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ack Rates\"/>
    </mc:Choice>
  </mc:AlternateContent>
  <workbookProtection workbookAlgorithmName="SHA-512" workbookHashValue="RUVyvatVLBNjZH8Y9AHcpKDlwOyrMwVukot/PJe0JU1Vyr1ozoXxs9kznG1tYsfs2pE69JTe12hhmJPul5ws9A==" workbookSaltValue="sfqLxsiNz6T2Wdk57lg+uw==" workbookSpinCount="100000" lockStructure="1"/>
  <bookViews>
    <workbookView xWindow="0" yWindow="0" windowWidth="28800" windowHeight="12435"/>
  </bookViews>
  <sheets>
    <sheet name="PSEG 0-499K" sheetId="1" r:id="rId1"/>
    <sheet name="PSEG 500-999K" sheetId="2" r:id="rId2"/>
    <sheet name="JCPL 0-499K" sheetId="4" r:id="rId3"/>
    <sheet name="JCPL 500-999K" sheetId="5" r:id="rId4"/>
    <sheet name="ACE 0-499K" sheetId="6" r:id="rId5"/>
    <sheet name="ACE 500-999K" sheetId="7" r:id="rId6"/>
    <sheet name="Sheet1" sheetId="3" state="hidden" r:id="rId7"/>
  </sheets>
  <definedNames>
    <definedName name="_xlnm.Print_Area" localSheetId="4">'ACE 0-499K'!$A:$G</definedName>
    <definedName name="_xlnm.Print_Area" localSheetId="5">'ACE 500-999K'!$A:$G</definedName>
    <definedName name="_xlnm.Print_Area" localSheetId="2">'JCPL 0-499K'!$A:$G</definedName>
    <definedName name="_xlnm.Print_Area" localSheetId="3">'JCPL 500-999K'!$A:$G</definedName>
    <definedName name="_xlnm.Print_Area" localSheetId="0">'PSEG 0-499K'!$A:$G</definedName>
    <definedName name="_xlnm.Print_Area" localSheetId="1">'PSEG 500-999K'!$A:$G</definedName>
  </definedNames>
  <calcPr calcId="171027"/>
</workbook>
</file>

<file path=xl/calcChain.xml><?xml version="1.0" encoding="utf-8"?>
<calcChain xmlns="http://schemas.openxmlformats.org/spreadsheetml/2006/main">
  <c r="M1" i="3" l="1"/>
  <c r="N1" i="3"/>
  <c r="O1" i="3"/>
  <c r="P1" i="3"/>
  <c r="Q1" i="3"/>
  <c r="L1" i="3"/>
  <c r="F2" i="1" l="1"/>
  <c r="D7" i="7" l="1"/>
  <c r="E7" i="7"/>
  <c r="F7" i="7"/>
  <c r="G7" i="7"/>
  <c r="H7" i="7"/>
  <c r="I7" i="7"/>
  <c r="F2" i="7" l="1"/>
  <c r="F2" i="2"/>
  <c r="F2" i="6"/>
  <c r="F2" i="5"/>
  <c r="F2" i="4"/>
  <c r="X41" i="3"/>
  <c r="V41" i="3"/>
  <c r="Q40" i="3"/>
  <c r="X40" i="3" s="1"/>
  <c r="M40" i="3"/>
  <c r="T40" i="3" s="1"/>
  <c r="N40" i="3"/>
  <c r="U40" i="3" s="1"/>
  <c r="O40" i="3"/>
  <c r="P40" i="3"/>
  <c r="P41" i="3" s="1"/>
  <c r="P42" i="3" s="1"/>
  <c r="L40" i="3"/>
  <c r="S40" i="3" s="1"/>
  <c r="W41" i="3"/>
  <c r="U41" i="3"/>
  <c r="T41" i="3"/>
  <c r="S41" i="3"/>
  <c r="S101" i="3"/>
  <c r="L100" i="3"/>
  <c r="S100" i="3" s="1"/>
  <c r="I27" i="1"/>
  <c r="H27" i="1"/>
  <c r="G27" i="1"/>
  <c r="F27" i="1"/>
  <c r="E27" i="1"/>
  <c r="D27" i="1"/>
  <c r="N41" i="3"/>
  <c r="N42" i="3" s="1"/>
  <c r="I16" i="7"/>
  <c r="H16" i="7"/>
  <c r="I9" i="5"/>
  <c r="H9" i="5"/>
  <c r="I17" i="2"/>
  <c r="H17" i="2"/>
  <c r="AF81" i="3"/>
  <c r="AG81" i="3"/>
  <c r="AF82" i="3"/>
  <c r="AG82" i="3"/>
  <c r="AF83" i="3"/>
  <c r="AG83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F93" i="3"/>
  <c r="AG93" i="3"/>
  <c r="AF94" i="3"/>
  <c r="AG94" i="3"/>
  <c r="AF95" i="3"/>
  <c r="AG95" i="3"/>
  <c r="AF96" i="3"/>
  <c r="AG96" i="3"/>
  <c r="AF97" i="3"/>
  <c r="AG97" i="3"/>
  <c r="AF98" i="3"/>
  <c r="AG98" i="3"/>
  <c r="AF99" i="3"/>
  <c r="AG99" i="3"/>
  <c r="AF100" i="3"/>
  <c r="AG100" i="3"/>
  <c r="AF101" i="3"/>
  <c r="AG101" i="3"/>
  <c r="AF102" i="3"/>
  <c r="AG102" i="3"/>
  <c r="AF103" i="3"/>
  <c r="AG103" i="3"/>
  <c r="AF104" i="3"/>
  <c r="AG104" i="3"/>
  <c r="AF105" i="3"/>
  <c r="AG105" i="3"/>
  <c r="AF106" i="3"/>
  <c r="AG106" i="3"/>
  <c r="AF107" i="3"/>
  <c r="AG107" i="3"/>
  <c r="AF108" i="3"/>
  <c r="AG108" i="3"/>
  <c r="AF109" i="3"/>
  <c r="AG109" i="3"/>
  <c r="AF110" i="3"/>
  <c r="AG110" i="3"/>
  <c r="AF111" i="3"/>
  <c r="AG111" i="3"/>
  <c r="AF112" i="3"/>
  <c r="AG112" i="3"/>
  <c r="AF113" i="3"/>
  <c r="AG113" i="3"/>
  <c r="AF114" i="3"/>
  <c r="AG114" i="3"/>
  <c r="AF115" i="3"/>
  <c r="AG115" i="3"/>
  <c r="AF116" i="3"/>
  <c r="AG116" i="3"/>
  <c r="AF117" i="3"/>
  <c r="AG117" i="3"/>
  <c r="AF118" i="3"/>
  <c r="AG118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" i="3"/>
  <c r="I8" i="2"/>
  <c r="H8" i="2"/>
  <c r="P10" i="1"/>
  <c r="G30" i="1" s="1"/>
  <c r="E24" i="1"/>
  <c r="D29" i="1"/>
  <c r="F30" i="1"/>
  <c r="E30" i="1"/>
  <c r="G31" i="1"/>
  <c r="I31" i="1"/>
  <c r="D28" i="1"/>
  <c r="H31" i="1"/>
  <c r="F29" i="1"/>
  <c r="H30" i="1"/>
  <c r="E31" i="1"/>
  <c r="F33" i="1"/>
  <c r="F24" i="1"/>
  <c r="E29" i="1"/>
  <c r="I15" i="1"/>
  <c r="H33" i="1"/>
  <c r="I28" i="1"/>
  <c r="G33" i="1"/>
  <c r="H28" i="1"/>
  <c r="G28" i="1"/>
  <c r="D33" i="1"/>
  <c r="E28" i="1"/>
  <c r="I33" i="1"/>
  <c r="E33" i="1"/>
  <c r="F28" i="1"/>
  <c r="H21" i="6"/>
  <c r="H19" i="7" s="1"/>
  <c r="F10" i="4"/>
  <c r="F10" i="5" s="1"/>
  <c r="F10" i="6"/>
  <c r="F8" i="7" s="1"/>
  <c r="E21" i="6"/>
  <c r="E19" i="7" s="1"/>
  <c r="G12" i="4"/>
  <c r="G12" i="5" s="1"/>
  <c r="G13" i="6"/>
  <c r="G11" i="7" s="1"/>
  <c r="D12" i="4"/>
  <c r="D12" i="5" s="1"/>
  <c r="I10" i="4"/>
  <c r="I10" i="5" s="1"/>
  <c r="I11" i="6"/>
  <c r="I9" i="7" s="1"/>
  <c r="D13" i="6"/>
  <c r="D11" i="7" s="1"/>
  <c r="D13" i="4"/>
  <c r="D13" i="5" s="1"/>
  <c r="F11" i="4"/>
  <c r="F11" i="5" s="1"/>
  <c r="G13" i="4"/>
  <c r="G13" i="5" s="1"/>
  <c r="I11" i="4"/>
  <c r="I11" i="5" s="1"/>
  <c r="F11" i="6"/>
  <c r="F9" i="7" s="1"/>
  <c r="I12" i="6"/>
  <c r="I10" i="7" s="1"/>
  <c r="D24" i="6"/>
  <c r="E22" i="6"/>
  <c r="E20" i="7" s="1"/>
  <c r="G19" i="6"/>
  <c r="G17" i="7" s="1"/>
  <c r="H22" i="6"/>
  <c r="H20" i="7" s="1"/>
  <c r="F12" i="4"/>
  <c r="F12" i="5" s="1"/>
  <c r="I12" i="4"/>
  <c r="I12" i="5" s="1"/>
  <c r="E10" i="6"/>
  <c r="E8" i="7" s="1"/>
  <c r="F12" i="6"/>
  <c r="F10" i="7" s="1"/>
  <c r="H10" i="6"/>
  <c r="H8" i="7" s="1"/>
  <c r="I13" i="6"/>
  <c r="I11" i="7" s="1"/>
  <c r="F24" i="6"/>
  <c r="G20" i="6"/>
  <c r="G18" i="7" s="1"/>
  <c r="E10" i="4"/>
  <c r="E10" i="5" s="1"/>
  <c r="F13" i="4"/>
  <c r="F13" i="5" s="1"/>
  <c r="H10" i="4"/>
  <c r="H10" i="5" s="1"/>
  <c r="I13" i="4"/>
  <c r="I13" i="5" s="1"/>
  <c r="E11" i="6"/>
  <c r="E9" i="7" s="1"/>
  <c r="F13" i="6"/>
  <c r="F11" i="7" s="1"/>
  <c r="H11" i="6"/>
  <c r="H9" i="7" s="1"/>
  <c r="G24" i="6"/>
  <c r="E24" i="6"/>
  <c r="G21" i="6"/>
  <c r="G19" i="7" s="1"/>
  <c r="I19" i="6"/>
  <c r="I17" i="7" s="1"/>
  <c r="E11" i="4"/>
  <c r="E11" i="5" s="1"/>
  <c r="H11" i="4"/>
  <c r="H11" i="5" s="1"/>
  <c r="E12" i="6"/>
  <c r="E10" i="7" s="1"/>
  <c r="H12" i="6"/>
  <c r="H10" i="7" s="1"/>
  <c r="D19" i="6"/>
  <c r="D17" i="7" s="1"/>
  <c r="H24" i="6"/>
  <c r="F19" i="6"/>
  <c r="F17" i="7" s="1"/>
  <c r="G22" i="6"/>
  <c r="G20" i="7" s="1"/>
  <c r="I20" i="6"/>
  <c r="I18" i="7" s="1"/>
  <c r="E12" i="4"/>
  <c r="E12" i="5" s="1"/>
  <c r="F15" i="4"/>
  <c r="H12" i="4"/>
  <c r="H12" i="5" s="1"/>
  <c r="D10" i="6"/>
  <c r="D8" i="7" s="1"/>
  <c r="E13" i="6"/>
  <c r="E11" i="7" s="1"/>
  <c r="G10" i="6"/>
  <c r="G8" i="7" s="1"/>
  <c r="H13" i="6"/>
  <c r="H11" i="7" s="1"/>
  <c r="D20" i="6"/>
  <c r="D18" i="7" s="1"/>
  <c r="I24" i="6"/>
  <c r="F20" i="6"/>
  <c r="F18" i="7" s="1"/>
  <c r="I21" i="6"/>
  <c r="I19" i="7" s="1"/>
  <c r="E13" i="4"/>
  <c r="E13" i="5" s="1"/>
  <c r="G10" i="4"/>
  <c r="G10" i="5" s="1"/>
  <c r="H13" i="4"/>
  <c r="H13" i="5" s="1"/>
  <c r="D11" i="6"/>
  <c r="D9" i="7" s="1"/>
  <c r="G11" i="6"/>
  <c r="G9" i="7" s="1"/>
  <c r="D21" i="6"/>
  <c r="D19" i="7" s="1"/>
  <c r="E19" i="6"/>
  <c r="E17" i="7" s="1"/>
  <c r="F21" i="6"/>
  <c r="F19" i="7" s="1"/>
  <c r="H19" i="6"/>
  <c r="H17" i="7" s="1"/>
  <c r="I22" i="6"/>
  <c r="I20" i="7" s="1"/>
  <c r="D11" i="4"/>
  <c r="D11" i="5" s="1"/>
  <c r="G11" i="4"/>
  <c r="G11" i="5" s="1"/>
  <c r="D12" i="6"/>
  <c r="D10" i="7" s="1"/>
  <c r="E15" i="6"/>
  <c r="G12" i="6"/>
  <c r="G10" i="7" s="1"/>
  <c r="I10" i="6"/>
  <c r="I8" i="7" s="1"/>
  <c r="D22" i="6"/>
  <c r="D20" i="7" s="1"/>
  <c r="E20" i="6"/>
  <c r="F22" i="6"/>
  <c r="F20" i="7" s="1"/>
  <c r="H20" i="6"/>
  <c r="H18" i="7" s="1"/>
  <c r="I21" i="1"/>
  <c r="I20" i="2" s="1"/>
  <c r="G15" i="4"/>
  <c r="H19" i="1"/>
  <c r="H18" i="2" s="1"/>
  <c r="F15" i="6"/>
  <c r="H15" i="4"/>
  <c r="H13" i="7"/>
  <c r="G15" i="6"/>
  <c r="I15" i="4"/>
  <c r="E20" i="1"/>
  <c r="E19" i="2" s="1"/>
  <c r="H15" i="6"/>
  <c r="I15" i="6"/>
  <c r="F22" i="1"/>
  <c r="F21" i="2" s="1"/>
  <c r="D15" i="4"/>
  <c r="E15" i="4"/>
  <c r="D10" i="4"/>
  <c r="D10" i="5" s="1"/>
  <c r="D15" i="6"/>
  <c r="E15" i="1"/>
  <c r="D19" i="1"/>
  <c r="D18" i="2" s="1"/>
  <c r="E21" i="1"/>
  <c r="E20" i="2" s="1"/>
  <c r="H20" i="1"/>
  <c r="H19" i="2" s="1"/>
  <c r="I22" i="1"/>
  <c r="I21" i="2" s="1"/>
  <c r="D20" i="1"/>
  <c r="D19" i="2" s="1"/>
  <c r="E22" i="1"/>
  <c r="E21" i="2" s="1"/>
  <c r="G19" i="1"/>
  <c r="G18" i="2" s="1"/>
  <c r="H21" i="1"/>
  <c r="H20" i="2" s="1"/>
  <c r="F15" i="1"/>
  <c r="D21" i="1"/>
  <c r="D20" i="2" s="1"/>
  <c r="G20" i="1"/>
  <c r="G19" i="2" s="1"/>
  <c r="H22" i="1"/>
  <c r="H21" i="2" s="1"/>
  <c r="I24" i="1"/>
  <c r="G21" i="1"/>
  <c r="G20" i="2" s="1"/>
  <c r="G10" i="1"/>
  <c r="G9" i="2" s="1"/>
  <c r="D22" i="1"/>
  <c r="D21" i="2" s="1"/>
  <c r="D11" i="1"/>
  <c r="D10" i="2" s="1"/>
  <c r="G11" i="1"/>
  <c r="G10" i="2" s="1"/>
  <c r="F19" i="1"/>
  <c r="F18" i="2" s="1"/>
  <c r="G22" i="1"/>
  <c r="G21" i="2" s="1"/>
  <c r="H24" i="1"/>
  <c r="D12" i="1"/>
  <c r="D11" i="2" s="1"/>
  <c r="D24" i="1"/>
  <c r="F20" i="1"/>
  <c r="F19" i="2" s="1"/>
  <c r="I19" i="1"/>
  <c r="I18" i="2" s="1"/>
  <c r="E13" i="1"/>
  <c r="E12" i="2" s="1"/>
  <c r="E19" i="1"/>
  <c r="E18" i="2" s="1"/>
  <c r="F21" i="1"/>
  <c r="F20" i="2" s="1"/>
  <c r="G24" i="1"/>
  <c r="I20" i="1"/>
  <c r="I19" i="2" s="1"/>
  <c r="F10" i="1"/>
  <c r="F9" i="2" s="1"/>
  <c r="G12" i="1"/>
  <c r="G11" i="2" s="1"/>
  <c r="D15" i="1"/>
  <c r="F11" i="1"/>
  <c r="F10" i="2" s="1"/>
  <c r="G13" i="1"/>
  <c r="G12" i="2" s="1"/>
  <c r="H15" i="1"/>
  <c r="D13" i="1"/>
  <c r="D12" i="2" s="1"/>
  <c r="H13" i="1"/>
  <c r="H12" i="2" s="1"/>
  <c r="E10" i="1"/>
  <c r="E9" i="2" s="1"/>
  <c r="F12" i="1"/>
  <c r="F11" i="2" s="1"/>
  <c r="I10" i="1"/>
  <c r="I9" i="2" s="1"/>
  <c r="G15" i="1"/>
  <c r="I11" i="1"/>
  <c r="I10" i="2" s="1"/>
  <c r="E11" i="1"/>
  <c r="E10" i="2" s="1"/>
  <c r="F13" i="1"/>
  <c r="F12" i="2" s="1"/>
  <c r="D10" i="1"/>
  <c r="D9" i="2" s="1"/>
  <c r="E12" i="1"/>
  <c r="E11" i="2" s="1"/>
  <c r="H10" i="1"/>
  <c r="H9" i="2" s="1"/>
  <c r="I12" i="1"/>
  <c r="I11" i="2" s="1"/>
  <c r="H11" i="1"/>
  <c r="H10" i="2" s="1"/>
  <c r="I13" i="1"/>
  <c r="I12" i="2" s="1"/>
  <c r="H12" i="1"/>
  <c r="H11" i="2" s="1"/>
  <c r="X22" i="3"/>
  <c r="I18" i="6"/>
  <c r="H18" i="6"/>
  <c r="I9" i="6"/>
  <c r="H9" i="6"/>
  <c r="I9" i="4"/>
  <c r="H9" i="4"/>
  <c r="I18" i="1"/>
  <c r="H18" i="1"/>
  <c r="X101" i="3"/>
  <c r="P100" i="3"/>
  <c r="W100" i="3" s="1"/>
  <c r="Q100" i="3"/>
  <c r="Q101" i="3" s="1"/>
  <c r="Q102" i="3" s="1"/>
  <c r="O100" i="3"/>
  <c r="O101" i="3" s="1"/>
  <c r="O102" i="3" s="1"/>
  <c r="W101" i="3"/>
  <c r="V101" i="3"/>
  <c r="U101" i="3"/>
  <c r="T101" i="3"/>
  <c r="X82" i="3"/>
  <c r="W82" i="3"/>
  <c r="V82" i="3"/>
  <c r="U82" i="3"/>
  <c r="T82" i="3"/>
  <c r="S82" i="3"/>
  <c r="X62" i="3"/>
  <c r="W62" i="3"/>
  <c r="V62" i="3"/>
  <c r="U62" i="3"/>
  <c r="T62" i="3"/>
  <c r="S62" i="3"/>
  <c r="S22" i="3"/>
  <c r="W22" i="3"/>
  <c r="V22" i="3"/>
  <c r="U22" i="3"/>
  <c r="T22" i="3"/>
  <c r="Q81" i="3"/>
  <c r="X81" i="3" s="1"/>
  <c r="P81" i="3"/>
  <c r="P82" i="3" s="1"/>
  <c r="P83" i="3" s="1"/>
  <c r="O81" i="3"/>
  <c r="V81" i="3" s="1"/>
  <c r="Q61" i="3"/>
  <c r="X61" i="3" s="1"/>
  <c r="P61" i="3"/>
  <c r="W61" i="3" s="1"/>
  <c r="Q21" i="3"/>
  <c r="X21" i="3" s="1"/>
  <c r="P21" i="3"/>
  <c r="W21" i="3" s="1"/>
  <c r="O21" i="3"/>
  <c r="O22" i="3" s="1"/>
  <c r="O23" i="3" s="1"/>
  <c r="L21" i="3"/>
  <c r="L22" i="3" s="1"/>
  <c r="L23" i="3" s="1"/>
  <c r="Q2" i="3"/>
  <c r="Q3" i="3" s="1"/>
  <c r="Q4" i="3" s="1"/>
  <c r="P2" i="3"/>
  <c r="P3" i="3" s="1"/>
  <c r="P4" i="3" s="1"/>
  <c r="O2" i="3"/>
  <c r="O3" i="3" s="1"/>
  <c r="O4" i="3" s="1"/>
  <c r="N2" i="3"/>
  <c r="N3" i="3" s="1"/>
  <c r="N4" i="3" s="1"/>
  <c r="S3" i="3"/>
  <c r="X3" i="3"/>
  <c r="W3" i="3"/>
  <c r="V3" i="3"/>
  <c r="U3" i="3"/>
  <c r="T3" i="3"/>
  <c r="F3" i="7"/>
  <c r="F3" i="6"/>
  <c r="F3" i="5"/>
  <c r="F3" i="4"/>
  <c r="F3" i="2"/>
  <c r="F4" i="7"/>
  <c r="F4" i="6"/>
  <c r="F4" i="5"/>
  <c r="F4" i="4"/>
  <c r="F4" i="2"/>
  <c r="P8" i="6"/>
  <c r="AC100" i="3"/>
  <c r="E13" i="7" s="1"/>
  <c r="AD100" i="3"/>
  <c r="F13" i="7" s="1"/>
  <c r="AE100" i="3"/>
  <c r="G13" i="7" s="1"/>
  <c r="AC101" i="3"/>
  <c r="AD101" i="3"/>
  <c r="AE101" i="3"/>
  <c r="AC102" i="3"/>
  <c r="AD102" i="3"/>
  <c r="AE102" i="3"/>
  <c r="AC103" i="3"/>
  <c r="AD103" i="3"/>
  <c r="AE103" i="3"/>
  <c r="AC104" i="3"/>
  <c r="AD104" i="3"/>
  <c r="AE104" i="3"/>
  <c r="AC105" i="3"/>
  <c r="AD105" i="3"/>
  <c r="AE105" i="3"/>
  <c r="AC106" i="3"/>
  <c r="AD106" i="3"/>
  <c r="AE106" i="3"/>
  <c r="AC107" i="3"/>
  <c r="AD107" i="3"/>
  <c r="AE107" i="3"/>
  <c r="AC108" i="3"/>
  <c r="AD108" i="3"/>
  <c r="AE108" i="3"/>
  <c r="AC109" i="3"/>
  <c r="AD109" i="3"/>
  <c r="AE109" i="3"/>
  <c r="AC110" i="3"/>
  <c r="AD110" i="3"/>
  <c r="AE110" i="3"/>
  <c r="AC111" i="3"/>
  <c r="AD111" i="3"/>
  <c r="AE111" i="3"/>
  <c r="AC112" i="3"/>
  <c r="AD112" i="3"/>
  <c r="AE112" i="3"/>
  <c r="AC113" i="3"/>
  <c r="AD113" i="3"/>
  <c r="AE113" i="3"/>
  <c r="AC114" i="3"/>
  <c r="AD114" i="3"/>
  <c r="AE114" i="3"/>
  <c r="AC115" i="3"/>
  <c r="AD115" i="3"/>
  <c r="AE115" i="3"/>
  <c r="AC116" i="3"/>
  <c r="AD116" i="3"/>
  <c r="AE116" i="3"/>
  <c r="AC117" i="3"/>
  <c r="AD117" i="3"/>
  <c r="AE117" i="3"/>
  <c r="AC118" i="3"/>
  <c r="AD118" i="3"/>
  <c r="AE118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00" i="3"/>
  <c r="D13" i="7" s="1"/>
  <c r="AC81" i="3"/>
  <c r="E22" i="7" s="1"/>
  <c r="AD81" i="3"/>
  <c r="F22" i="7" s="1"/>
  <c r="AE81" i="3"/>
  <c r="G22" i="7" s="1"/>
  <c r="AC82" i="3"/>
  <c r="AD82" i="3"/>
  <c r="AE82" i="3"/>
  <c r="AC83" i="3"/>
  <c r="AD83" i="3"/>
  <c r="AE83" i="3"/>
  <c r="AC84" i="3"/>
  <c r="AD84" i="3"/>
  <c r="AE84" i="3"/>
  <c r="AC85" i="3"/>
  <c r="AD85" i="3"/>
  <c r="AE85" i="3"/>
  <c r="AC86" i="3"/>
  <c r="AD86" i="3"/>
  <c r="AE86" i="3"/>
  <c r="AC87" i="3"/>
  <c r="AD87" i="3"/>
  <c r="AE87" i="3"/>
  <c r="AC88" i="3"/>
  <c r="AD88" i="3"/>
  <c r="AE88" i="3"/>
  <c r="AC89" i="3"/>
  <c r="AD89" i="3"/>
  <c r="AE89" i="3"/>
  <c r="AC90" i="3"/>
  <c r="AD90" i="3"/>
  <c r="AE90" i="3"/>
  <c r="AC91" i="3"/>
  <c r="AD91" i="3"/>
  <c r="AE91" i="3"/>
  <c r="AC92" i="3"/>
  <c r="AD92" i="3"/>
  <c r="AE92" i="3"/>
  <c r="AC93" i="3"/>
  <c r="AD93" i="3"/>
  <c r="AE93" i="3"/>
  <c r="AC94" i="3"/>
  <c r="AD94" i="3"/>
  <c r="AE94" i="3"/>
  <c r="AC95" i="3"/>
  <c r="AD95" i="3"/>
  <c r="AE95" i="3"/>
  <c r="AC96" i="3"/>
  <c r="AD96" i="3"/>
  <c r="AE96" i="3"/>
  <c r="AC97" i="3"/>
  <c r="AD97" i="3"/>
  <c r="AE97" i="3"/>
  <c r="AC98" i="3"/>
  <c r="AD98" i="3"/>
  <c r="AE98" i="3"/>
  <c r="AC99" i="3"/>
  <c r="AD99" i="3"/>
  <c r="AE99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81" i="3"/>
  <c r="D22" i="7" s="1"/>
  <c r="AC61" i="3"/>
  <c r="E15" i="5" s="1"/>
  <c r="AD61" i="3"/>
  <c r="F15" i="5" s="1"/>
  <c r="AE61" i="3"/>
  <c r="G15" i="5" s="1"/>
  <c r="AC62" i="3"/>
  <c r="AD62" i="3"/>
  <c r="AE62" i="3"/>
  <c r="AC63" i="3"/>
  <c r="AD63" i="3"/>
  <c r="AE63" i="3"/>
  <c r="AC64" i="3"/>
  <c r="AD64" i="3"/>
  <c r="AE64" i="3"/>
  <c r="AC65" i="3"/>
  <c r="AD65" i="3"/>
  <c r="AE65" i="3"/>
  <c r="AC66" i="3"/>
  <c r="AD66" i="3"/>
  <c r="AE66" i="3"/>
  <c r="AC67" i="3"/>
  <c r="AD67" i="3"/>
  <c r="AE67" i="3"/>
  <c r="AC68" i="3"/>
  <c r="AD68" i="3"/>
  <c r="AE68" i="3"/>
  <c r="AC69" i="3"/>
  <c r="AD69" i="3"/>
  <c r="AE69" i="3"/>
  <c r="AC70" i="3"/>
  <c r="AD70" i="3"/>
  <c r="AE70" i="3"/>
  <c r="AC71" i="3"/>
  <c r="AD71" i="3"/>
  <c r="AE71" i="3"/>
  <c r="AC72" i="3"/>
  <c r="AD72" i="3"/>
  <c r="AE72" i="3"/>
  <c r="AC73" i="3"/>
  <c r="AD73" i="3"/>
  <c r="AE73" i="3"/>
  <c r="AC74" i="3"/>
  <c r="AD74" i="3"/>
  <c r="AE74" i="3"/>
  <c r="AC75" i="3"/>
  <c r="AD75" i="3"/>
  <c r="AE75" i="3"/>
  <c r="AC76" i="3"/>
  <c r="AD76" i="3"/>
  <c r="AE76" i="3"/>
  <c r="AC77" i="3"/>
  <c r="AD77" i="3"/>
  <c r="AE77" i="3"/>
  <c r="AC78" i="3"/>
  <c r="AD78" i="3"/>
  <c r="AE78" i="3"/>
  <c r="AC79" i="3"/>
  <c r="AD79" i="3"/>
  <c r="AE79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61" i="3"/>
  <c r="D15" i="5" s="1"/>
  <c r="AC21" i="3"/>
  <c r="E23" i="2" s="1"/>
  <c r="AD21" i="3"/>
  <c r="F23" i="2" s="1"/>
  <c r="AE21" i="3"/>
  <c r="G23" i="2" s="1"/>
  <c r="AC22" i="3"/>
  <c r="AD22" i="3"/>
  <c r="AE22" i="3"/>
  <c r="AC23" i="3"/>
  <c r="AD23" i="3"/>
  <c r="AE23" i="3"/>
  <c r="AC24" i="3"/>
  <c r="AD24" i="3"/>
  <c r="AE24" i="3"/>
  <c r="AC25" i="3"/>
  <c r="AD25" i="3"/>
  <c r="AE25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21" i="3"/>
  <c r="D23" i="2" s="1"/>
  <c r="AC2" i="3"/>
  <c r="E14" i="2" s="1"/>
  <c r="AD2" i="3"/>
  <c r="F14" i="2" s="1"/>
  <c r="AE2" i="3"/>
  <c r="G14" i="2" s="1"/>
  <c r="AC3" i="3"/>
  <c r="AD3" i="3"/>
  <c r="AE3" i="3"/>
  <c r="AC4" i="3"/>
  <c r="AD4" i="3"/>
  <c r="AE4" i="3"/>
  <c r="AC5" i="3"/>
  <c r="AD5" i="3"/>
  <c r="AE5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E13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C18" i="3"/>
  <c r="AD18" i="3"/>
  <c r="AE18" i="3"/>
  <c r="AC19" i="3"/>
  <c r="AD19" i="3"/>
  <c r="AE19" i="3"/>
  <c r="AC20" i="3"/>
  <c r="AD20" i="3"/>
  <c r="AE20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" i="3"/>
  <c r="D14" i="2" s="1"/>
  <c r="D9" i="5"/>
  <c r="E9" i="5"/>
  <c r="F9" i="5"/>
  <c r="G9" i="5"/>
  <c r="N100" i="3"/>
  <c r="U100" i="3" s="1"/>
  <c r="M100" i="3"/>
  <c r="T100" i="3" s="1"/>
  <c r="N81" i="3"/>
  <c r="N82" i="3" s="1"/>
  <c r="N83" i="3" s="1"/>
  <c r="M81" i="3"/>
  <c r="T81" i="3" s="1"/>
  <c r="L81" i="3"/>
  <c r="S81" i="3" s="1"/>
  <c r="O61" i="3"/>
  <c r="V61" i="3" s="1"/>
  <c r="N61" i="3"/>
  <c r="N62" i="3" s="1"/>
  <c r="N63" i="3" s="1"/>
  <c r="M61" i="3"/>
  <c r="T61" i="3" s="1"/>
  <c r="L61" i="3"/>
  <c r="L62" i="3" s="1"/>
  <c r="L63" i="3" s="1"/>
  <c r="N21" i="3"/>
  <c r="U21" i="3" s="1"/>
  <c r="M21" i="3"/>
  <c r="T21" i="3" s="1"/>
  <c r="M2" i="3"/>
  <c r="T2" i="3" s="1"/>
  <c r="L2" i="3"/>
  <c r="D18" i="1"/>
  <c r="E18" i="1"/>
  <c r="F18" i="1"/>
  <c r="E18" i="7"/>
  <c r="G16" i="7"/>
  <c r="F16" i="7"/>
  <c r="E16" i="7"/>
  <c r="D16" i="7"/>
  <c r="G18" i="6"/>
  <c r="F18" i="6"/>
  <c r="E18" i="6"/>
  <c r="D18" i="6"/>
  <c r="G9" i="6"/>
  <c r="F9" i="6"/>
  <c r="E9" i="6"/>
  <c r="D9" i="6"/>
  <c r="G9" i="4"/>
  <c r="F9" i="4"/>
  <c r="E9" i="4"/>
  <c r="D9" i="4"/>
  <c r="G17" i="2"/>
  <c r="F17" i="2"/>
  <c r="E17" i="2"/>
  <c r="D17" i="2"/>
  <c r="G8" i="2"/>
  <c r="F8" i="2"/>
  <c r="E8" i="2"/>
  <c r="D8" i="2"/>
  <c r="G18" i="1"/>
  <c r="H15" i="5" l="1"/>
  <c r="I13" i="7"/>
  <c r="I29" i="1"/>
  <c r="I30" i="1"/>
  <c r="H14" i="2"/>
  <c r="H29" i="1"/>
  <c r="F31" i="1"/>
  <c r="D30" i="1"/>
  <c r="I15" i="5"/>
  <c r="G29" i="1"/>
  <c r="D31" i="1"/>
  <c r="I23" i="2"/>
  <c r="H23" i="2"/>
  <c r="I22" i="7"/>
  <c r="I14" i="2"/>
  <c r="H22" i="7"/>
  <c r="S21" i="3"/>
  <c r="Q82" i="3"/>
  <c r="Q83" i="3" s="1"/>
  <c r="V2" i="3"/>
  <c r="W40" i="3"/>
  <c r="V100" i="3"/>
  <c r="S61" i="3"/>
  <c r="N101" i="3"/>
  <c r="N102" i="3" s="1"/>
  <c r="N22" i="3"/>
  <c r="N23" i="3" s="1"/>
  <c r="M101" i="3"/>
  <c r="M102" i="3" s="1"/>
  <c r="X2" i="3"/>
  <c r="U61" i="3"/>
  <c r="U2" i="3"/>
  <c r="M62" i="3"/>
  <c r="M63" i="3" s="1"/>
  <c r="M41" i="3"/>
  <c r="M42" i="3" s="1"/>
  <c r="L41" i="3"/>
  <c r="L42" i="3" s="1"/>
  <c r="M82" i="3"/>
  <c r="M83" i="3" s="1"/>
  <c r="O82" i="3"/>
  <c r="O83" i="3" s="1"/>
  <c r="L101" i="3"/>
  <c r="L102" i="3" s="1"/>
  <c r="W81" i="3"/>
  <c r="R2" i="3"/>
  <c r="O62" i="3"/>
  <c r="O63" i="3" s="1"/>
  <c r="Q22" i="3"/>
  <c r="Q23" i="3" s="1"/>
  <c r="S2" i="3"/>
  <c r="P62" i="3"/>
  <c r="P63" i="3" s="1"/>
  <c r="X100" i="3"/>
  <c r="R40" i="3"/>
  <c r="L3" i="3"/>
  <c r="L4" i="3" s="1"/>
  <c r="P101" i="3"/>
  <c r="P102" i="3" s="1"/>
  <c r="P22" i="3"/>
  <c r="P23" i="3" s="1"/>
  <c r="R100" i="3"/>
  <c r="R61" i="3"/>
  <c r="W2" i="3"/>
  <c r="Q62" i="3"/>
  <c r="Q63" i="3" s="1"/>
  <c r="O41" i="3"/>
  <c r="O42" i="3" s="1"/>
  <c r="M3" i="3"/>
  <c r="M4" i="3" s="1"/>
  <c r="R81" i="3"/>
  <c r="U81" i="3"/>
  <c r="R21" i="3"/>
  <c r="L82" i="3"/>
  <c r="L83" i="3" s="1"/>
  <c r="V40" i="3"/>
  <c r="M22" i="3"/>
  <c r="M23" i="3" s="1"/>
  <c r="V21" i="3"/>
  <c r="Q41" i="3"/>
  <c r="Q42" i="3" s="1"/>
  <c r="Y100" i="3" l="1"/>
  <c r="H14" i="6" s="1"/>
  <c r="Y40" i="3"/>
  <c r="G32" i="1" s="1"/>
  <c r="Y21" i="3"/>
  <c r="I22" i="2" s="1"/>
  <c r="Y61" i="3"/>
  <c r="H14" i="5" s="1"/>
  <c r="Y81" i="3"/>
  <c r="I21" i="7" s="1"/>
  <c r="Y2" i="3"/>
  <c r="F14" i="1" s="1"/>
  <c r="H32" i="1" l="1"/>
  <c r="D32" i="1"/>
  <c r="Y41" i="3"/>
  <c r="C32" i="1" s="1"/>
  <c r="F32" i="1"/>
  <c r="I32" i="1"/>
  <c r="F12" i="7"/>
  <c r="E32" i="1"/>
  <c r="H12" i="7"/>
  <c r="E12" i="7"/>
  <c r="I14" i="6"/>
  <c r="Y101" i="3"/>
  <c r="C14" i="6" s="1"/>
  <c r="C12" i="7" s="1"/>
  <c r="I12" i="7"/>
  <c r="G12" i="7"/>
  <c r="D12" i="7"/>
  <c r="G14" i="6"/>
  <c r="D14" i="6"/>
  <c r="E14" i="6"/>
  <c r="F14" i="6"/>
  <c r="E22" i="2"/>
  <c r="E23" i="1"/>
  <c r="F22" i="2"/>
  <c r="G22" i="2"/>
  <c r="H23" i="1"/>
  <c r="I23" i="1"/>
  <c r="G23" i="1"/>
  <c r="D23" i="1"/>
  <c r="H22" i="2"/>
  <c r="D22" i="2"/>
  <c r="Y22" i="3"/>
  <c r="C23" i="1" s="1"/>
  <c r="C22" i="2" s="1"/>
  <c r="F23" i="1"/>
  <c r="F23" i="6"/>
  <c r="E23" i="6"/>
  <c r="D14" i="4"/>
  <c r="E14" i="4"/>
  <c r="H14" i="4"/>
  <c r="G14" i="4"/>
  <c r="F14" i="4"/>
  <c r="E14" i="5"/>
  <c r="G14" i="5"/>
  <c r="Y62" i="3"/>
  <c r="C14" i="4" s="1"/>
  <c r="C14" i="5" s="1"/>
  <c r="I14" i="5"/>
  <c r="I14" i="4"/>
  <c r="D14" i="5"/>
  <c r="F14" i="5"/>
  <c r="I23" i="6"/>
  <c r="H23" i="6"/>
  <c r="H21" i="7"/>
  <c r="D21" i="7"/>
  <c r="G23" i="6"/>
  <c r="E21" i="7"/>
  <c r="Y82" i="3"/>
  <c r="C23" i="6" s="1"/>
  <c r="C21" i="7" s="1"/>
  <c r="F21" i="7"/>
  <c r="G21" i="7"/>
  <c r="D23" i="6"/>
  <c r="E14" i="1"/>
  <c r="H14" i="1"/>
  <c r="D13" i="2"/>
  <c r="F13" i="2"/>
  <c r="I13" i="2"/>
  <c r="I14" i="1"/>
  <c r="E13" i="2"/>
  <c r="G13" i="2"/>
  <c r="Y3" i="3"/>
  <c r="C14" i="1" s="1"/>
  <c r="C13" i="2" s="1"/>
  <c r="D14" i="1"/>
  <c r="G14" i="1"/>
  <c r="H13" i="2"/>
</calcChain>
</file>

<file path=xl/sharedStrings.xml><?xml version="1.0" encoding="utf-8"?>
<sst xmlns="http://schemas.openxmlformats.org/spreadsheetml/2006/main" count="207" uniqueCount="39">
  <si>
    <t>START DATE</t>
  </si>
  <si>
    <t>Term (Mths)</t>
  </si>
  <si>
    <t>Rate Sch</t>
  </si>
  <si>
    <t>Zone</t>
  </si>
  <si>
    <t>PSEG</t>
  </si>
  <si>
    <t>LPL-S</t>
  </si>
  <si>
    <t>GLP</t>
  </si>
  <si>
    <t>MARGIN</t>
  </si>
  <si>
    <t>JCPL</t>
  </si>
  <si>
    <t>GSC</t>
  </si>
  <si>
    <t>GS</t>
  </si>
  <si>
    <t>ACE</t>
  </si>
  <si>
    <t>MS</t>
  </si>
  <si>
    <t>AS</t>
  </si>
  <si>
    <t>Min Value</t>
  </si>
  <si>
    <t>Min Month</t>
  </si>
  <si>
    <t xml:space="preserve"> </t>
  </si>
  <si>
    <t>Graphs</t>
  </si>
  <si>
    <t>LPL</t>
  </si>
  <si>
    <t xml:space="preserve">ACE          </t>
  </si>
  <si>
    <t>g</t>
  </si>
  <si>
    <t>*Certificate for renewable energy will be mailed</t>
  </si>
  <si>
    <t>100% REC Adder:</t>
  </si>
  <si>
    <r>
      <t xml:space="preserve">PSEG        </t>
    </r>
    <r>
      <rPr>
        <b/>
        <sz val="10"/>
        <color theme="5"/>
        <rFont val="Arial"/>
        <family val="2"/>
      </rPr>
      <t>Sweet Spot</t>
    </r>
  </si>
  <si>
    <r>
      <t xml:space="preserve">JCPL         </t>
    </r>
    <r>
      <rPr>
        <b/>
        <sz val="10"/>
        <color theme="5"/>
        <rFont val="Arial"/>
        <family val="2"/>
      </rPr>
      <t>Sweet Spot</t>
    </r>
  </si>
  <si>
    <r>
      <t xml:space="preserve">ACE          </t>
    </r>
    <r>
      <rPr>
        <b/>
        <sz val="10"/>
        <color theme="5"/>
        <rFont val="Arial"/>
        <family val="2"/>
      </rPr>
      <t>Sweet Spot</t>
    </r>
  </si>
  <si>
    <r>
      <t xml:space="preserve">PSEG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</si>
  <si>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JCPL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</si>
  <si>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ACE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</si>
  <si>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PSEG </t>
    </r>
    <r>
      <rPr>
        <b/>
        <sz val="10"/>
        <color theme="5"/>
        <rFont val="Arial"/>
        <family val="2"/>
      </rPr>
      <t>Sweet Spot</t>
    </r>
  </si>
  <si>
    <r>
      <t xml:space="preserve">PSEG </t>
    </r>
    <r>
      <rPr>
        <b/>
        <sz val="10"/>
        <color theme="4" tint="-0.249977111117893"/>
        <rFont val="Arial"/>
        <family val="2"/>
      </rPr>
      <t>CUSTOM</t>
    </r>
  </si>
  <si>
    <r>
      <t xml:space="preserve">JCPL </t>
    </r>
    <r>
      <rPr>
        <b/>
        <sz val="10"/>
        <color theme="5"/>
        <rFont val="Arial"/>
        <family val="2"/>
      </rPr>
      <t>Sweet Spot</t>
    </r>
  </si>
  <si>
    <r>
      <t xml:space="preserve">JCPL </t>
    </r>
    <r>
      <rPr>
        <b/>
        <sz val="10"/>
        <color theme="4" tint="-0.249977111117893"/>
        <rFont val="Arial"/>
        <family val="2"/>
      </rPr>
      <t>CUSTOM</t>
    </r>
  </si>
  <si>
    <r>
      <t xml:space="preserve">ACE </t>
    </r>
    <r>
      <rPr>
        <b/>
        <sz val="10"/>
        <color theme="5"/>
        <rFont val="Arial"/>
        <family val="2"/>
      </rPr>
      <t>Sweet Spot</t>
    </r>
  </si>
  <si>
    <r>
      <t xml:space="preserve">ACE </t>
    </r>
    <r>
      <rPr>
        <b/>
        <sz val="10"/>
        <color theme="4" tint="-0.249977111117893"/>
        <rFont val="Arial"/>
        <family val="2"/>
      </rPr>
      <t>CUSTOM</t>
    </r>
  </si>
  <si>
    <t>Broker Margin</t>
  </si>
  <si>
    <t>Split Margin</t>
  </si>
  <si>
    <t>Total Margin</t>
  </si>
  <si>
    <t>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</si>
</sst>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_(&quot;$&quot;* #,##0.00000_);_(&quot;$&quot;* \(#,##0.00000\);_(&quot;$&quot;* &quot;-&quot;??_);_(@_)"/>
    <numFmt numFmtId="166" formatCode="0.00000000"/>
    <numFmt numFmtId="167" formatCode="[$-10409]#,##0.00000;\(#,##0.00000\)"/>
    <numFmt numFmtId="168" formatCode="0.0000"/>
    <numFmt numFmtId="169" formatCode="0.000000"/>
  </numFmts>
  <fonts count="3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rgb="FF000000"/>
      <name val="Verdana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5"/>
      <name val="Arial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sz val="11"/>
      <color theme="6" tint="-0.249977111117893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0" tint="-0.14999847407452621"/>
        <bgColor indexed="0"/>
      </patternFill>
    </fill>
    <fill>
      <gradientFill degree="270">
        <stop position="0">
          <color theme="9"/>
        </stop>
        <stop position="1">
          <color theme="9" tint="-0.25098422193060094"/>
        </stop>
      </gradientFill>
    </fill>
    <fill>
      <gradientFill degree="270">
        <stop position="0">
          <color theme="9" tint="0.40000610370189521"/>
        </stop>
        <stop position="1">
          <color theme="9"/>
        </stop>
      </gradientFill>
    </fill>
    <fill>
      <gradientFill degree="270">
        <stop position="0">
          <color theme="0" tint="-0.1490218817712943"/>
        </stop>
        <stop position="1">
          <color theme="0" tint="-0.25098422193060094"/>
        </stop>
      </gradientFill>
    </fill>
    <fill>
      <gradientFill degree="270">
        <stop position="0">
          <color theme="0" tint="-0.25098422193060094"/>
        </stop>
        <stop position="1">
          <color theme="0" tint="-0.34900967436750391"/>
        </stop>
      </gradientFill>
    </fill>
    <fill>
      <gradientFill degree="270"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5A173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/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9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58">
    <xf numFmtId="0" fontId="0" fillId="0" borderId="0"/>
    <xf numFmtId="0" fontId="8" fillId="0" borderId="0"/>
    <xf numFmtId="0" fontId="4" fillId="0" borderId="0"/>
    <xf numFmtId="0" fontId="9" fillId="0" borderId="0"/>
    <xf numFmtId="0" fontId="22" fillId="0" borderId="0" applyNumberFormat="0" applyFill="0" applyBorder="0" applyAlignment="0" applyProtection="0"/>
    <xf numFmtId="0" fontId="23" fillId="0" borderId="21" applyNumberFormat="0" applyFill="0" applyAlignment="0" applyProtection="0"/>
    <xf numFmtId="0" fontId="24" fillId="0" borderId="22" applyNumberFormat="0" applyFill="0" applyAlignment="0" applyProtection="0"/>
    <xf numFmtId="0" fontId="25" fillId="0" borderId="23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24" applyNumberFormat="0" applyAlignment="0" applyProtection="0"/>
    <xf numFmtId="0" fontId="30" fillId="16" borderId="25" applyNumberFormat="0" applyAlignment="0" applyProtection="0"/>
    <xf numFmtId="0" fontId="31" fillId="16" borderId="24" applyNumberFormat="0" applyAlignment="0" applyProtection="0"/>
    <xf numFmtId="0" fontId="32" fillId="0" borderId="26" applyNumberFormat="0" applyFill="0" applyAlignment="0" applyProtection="0"/>
    <xf numFmtId="0" fontId="33" fillId="17" borderId="27" applyNumberFormat="0" applyAlignment="0" applyProtection="0"/>
    <xf numFmtId="0" fontId="34" fillId="0" borderId="0" applyNumberFormat="0" applyFill="0" applyBorder="0" applyAlignment="0" applyProtection="0"/>
    <xf numFmtId="0" fontId="9" fillId="18" borderId="28" applyNumberFormat="0" applyFont="0" applyAlignment="0" applyProtection="0"/>
    <xf numFmtId="0" fontId="35" fillId="0" borderId="0" applyNumberFormat="0" applyFill="0" applyBorder="0" applyAlignment="0" applyProtection="0"/>
    <xf numFmtId="0" fontId="10" fillId="0" borderId="29" applyNumberFormat="0" applyFill="0" applyAlignment="0" applyProtection="0"/>
    <xf numFmtId="0" fontId="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5" fillId="42" borderId="0" applyNumberFormat="0" applyBorder="0" applyAlignment="0" applyProtection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28" applyNumberFormat="0" applyFont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28" applyNumberFormat="0" applyFont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164" fontId="2" fillId="0" borderId="0" xfId="0" applyNumberFormat="1" applyFont="1"/>
    <xf numFmtId="165" fontId="0" fillId="0" borderId="0" xfId="0" applyNumberFormat="1" applyAlignment="1">
      <alignment horizontal="left"/>
    </xf>
    <xf numFmtId="0" fontId="0" fillId="3" borderId="0" xfId="0" applyFill="1" applyAlignment="1" applyProtection="1">
      <alignment vertical="top" wrapText="1"/>
      <protection locked="0"/>
    </xf>
    <xf numFmtId="164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4" borderId="0" xfId="0" applyFill="1"/>
    <xf numFmtId="0" fontId="5" fillId="3" borderId="0" xfId="0" applyFont="1" applyFill="1" applyAlignment="1" applyProtection="1">
      <alignment vertical="top" wrapText="1"/>
      <protection locked="0"/>
    </xf>
    <xf numFmtId="0" fontId="0" fillId="0" borderId="0" xfId="0" applyProtection="1">
      <protection hidden="1"/>
    </xf>
    <xf numFmtId="0" fontId="0" fillId="4" borderId="0" xfId="0" applyFill="1" applyProtection="1">
      <protection hidden="1"/>
    </xf>
    <xf numFmtId="0" fontId="5" fillId="3" borderId="0" xfId="0" applyFont="1" applyFill="1" applyAlignment="1" applyProtection="1">
      <alignment vertical="top" wrapText="1"/>
      <protection hidden="1"/>
    </xf>
    <xf numFmtId="0" fontId="0" fillId="3" borderId="0" xfId="0" applyFill="1" applyAlignment="1" applyProtection="1">
      <alignment vertical="top" wrapText="1"/>
      <protection hidden="1"/>
    </xf>
    <xf numFmtId="0" fontId="1" fillId="6" borderId="2" xfId="0" applyFont="1" applyFill="1" applyBorder="1" applyAlignment="1" applyProtection="1">
      <alignment horizontal="center" vertical="top" wrapText="1" readingOrder="1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locked="0"/>
    </xf>
    <xf numFmtId="0" fontId="7" fillId="0" borderId="0" xfId="0" applyFont="1" applyAlignment="1">
      <alignment horizontal="left"/>
    </xf>
    <xf numFmtId="0" fontId="0" fillId="0" borderId="0" xfId="0" applyAlignment="1" applyProtection="1">
      <protection hidden="1"/>
    </xf>
    <xf numFmtId="164" fontId="11" fillId="0" borderId="0" xfId="1" applyNumberFormat="1" applyFont="1" applyFill="1" applyBorder="1"/>
    <xf numFmtId="164" fontId="11" fillId="0" borderId="0" xfId="1" applyNumberFormat="1" applyFont="1" applyFill="1" applyBorder="1"/>
    <xf numFmtId="0" fontId="10" fillId="0" borderId="0" xfId="3" applyFont="1"/>
    <xf numFmtId="17" fontId="1" fillId="5" borderId="3" xfId="3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167" fontId="9" fillId="0" borderId="0" xfId="3" applyNumberFormat="1"/>
    <xf numFmtId="1" fontId="9" fillId="0" borderId="0" xfId="3" applyNumberFormat="1"/>
    <xf numFmtId="167" fontId="9" fillId="0" borderId="0" xfId="3" applyNumberFormat="1"/>
    <xf numFmtId="1" fontId="9" fillId="0" borderId="0" xfId="3" applyNumberFormat="1"/>
    <xf numFmtId="0" fontId="8" fillId="0" borderId="0" xfId="1"/>
    <xf numFmtId="164" fontId="11" fillId="0" borderId="0" xfId="1" applyNumberFormat="1" applyFont="1" applyFill="1" applyBorder="1"/>
    <xf numFmtId="0" fontId="8" fillId="0" borderId="0" xfId="1" quotePrefix="1"/>
    <xf numFmtId="0" fontId="8" fillId="0" borderId="0" xfId="1" applyAlignment="1"/>
    <xf numFmtId="0" fontId="0" fillId="0" borderId="13" xfId="0" applyBorder="1" applyAlignment="1" applyProtection="1">
      <protection hidden="1"/>
    </xf>
    <xf numFmtId="17" fontId="1" fillId="7" borderId="3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0" fillId="0" borderId="0" xfId="0" applyBorder="1" applyAlignment="1" applyProtection="1">
      <protection hidden="1"/>
    </xf>
    <xf numFmtId="0" fontId="0" fillId="0" borderId="15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164" fontId="7" fillId="0" borderId="0" xfId="0" applyNumberFormat="1" applyFont="1" applyAlignment="1">
      <alignment horizontal="left"/>
    </xf>
    <xf numFmtId="0" fontId="0" fillId="0" borderId="0" xfId="0"/>
    <xf numFmtId="0" fontId="0" fillId="0" borderId="0" xfId="0" applyProtection="1"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8" fillId="0" borderId="0" xfId="1" applyProtection="1">
      <protection locked="0" hidden="1"/>
    </xf>
    <xf numFmtId="165" fontId="0" fillId="0" borderId="0" xfId="0" applyNumberFormat="1" applyAlignment="1" applyProtection="1">
      <alignment horizontal="left"/>
      <protection locked="0" hidden="1"/>
    </xf>
    <xf numFmtId="0" fontId="1" fillId="9" borderId="2" xfId="0" applyFont="1" applyFill="1" applyBorder="1" applyAlignment="1" applyProtection="1">
      <alignment horizontal="center" vertical="center" wrapText="1" readingOrder="1"/>
      <protection hidden="1"/>
    </xf>
    <xf numFmtId="0" fontId="1" fillId="9" borderId="10" xfId="0" applyFont="1" applyFill="1" applyBorder="1" applyAlignment="1" applyProtection="1">
      <alignment horizontal="center" vertical="center" wrapText="1" readingOrder="1"/>
      <protection hidden="1"/>
    </xf>
    <xf numFmtId="167" fontId="14" fillId="0" borderId="0" xfId="1" applyNumberFormat="1" applyFont="1" applyFill="1" applyBorder="1" applyAlignment="1">
      <alignment horizontal="center" vertical="top" wrapText="1" readingOrder="1"/>
    </xf>
    <xf numFmtId="0" fontId="0" fillId="0" borderId="0" xfId="0" applyAlignment="1"/>
    <xf numFmtId="0" fontId="8" fillId="0" borderId="0" xfId="1"/>
    <xf numFmtId="0" fontId="15" fillId="0" borderId="0" xfId="0" applyFont="1" applyAlignment="1" applyProtection="1">
      <alignment horizontal="left" vertical="center" readingOrder="1"/>
      <protection locked="0"/>
    </xf>
    <xf numFmtId="0" fontId="0" fillId="0" borderId="0" xfId="0"/>
    <xf numFmtId="0" fontId="1" fillId="9" borderId="2" xfId="0" applyFont="1" applyFill="1" applyBorder="1" applyAlignment="1" applyProtection="1">
      <alignment horizontal="center" vertical="center" wrapText="1" readingOrder="1"/>
      <protection hidden="1"/>
    </xf>
    <xf numFmtId="0" fontId="16" fillId="0" borderId="0" xfId="0" applyFont="1" applyProtection="1">
      <protection locked="0"/>
    </xf>
    <xf numFmtId="0" fontId="8" fillId="0" borderId="0" xfId="1"/>
    <xf numFmtId="0" fontId="16" fillId="0" borderId="0" xfId="0" applyFont="1" applyAlignment="1" applyProtection="1">
      <protection locked="0"/>
    </xf>
    <xf numFmtId="168" fontId="17" fillId="0" borderId="16" xfId="0" applyNumberFormat="1" applyFont="1" applyBorder="1" applyAlignment="1" applyProtection="1">
      <alignment horizontal="center"/>
    </xf>
    <xf numFmtId="0" fontId="19" fillId="0" borderId="0" xfId="0" applyFont="1"/>
    <xf numFmtId="17" fontId="18" fillId="8" borderId="3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20" fillId="3" borderId="0" xfId="0" applyFont="1" applyFill="1" applyAlignment="1" applyProtection="1">
      <alignment vertical="top" wrapText="1"/>
      <protection hidden="1"/>
    </xf>
    <xf numFmtId="0" fontId="20" fillId="3" borderId="1" xfId="0" applyFont="1" applyFill="1" applyBorder="1" applyAlignment="1" applyProtection="1">
      <alignment vertical="top" wrapText="1"/>
      <protection hidden="1"/>
    </xf>
    <xf numFmtId="0" fontId="19" fillId="0" borderId="0" xfId="0" applyFont="1" applyProtection="1">
      <protection hidden="1"/>
    </xf>
    <xf numFmtId="0" fontId="19" fillId="0" borderId="1" xfId="0" applyFont="1" applyBorder="1" applyProtection="1">
      <protection hidden="1"/>
    </xf>
    <xf numFmtId="164" fontId="18" fillId="10" borderId="10" xfId="0" applyNumberFormat="1" applyFont="1" applyFill="1" applyBorder="1" applyAlignment="1" applyProtection="1">
      <alignment horizontal="center" vertical="center" wrapText="1" readingOrder="1"/>
      <protection hidden="1"/>
    </xf>
    <xf numFmtId="0" fontId="1" fillId="9" borderId="18" xfId="0" applyFont="1" applyFill="1" applyBorder="1" applyAlignment="1" applyProtection="1">
      <alignment horizontal="center" vertical="center" wrapText="1" readingOrder="1"/>
      <protection hidden="1"/>
    </xf>
    <xf numFmtId="164" fontId="18" fillId="10" borderId="19" xfId="0" applyNumberFormat="1" applyFont="1" applyFill="1" applyBorder="1" applyAlignment="1" applyProtection="1">
      <alignment horizontal="center" vertical="center" wrapText="1" readingOrder="1"/>
      <protection hidden="1"/>
    </xf>
    <xf numFmtId="0" fontId="1" fillId="9" borderId="20" xfId="0" applyFont="1" applyFill="1" applyBorder="1" applyAlignment="1" applyProtection="1">
      <alignment horizontal="center" vertical="center" wrapText="1" readingOrder="1"/>
      <protection hidden="1"/>
    </xf>
    <xf numFmtId="0" fontId="1" fillId="11" borderId="17" xfId="0" applyFont="1" applyFill="1" applyBorder="1" applyAlignment="1" applyProtection="1">
      <alignment horizontal="center" vertical="center" wrapText="1" readingOrder="1"/>
      <protection locked="0" hidden="1"/>
    </xf>
    <xf numFmtId="0" fontId="0" fillId="0" borderId="0" xfId="0"/>
    <xf numFmtId="0" fontId="0" fillId="0" borderId="31" xfId="0" applyBorder="1"/>
    <xf numFmtId="169" fontId="0" fillId="0" borderId="31" xfId="0" applyNumberFormat="1" applyBorder="1" applyProtection="1">
      <protection locked="0" hidden="1"/>
    </xf>
    <xf numFmtId="0" fontId="0" fillId="43" borderId="31" xfId="0" applyFill="1" applyBorder="1" applyProtection="1"/>
    <xf numFmtId="169" fontId="0" fillId="43" borderId="31" xfId="0" applyNumberFormat="1" applyFill="1" applyBorder="1" applyProtection="1">
      <protection hidden="1"/>
    </xf>
    <xf numFmtId="0" fontId="0" fillId="0" borderId="0" xfId="0"/>
    <xf numFmtId="0" fontId="0" fillId="44" borderId="32" xfId="0" applyFill="1" applyBorder="1"/>
    <xf numFmtId="0" fontId="0" fillId="45" borderId="32" xfId="0" applyFill="1" applyBorder="1"/>
    <xf numFmtId="0" fontId="7" fillId="0" borderId="0" xfId="0" applyFont="1" applyFill="1" applyAlignment="1">
      <alignment horizontal="left"/>
    </xf>
    <xf numFmtId="0" fontId="0" fillId="46" borderId="0" xfId="0" applyFill="1"/>
    <xf numFmtId="0" fontId="0" fillId="47" borderId="0" xfId="0" applyFill="1"/>
    <xf numFmtId="0" fontId="1" fillId="8" borderId="8" xfId="0" applyFont="1" applyFill="1" applyBorder="1" applyAlignment="1" applyProtection="1">
      <alignment horizontal="center" vertical="center" wrapText="1" readingOrder="1"/>
      <protection hidden="1"/>
    </xf>
    <xf numFmtId="0" fontId="1" fillId="8" borderId="5" xfId="0" applyFont="1" applyFill="1" applyBorder="1" applyAlignment="1" applyProtection="1">
      <alignment horizontal="center" vertical="center" wrapText="1" readingOrder="1"/>
      <protection hidden="1"/>
    </xf>
    <xf numFmtId="0" fontId="1" fillId="8" borderId="7" xfId="0" applyFont="1" applyFill="1" applyBorder="1" applyAlignment="1" applyProtection="1">
      <alignment horizontal="center" vertical="center" wrapText="1" readingOrder="1"/>
      <protection hidden="1"/>
    </xf>
    <xf numFmtId="0" fontId="1" fillId="8" borderId="4" xfId="0" applyFont="1" applyFill="1" applyBorder="1" applyAlignment="1" applyProtection="1">
      <alignment horizontal="center" vertical="center" wrapText="1" readingOrder="1"/>
      <protection hidden="1"/>
    </xf>
    <xf numFmtId="0" fontId="1" fillId="8" borderId="6" xfId="0" applyFont="1" applyFill="1" applyBorder="1" applyAlignment="1" applyProtection="1">
      <alignment horizontal="center" vertical="center" wrapText="1" readingOrder="1"/>
      <protection hidden="1"/>
    </xf>
    <xf numFmtId="0" fontId="1" fillId="8" borderId="3" xfId="0" applyFont="1" applyFill="1" applyBorder="1" applyAlignment="1" applyProtection="1">
      <alignment horizontal="center" vertical="center" wrapText="1" readingOrder="1"/>
      <protection hidden="1"/>
    </xf>
    <xf numFmtId="0" fontId="18" fillId="8" borderId="30" xfId="0" applyFont="1" applyFill="1" applyBorder="1" applyAlignment="1" applyProtection="1">
      <alignment horizontal="center" vertical="center" wrapText="1" readingOrder="1"/>
      <protection hidden="1"/>
    </xf>
    <xf numFmtId="0" fontId="18" fillId="8" borderId="0" xfId="0" applyFont="1" applyFill="1" applyBorder="1" applyAlignment="1" applyProtection="1">
      <alignment horizontal="center" vertical="center" wrapText="1" readingOrder="1"/>
      <protection hidden="1"/>
    </xf>
    <xf numFmtId="0" fontId="6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/>
    <xf numFmtId="0" fontId="1" fillId="7" borderId="8" xfId="0" applyFont="1" applyFill="1" applyBorder="1" applyAlignment="1" applyProtection="1">
      <alignment horizontal="center" vertical="center" wrapText="1" readingOrder="1"/>
      <protection hidden="1"/>
    </xf>
    <xf numFmtId="0" fontId="1" fillId="7" borderId="5" xfId="0" applyFont="1" applyFill="1" applyBorder="1" applyAlignment="1" applyProtection="1">
      <alignment horizontal="center" vertical="center" wrapText="1" readingOrder="1"/>
      <protection hidden="1"/>
    </xf>
    <xf numFmtId="0" fontId="1" fillId="7" borderId="7" xfId="0" applyFont="1" applyFill="1" applyBorder="1" applyAlignment="1" applyProtection="1">
      <alignment horizontal="center" vertical="center" wrapText="1" readingOrder="1"/>
      <protection hidden="1"/>
    </xf>
    <xf numFmtId="0" fontId="1" fillId="7" borderId="4" xfId="0" applyFont="1" applyFill="1" applyBorder="1" applyAlignment="1" applyProtection="1">
      <alignment horizontal="center" vertical="center" wrapText="1" readingOrder="1"/>
      <protection hidden="1"/>
    </xf>
    <xf numFmtId="0" fontId="1" fillId="7" borderId="6" xfId="0" applyFont="1" applyFill="1" applyBorder="1" applyAlignment="1" applyProtection="1">
      <alignment horizontal="center" vertical="center" wrapText="1" readingOrder="1"/>
      <protection hidden="1"/>
    </xf>
    <xf numFmtId="0" fontId="1" fillId="7" borderId="3" xfId="0" applyFont="1" applyFill="1" applyBorder="1" applyAlignment="1" applyProtection="1">
      <alignment horizontal="center" vertical="center" wrapText="1" readingOrder="1"/>
      <protection hidden="1"/>
    </xf>
    <xf numFmtId="0" fontId="1" fillId="7" borderId="30" xfId="0" applyFont="1" applyFill="1" applyBorder="1" applyAlignment="1" applyProtection="1">
      <alignment horizontal="center" vertical="center" wrapText="1" readingOrder="1"/>
      <protection hidden="1"/>
    </xf>
    <xf numFmtId="0" fontId="1" fillId="7" borderId="0" xfId="0" applyFont="1" applyFill="1" applyBorder="1" applyAlignment="1" applyProtection="1">
      <alignment horizontal="center" vertical="center" wrapText="1" readingOrder="1"/>
      <protection hidden="1"/>
    </xf>
    <xf numFmtId="0" fontId="8" fillId="0" borderId="0" xfId="1"/>
    <xf numFmtId="0" fontId="6" fillId="3" borderId="0" xfId="0" applyFont="1" applyFill="1" applyAlignment="1" applyProtection="1">
      <alignment horizontal="center" vertical="top" wrapText="1"/>
      <protection hidden="1"/>
    </xf>
    <xf numFmtId="0" fontId="0" fillId="0" borderId="0" xfId="0" applyAlignment="1" applyProtection="1">
      <protection hidden="1"/>
    </xf>
    <xf numFmtId="0" fontId="3" fillId="2" borderId="0" xfId="0" applyFont="1" applyFill="1" applyAlignment="1" applyProtection="1">
      <alignment vertical="top" wrapText="1" readingOrder="1"/>
      <protection hidden="1"/>
    </xf>
    <xf numFmtId="0" fontId="3" fillId="2" borderId="14" xfId="0" applyFont="1" applyFill="1" applyBorder="1" applyAlignment="1" applyProtection="1">
      <alignment vertical="top" wrapText="1" readingOrder="1"/>
      <protection hidden="1"/>
    </xf>
  </cellXfs>
  <cellStyles count="1058">
    <cellStyle name="20% - Accent1" xfId="22" builtinId="30" customBuiltin="1"/>
    <cellStyle name="20% - Accent1 10" xfId="259"/>
    <cellStyle name="20% - Accent1 10 2" xfId="569"/>
    <cellStyle name="20% - Accent1 11" xfId="273"/>
    <cellStyle name="20% - Accent1 11 2" xfId="583"/>
    <cellStyle name="20% - Accent1 12" xfId="287"/>
    <cellStyle name="20% - Accent1 12 2" xfId="597"/>
    <cellStyle name="20% - Accent1 13" xfId="301"/>
    <cellStyle name="20% - Accent1 13 2" xfId="611"/>
    <cellStyle name="20% - Accent1 14" xfId="315"/>
    <cellStyle name="20% - Accent1 14 2" xfId="625"/>
    <cellStyle name="20% - Accent1 15" xfId="329"/>
    <cellStyle name="20% - Accent1 15 2" xfId="639"/>
    <cellStyle name="20% - Accent1 16" xfId="342"/>
    <cellStyle name="20% - Accent1 17" xfId="653"/>
    <cellStyle name="20% - Accent1 18" xfId="667"/>
    <cellStyle name="20% - Accent1 19" xfId="681"/>
    <cellStyle name="20% - Accent1 2" xfId="147"/>
    <cellStyle name="20% - Accent1 2 2" xfId="457"/>
    <cellStyle name="20% - Accent1 20" xfId="695"/>
    <cellStyle name="20% - Accent1 21" xfId="709"/>
    <cellStyle name="20% - Accent1 22" xfId="723"/>
    <cellStyle name="20% - Accent1 23" xfId="737"/>
    <cellStyle name="20% - Accent1 24" xfId="751"/>
    <cellStyle name="20% - Accent1 25" xfId="765"/>
    <cellStyle name="20% - Accent1 26" xfId="779"/>
    <cellStyle name="20% - Accent1 27" xfId="793"/>
    <cellStyle name="20% - Accent1 28" xfId="807"/>
    <cellStyle name="20% - Accent1 29" xfId="821"/>
    <cellStyle name="20% - Accent1 3" xfId="161"/>
    <cellStyle name="20% - Accent1 3 2" xfId="471"/>
    <cellStyle name="20% - Accent1 30" xfId="835"/>
    <cellStyle name="20% - Accent1 31" xfId="849"/>
    <cellStyle name="20% - Accent1 32" xfId="863"/>
    <cellStyle name="20% - Accent1 33" xfId="877"/>
    <cellStyle name="20% - Accent1 34" xfId="891"/>
    <cellStyle name="20% - Accent1 35" xfId="905"/>
    <cellStyle name="20% - Accent1 36" xfId="919"/>
    <cellStyle name="20% - Accent1 37" xfId="933"/>
    <cellStyle name="20% - Accent1 38" xfId="947"/>
    <cellStyle name="20% - Accent1 39" xfId="961"/>
    <cellStyle name="20% - Accent1 4" xfId="175"/>
    <cellStyle name="20% - Accent1 4 2" xfId="485"/>
    <cellStyle name="20% - Accent1 40" xfId="975"/>
    <cellStyle name="20% - Accent1 41" xfId="989"/>
    <cellStyle name="20% - Accent1 42" xfId="1003"/>
    <cellStyle name="20% - Accent1 43" xfId="1017"/>
    <cellStyle name="20% - Accent1 44" xfId="1031"/>
    <cellStyle name="20% - Accent1 45" xfId="1045"/>
    <cellStyle name="20% - Accent1 5" xfId="189"/>
    <cellStyle name="20% - Accent1 5 2" xfId="499"/>
    <cellStyle name="20% - Accent1 6" xfId="203"/>
    <cellStyle name="20% - Accent1 6 2" xfId="513"/>
    <cellStyle name="20% - Accent1 7" xfId="217"/>
    <cellStyle name="20% - Accent1 7 2" xfId="527"/>
    <cellStyle name="20% - Accent1 8" xfId="231"/>
    <cellStyle name="20% - Accent1 8 2" xfId="541"/>
    <cellStyle name="20% - Accent1 9" xfId="245"/>
    <cellStyle name="20% - Accent1 9 2" xfId="555"/>
    <cellStyle name="20% - Accent2" xfId="26" builtinId="34" customBuiltin="1"/>
    <cellStyle name="20% - Accent2 10" xfId="261"/>
    <cellStyle name="20% - Accent2 10 2" xfId="571"/>
    <cellStyle name="20% - Accent2 11" xfId="275"/>
    <cellStyle name="20% - Accent2 11 2" xfId="585"/>
    <cellStyle name="20% - Accent2 12" xfId="289"/>
    <cellStyle name="20% - Accent2 12 2" xfId="599"/>
    <cellStyle name="20% - Accent2 13" xfId="303"/>
    <cellStyle name="20% - Accent2 13 2" xfId="613"/>
    <cellStyle name="20% - Accent2 14" xfId="317"/>
    <cellStyle name="20% - Accent2 14 2" xfId="627"/>
    <cellStyle name="20% - Accent2 15" xfId="331"/>
    <cellStyle name="20% - Accent2 15 2" xfId="641"/>
    <cellStyle name="20% - Accent2 16" xfId="344"/>
    <cellStyle name="20% - Accent2 17" xfId="655"/>
    <cellStyle name="20% - Accent2 18" xfId="669"/>
    <cellStyle name="20% - Accent2 19" xfId="683"/>
    <cellStyle name="20% - Accent2 2" xfId="149"/>
    <cellStyle name="20% - Accent2 2 2" xfId="459"/>
    <cellStyle name="20% - Accent2 20" xfId="697"/>
    <cellStyle name="20% - Accent2 21" xfId="711"/>
    <cellStyle name="20% - Accent2 22" xfId="725"/>
    <cellStyle name="20% - Accent2 23" xfId="739"/>
    <cellStyle name="20% - Accent2 24" xfId="753"/>
    <cellStyle name="20% - Accent2 25" xfId="767"/>
    <cellStyle name="20% - Accent2 26" xfId="781"/>
    <cellStyle name="20% - Accent2 27" xfId="795"/>
    <cellStyle name="20% - Accent2 28" xfId="809"/>
    <cellStyle name="20% - Accent2 29" xfId="823"/>
    <cellStyle name="20% - Accent2 3" xfId="163"/>
    <cellStyle name="20% - Accent2 3 2" xfId="473"/>
    <cellStyle name="20% - Accent2 30" xfId="837"/>
    <cellStyle name="20% - Accent2 31" xfId="851"/>
    <cellStyle name="20% - Accent2 32" xfId="865"/>
    <cellStyle name="20% - Accent2 33" xfId="879"/>
    <cellStyle name="20% - Accent2 34" xfId="893"/>
    <cellStyle name="20% - Accent2 35" xfId="907"/>
    <cellStyle name="20% - Accent2 36" xfId="921"/>
    <cellStyle name="20% - Accent2 37" xfId="935"/>
    <cellStyle name="20% - Accent2 38" xfId="949"/>
    <cellStyle name="20% - Accent2 39" xfId="963"/>
    <cellStyle name="20% - Accent2 4" xfId="177"/>
    <cellStyle name="20% - Accent2 4 2" xfId="487"/>
    <cellStyle name="20% - Accent2 40" xfId="977"/>
    <cellStyle name="20% - Accent2 41" xfId="991"/>
    <cellStyle name="20% - Accent2 42" xfId="1005"/>
    <cellStyle name="20% - Accent2 43" xfId="1019"/>
    <cellStyle name="20% - Accent2 44" xfId="1033"/>
    <cellStyle name="20% - Accent2 45" xfId="1047"/>
    <cellStyle name="20% - Accent2 5" xfId="191"/>
    <cellStyle name="20% - Accent2 5 2" xfId="501"/>
    <cellStyle name="20% - Accent2 6" xfId="205"/>
    <cellStyle name="20% - Accent2 6 2" xfId="515"/>
    <cellStyle name="20% - Accent2 7" xfId="219"/>
    <cellStyle name="20% - Accent2 7 2" xfId="529"/>
    <cellStyle name="20% - Accent2 8" xfId="233"/>
    <cellStyle name="20% - Accent2 8 2" xfId="543"/>
    <cellStyle name="20% - Accent2 9" xfId="247"/>
    <cellStyle name="20% - Accent2 9 2" xfId="557"/>
    <cellStyle name="20% - Accent3" xfId="30" builtinId="38" customBuiltin="1"/>
    <cellStyle name="20% - Accent3 10" xfId="263"/>
    <cellStyle name="20% - Accent3 10 2" xfId="573"/>
    <cellStyle name="20% - Accent3 11" xfId="277"/>
    <cellStyle name="20% - Accent3 11 2" xfId="587"/>
    <cellStyle name="20% - Accent3 12" xfId="291"/>
    <cellStyle name="20% - Accent3 12 2" xfId="601"/>
    <cellStyle name="20% - Accent3 13" xfId="305"/>
    <cellStyle name="20% - Accent3 13 2" xfId="615"/>
    <cellStyle name="20% - Accent3 14" xfId="319"/>
    <cellStyle name="20% - Accent3 14 2" xfId="629"/>
    <cellStyle name="20% - Accent3 15" xfId="333"/>
    <cellStyle name="20% - Accent3 15 2" xfId="643"/>
    <cellStyle name="20% - Accent3 16" xfId="346"/>
    <cellStyle name="20% - Accent3 17" xfId="657"/>
    <cellStyle name="20% - Accent3 18" xfId="671"/>
    <cellStyle name="20% - Accent3 19" xfId="685"/>
    <cellStyle name="20% - Accent3 2" xfId="151"/>
    <cellStyle name="20% - Accent3 2 2" xfId="461"/>
    <cellStyle name="20% - Accent3 20" xfId="699"/>
    <cellStyle name="20% - Accent3 21" xfId="713"/>
    <cellStyle name="20% - Accent3 22" xfId="727"/>
    <cellStyle name="20% - Accent3 23" xfId="741"/>
    <cellStyle name="20% - Accent3 24" xfId="755"/>
    <cellStyle name="20% - Accent3 25" xfId="769"/>
    <cellStyle name="20% - Accent3 26" xfId="783"/>
    <cellStyle name="20% - Accent3 27" xfId="797"/>
    <cellStyle name="20% - Accent3 28" xfId="811"/>
    <cellStyle name="20% - Accent3 29" xfId="825"/>
    <cellStyle name="20% - Accent3 3" xfId="165"/>
    <cellStyle name="20% - Accent3 3 2" xfId="475"/>
    <cellStyle name="20% - Accent3 30" xfId="839"/>
    <cellStyle name="20% - Accent3 31" xfId="853"/>
    <cellStyle name="20% - Accent3 32" xfId="867"/>
    <cellStyle name="20% - Accent3 33" xfId="881"/>
    <cellStyle name="20% - Accent3 34" xfId="895"/>
    <cellStyle name="20% - Accent3 35" xfId="909"/>
    <cellStyle name="20% - Accent3 36" xfId="923"/>
    <cellStyle name="20% - Accent3 37" xfId="937"/>
    <cellStyle name="20% - Accent3 38" xfId="951"/>
    <cellStyle name="20% - Accent3 39" xfId="965"/>
    <cellStyle name="20% - Accent3 4" xfId="179"/>
    <cellStyle name="20% - Accent3 4 2" xfId="489"/>
    <cellStyle name="20% - Accent3 40" xfId="979"/>
    <cellStyle name="20% - Accent3 41" xfId="993"/>
    <cellStyle name="20% - Accent3 42" xfId="1007"/>
    <cellStyle name="20% - Accent3 43" xfId="1021"/>
    <cellStyle name="20% - Accent3 44" xfId="1035"/>
    <cellStyle name="20% - Accent3 45" xfId="1049"/>
    <cellStyle name="20% - Accent3 5" xfId="193"/>
    <cellStyle name="20% - Accent3 5 2" xfId="503"/>
    <cellStyle name="20% - Accent3 6" xfId="207"/>
    <cellStyle name="20% - Accent3 6 2" xfId="517"/>
    <cellStyle name="20% - Accent3 7" xfId="221"/>
    <cellStyle name="20% - Accent3 7 2" xfId="531"/>
    <cellStyle name="20% - Accent3 8" xfId="235"/>
    <cellStyle name="20% - Accent3 8 2" xfId="545"/>
    <cellStyle name="20% - Accent3 9" xfId="249"/>
    <cellStyle name="20% - Accent3 9 2" xfId="559"/>
    <cellStyle name="20% - Accent4" xfId="34" builtinId="42" customBuiltin="1"/>
    <cellStyle name="20% - Accent4 10" xfId="265"/>
    <cellStyle name="20% - Accent4 10 2" xfId="575"/>
    <cellStyle name="20% - Accent4 11" xfId="279"/>
    <cellStyle name="20% - Accent4 11 2" xfId="589"/>
    <cellStyle name="20% - Accent4 12" xfId="293"/>
    <cellStyle name="20% - Accent4 12 2" xfId="603"/>
    <cellStyle name="20% - Accent4 13" xfId="307"/>
    <cellStyle name="20% - Accent4 13 2" xfId="617"/>
    <cellStyle name="20% - Accent4 14" xfId="321"/>
    <cellStyle name="20% - Accent4 14 2" xfId="631"/>
    <cellStyle name="20% - Accent4 15" xfId="335"/>
    <cellStyle name="20% - Accent4 15 2" xfId="645"/>
    <cellStyle name="20% - Accent4 16" xfId="348"/>
    <cellStyle name="20% - Accent4 17" xfId="659"/>
    <cellStyle name="20% - Accent4 18" xfId="673"/>
    <cellStyle name="20% - Accent4 19" xfId="687"/>
    <cellStyle name="20% - Accent4 2" xfId="153"/>
    <cellStyle name="20% - Accent4 2 2" xfId="463"/>
    <cellStyle name="20% - Accent4 20" xfId="701"/>
    <cellStyle name="20% - Accent4 21" xfId="715"/>
    <cellStyle name="20% - Accent4 22" xfId="729"/>
    <cellStyle name="20% - Accent4 23" xfId="743"/>
    <cellStyle name="20% - Accent4 24" xfId="757"/>
    <cellStyle name="20% - Accent4 25" xfId="771"/>
    <cellStyle name="20% - Accent4 26" xfId="785"/>
    <cellStyle name="20% - Accent4 27" xfId="799"/>
    <cellStyle name="20% - Accent4 28" xfId="813"/>
    <cellStyle name="20% - Accent4 29" xfId="827"/>
    <cellStyle name="20% - Accent4 3" xfId="167"/>
    <cellStyle name="20% - Accent4 3 2" xfId="477"/>
    <cellStyle name="20% - Accent4 30" xfId="841"/>
    <cellStyle name="20% - Accent4 31" xfId="855"/>
    <cellStyle name="20% - Accent4 32" xfId="869"/>
    <cellStyle name="20% - Accent4 33" xfId="883"/>
    <cellStyle name="20% - Accent4 34" xfId="897"/>
    <cellStyle name="20% - Accent4 35" xfId="911"/>
    <cellStyle name="20% - Accent4 36" xfId="925"/>
    <cellStyle name="20% - Accent4 37" xfId="939"/>
    <cellStyle name="20% - Accent4 38" xfId="953"/>
    <cellStyle name="20% - Accent4 39" xfId="967"/>
    <cellStyle name="20% - Accent4 4" xfId="181"/>
    <cellStyle name="20% - Accent4 4 2" xfId="491"/>
    <cellStyle name="20% - Accent4 40" xfId="981"/>
    <cellStyle name="20% - Accent4 41" xfId="995"/>
    <cellStyle name="20% - Accent4 42" xfId="1009"/>
    <cellStyle name="20% - Accent4 43" xfId="1023"/>
    <cellStyle name="20% - Accent4 44" xfId="1037"/>
    <cellStyle name="20% - Accent4 45" xfId="1051"/>
    <cellStyle name="20% - Accent4 5" xfId="195"/>
    <cellStyle name="20% - Accent4 5 2" xfId="505"/>
    <cellStyle name="20% - Accent4 6" xfId="209"/>
    <cellStyle name="20% - Accent4 6 2" xfId="519"/>
    <cellStyle name="20% - Accent4 7" xfId="223"/>
    <cellStyle name="20% - Accent4 7 2" xfId="533"/>
    <cellStyle name="20% - Accent4 8" xfId="237"/>
    <cellStyle name="20% - Accent4 8 2" xfId="547"/>
    <cellStyle name="20% - Accent4 9" xfId="251"/>
    <cellStyle name="20% - Accent4 9 2" xfId="561"/>
    <cellStyle name="20% - Accent5" xfId="38" builtinId="46" customBuiltin="1"/>
    <cellStyle name="20% - Accent5 10" xfId="267"/>
    <cellStyle name="20% - Accent5 10 2" xfId="577"/>
    <cellStyle name="20% - Accent5 11" xfId="281"/>
    <cellStyle name="20% - Accent5 11 2" xfId="591"/>
    <cellStyle name="20% - Accent5 12" xfId="295"/>
    <cellStyle name="20% - Accent5 12 2" xfId="605"/>
    <cellStyle name="20% - Accent5 13" xfId="309"/>
    <cellStyle name="20% - Accent5 13 2" xfId="619"/>
    <cellStyle name="20% - Accent5 14" xfId="323"/>
    <cellStyle name="20% - Accent5 14 2" xfId="633"/>
    <cellStyle name="20% - Accent5 15" xfId="337"/>
    <cellStyle name="20% - Accent5 15 2" xfId="647"/>
    <cellStyle name="20% - Accent5 16" xfId="350"/>
    <cellStyle name="20% - Accent5 17" xfId="661"/>
    <cellStyle name="20% - Accent5 18" xfId="675"/>
    <cellStyle name="20% - Accent5 19" xfId="689"/>
    <cellStyle name="20% - Accent5 2" xfId="155"/>
    <cellStyle name="20% - Accent5 2 2" xfId="465"/>
    <cellStyle name="20% - Accent5 20" xfId="703"/>
    <cellStyle name="20% - Accent5 21" xfId="717"/>
    <cellStyle name="20% - Accent5 22" xfId="731"/>
    <cellStyle name="20% - Accent5 23" xfId="745"/>
    <cellStyle name="20% - Accent5 24" xfId="759"/>
    <cellStyle name="20% - Accent5 25" xfId="773"/>
    <cellStyle name="20% - Accent5 26" xfId="787"/>
    <cellStyle name="20% - Accent5 27" xfId="801"/>
    <cellStyle name="20% - Accent5 28" xfId="815"/>
    <cellStyle name="20% - Accent5 29" xfId="829"/>
    <cellStyle name="20% - Accent5 3" xfId="169"/>
    <cellStyle name="20% - Accent5 3 2" xfId="479"/>
    <cellStyle name="20% - Accent5 30" xfId="843"/>
    <cellStyle name="20% - Accent5 31" xfId="857"/>
    <cellStyle name="20% - Accent5 32" xfId="871"/>
    <cellStyle name="20% - Accent5 33" xfId="885"/>
    <cellStyle name="20% - Accent5 34" xfId="899"/>
    <cellStyle name="20% - Accent5 35" xfId="913"/>
    <cellStyle name="20% - Accent5 36" xfId="927"/>
    <cellStyle name="20% - Accent5 37" xfId="941"/>
    <cellStyle name="20% - Accent5 38" xfId="955"/>
    <cellStyle name="20% - Accent5 39" xfId="969"/>
    <cellStyle name="20% - Accent5 4" xfId="183"/>
    <cellStyle name="20% - Accent5 4 2" xfId="493"/>
    <cellStyle name="20% - Accent5 40" xfId="983"/>
    <cellStyle name="20% - Accent5 41" xfId="997"/>
    <cellStyle name="20% - Accent5 42" xfId="1011"/>
    <cellStyle name="20% - Accent5 43" xfId="1025"/>
    <cellStyle name="20% - Accent5 44" xfId="1039"/>
    <cellStyle name="20% - Accent5 45" xfId="1053"/>
    <cellStyle name="20% - Accent5 5" xfId="197"/>
    <cellStyle name="20% - Accent5 5 2" xfId="507"/>
    <cellStyle name="20% - Accent5 6" xfId="211"/>
    <cellStyle name="20% - Accent5 6 2" xfId="521"/>
    <cellStyle name="20% - Accent5 7" xfId="225"/>
    <cellStyle name="20% - Accent5 7 2" xfId="535"/>
    <cellStyle name="20% - Accent5 8" xfId="239"/>
    <cellStyle name="20% - Accent5 8 2" xfId="549"/>
    <cellStyle name="20% - Accent5 9" xfId="253"/>
    <cellStyle name="20% - Accent5 9 2" xfId="563"/>
    <cellStyle name="20% - Accent6" xfId="42" builtinId="50" customBuiltin="1"/>
    <cellStyle name="20% - Accent6 10" xfId="269"/>
    <cellStyle name="20% - Accent6 10 2" xfId="579"/>
    <cellStyle name="20% - Accent6 11" xfId="283"/>
    <cellStyle name="20% - Accent6 11 2" xfId="593"/>
    <cellStyle name="20% - Accent6 12" xfId="297"/>
    <cellStyle name="20% - Accent6 12 2" xfId="607"/>
    <cellStyle name="20% - Accent6 13" xfId="311"/>
    <cellStyle name="20% - Accent6 13 2" xfId="621"/>
    <cellStyle name="20% - Accent6 14" xfId="325"/>
    <cellStyle name="20% - Accent6 14 2" xfId="635"/>
    <cellStyle name="20% - Accent6 15" xfId="339"/>
    <cellStyle name="20% - Accent6 15 2" xfId="649"/>
    <cellStyle name="20% - Accent6 16" xfId="352"/>
    <cellStyle name="20% - Accent6 17" xfId="663"/>
    <cellStyle name="20% - Accent6 18" xfId="677"/>
    <cellStyle name="20% - Accent6 19" xfId="691"/>
    <cellStyle name="20% - Accent6 2" xfId="157"/>
    <cellStyle name="20% - Accent6 2 2" xfId="467"/>
    <cellStyle name="20% - Accent6 20" xfId="705"/>
    <cellStyle name="20% - Accent6 21" xfId="719"/>
    <cellStyle name="20% - Accent6 22" xfId="733"/>
    <cellStyle name="20% - Accent6 23" xfId="747"/>
    <cellStyle name="20% - Accent6 24" xfId="761"/>
    <cellStyle name="20% - Accent6 25" xfId="775"/>
    <cellStyle name="20% - Accent6 26" xfId="789"/>
    <cellStyle name="20% - Accent6 27" xfId="803"/>
    <cellStyle name="20% - Accent6 28" xfId="817"/>
    <cellStyle name="20% - Accent6 29" xfId="831"/>
    <cellStyle name="20% - Accent6 3" xfId="171"/>
    <cellStyle name="20% - Accent6 3 2" xfId="481"/>
    <cellStyle name="20% - Accent6 30" xfId="845"/>
    <cellStyle name="20% - Accent6 31" xfId="859"/>
    <cellStyle name="20% - Accent6 32" xfId="873"/>
    <cellStyle name="20% - Accent6 33" xfId="887"/>
    <cellStyle name="20% - Accent6 34" xfId="901"/>
    <cellStyle name="20% - Accent6 35" xfId="915"/>
    <cellStyle name="20% - Accent6 36" xfId="929"/>
    <cellStyle name="20% - Accent6 37" xfId="943"/>
    <cellStyle name="20% - Accent6 38" xfId="957"/>
    <cellStyle name="20% - Accent6 39" xfId="971"/>
    <cellStyle name="20% - Accent6 4" xfId="185"/>
    <cellStyle name="20% - Accent6 4 2" xfId="495"/>
    <cellStyle name="20% - Accent6 40" xfId="985"/>
    <cellStyle name="20% - Accent6 41" xfId="999"/>
    <cellStyle name="20% - Accent6 42" xfId="1013"/>
    <cellStyle name="20% - Accent6 43" xfId="1027"/>
    <cellStyle name="20% - Accent6 44" xfId="1041"/>
    <cellStyle name="20% - Accent6 45" xfId="1055"/>
    <cellStyle name="20% - Accent6 5" xfId="199"/>
    <cellStyle name="20% - Accent6 5 2" xfId="509"/>
    <cellStyle name="20% - Accent6 6" xfId="213"/>
    <cellStyle name="20% - Accent6 6 2" xfId="523"/>
    <cellStyle name="20% - Accent6 7" xfId="227"/>
    <cellStyle name="20% - Accent6 7 2" xfId="537"/>
    <cellStyle name="20% - Accent6 8" xfId="241"/>
    <cellStyle name="20% - Accent6 8 2" xfId="551"/>
    <cellStyle name="20% - Accent6 9" xfId="255"/>
    <cellStyle name="20% - Accent6 9 2" xfId="565"/>
    <cellStyle name="40% - Accent1" xfId="23" builtinId="31" customBuiltin="1"/>
    <cellStyle name="40% - Accent1 10" xfId="260"/>
    <cellStyle name="40% - Accent1 10 2" xfId="570"/>
    <cellStyle name="40% - Accent1 11" xfId="274"/>
    <cellStyle name="40% - Accent1 11 2" xfId="584"/>
    <cellStyle name="40% - Accent1 12" xfId="288"/>
    <cellStyle name="40% - Accent1 12 2" xfId="598"/>
    <cellStyle name="40% - Accent1 13" xfId="302"/>
    <cellStyle name="40% - Accent1 13 2" xfId="612"/>
    <cellStyle name="40% - Accent1 14" xfId="316"/>
    <cellStyle name="40% - Accent1 14 2" xfId="626"/>
    <cellStyle name="40% - Accent1 15" xfId="330"/>
    <cellStyle name="40% - Accent1 15 2" xfId="640"/>
    <cellStyle name="40% - Accent1 16" xfId="343"/>
    <cellStyle name="40% - Accent1 17" xfId="654"/>
    <cellStyle name="40% - Accent1 18" xfId="668"/>
    <cellStyle name="40% - Accent1 19" xfId="682"/>
    <cellStyle name="40% - Accent1 2" xfId="148"/>
    <cellStyle name="40% - Accent1 2 2" xfId="458"/>
    <cellStyle name="40% - Accent1 20" xfId="696"/>
    <cellStyle name="40% - Accent1 21" xfId="710"/>
    <cellStyle name="40% - Accent1 22" xfId="724"/>
    <cellStyle name="40% - Accent1 23" xfId="738"/>
    <cellStyle name="40% - Accent1 24" xfId="752"/>
    <cellStyle name="40% - Accent1 25" xfId="766"/>
    <cellStyle name="40% - Accent1 26" xfId="780"/>
    <cellStyle name="40% - Accent1 27" xfId="794"/>
    <cellStyle name="40% - Accent1 28" xfId="808"/>
    <cellStyle name="40% - Accent1 29" xfId="822"/>
    <cellStyle name="40% - Accent1 3" xfId="162"/>
    <cellStyle name="40% - Accent1 3 2" xfId="472"/>
    <cellStyle name="40% - Accent1 30" xfId="836"/>
    <cellStyle name="40% - Accent1 31" xfId="850"/>
    <cellStyle name="40% - Accent1 32" xfId="864"/>
    <cellStyle name="40% - Accent1 33" xfId="878"/>
    <cellStyle name="40% - Accent1 34" xfId="892"/>
    <cellStyle name="40% - Accent1 35" xfId="906"/>
    <cellStyle name="40% - Accent1 36" xfId="920"/>
    <cellStyle name="40% - Accent1 37" xfId="934"/>
    <cellStyle name="40% - Accent1 38" xfId="948"/>
    <cellStyle name="40% - Accent1 39" xfId="962"/>
    <cellStyle name="40% - Accent1 4" xfId="176"/>
    <cellStyle name="40% - Accent1 4 2" xfId="486"/>
    <cellStyle name="40% - Accent1 40" xfId="976"/>
    <cellStyle name="40% - Accent1 41" xfId="990"/>
    <cellStyle name="40% - Accent1 42" xfId="1004"/>
    <cellStyle name="40% - Accent1 43" xfId="1018"/>
    <cellStyle name="40% - Accent1 44" xfId="1032"/>
    <cellStyle name="40% - Accent1 45" xfId="1046"/>
    <cellStyle name="40% - Accent1 5" xfId="190"/>
    <cellStyle name="40% - Accent1 5 2" xfId="500"/>
    <cellStyle name="40% - Accent1 6" xfId="204"/>
    <cellStyle name="40% - Accent1 6 2" xfId="514"/>
    <cellStyle name="40% - Accent1 7" xfId="218"/>
    <cellStyle name="40% - Accent1 7 2" xfId="528"/>
    <cellStyle name="40% - Accent1 8" xfId="232"/>
    <cellStyle name="40% - Accent1 8 2" xfId="542"/>
    <cellStyle name="40% - Accent1 9" xfId="246"/>
    <cellStyle name="40% - Accent1 9 2" xfId="556"/>
    <cellStyle name="40% - Accent2" xfId="27" builtinId="35" customBuiltin="1"/>
    <cellStyle name="40% - Accent2 10" xfId="262"/>
    <cellStyle name="40% - Accent2 10 2" xfId="572"/>
    <cellStyle name="40% - Accent2 11" xfId="276"/>
    <cellStyle name="40% - Accent2 11 2" xfId="586"/>
    <cellStyle name="40% - Accent2 12" xfId="290"/>
    <cellStyle name="40% - Accent2 12 2" xfId="600"/>
    <cellStyle name="40% - Accent2 13" xfId="304"/>
    <cellStyle name="40% - Accent2 13 2" xfId="614"/>
    <cellStyle name="40% - Accent2 14" xfId="318"/>
    <cellStyle name="40% - Accent2 14 2" xfId="628"/>
    <cellStyle name="40% - Accent2 15" xfId="332"/>
    <cellStyle name="40% - Accent2 15 2" xfId="642"/>
    <cellStyle name="40% - Accent2 16" xfId="345"/>
    <cellStyle name="40% - Accent2 17" xfId="656"/>
    <cellStyle name="40% - Accent2 18" xfId="670"/>
    <cellStyle name="40% - Accent2 19" xfId="684"/>
    <cellStyle name="40% - Accent2 2" xfId="150"/>
    <cellStyle name="40% - Accent2 2 2" xfId="460"/>
    <cellStyle name="40% - Accent2 20" xfId="698"/>
    <cellStyle name="40% - Accent2 21" xfId="712"/>
    <cellStyle name="40% - Accent2 22" xfId="726"/>
    <cellStyle name="40% - Accent2 23" xfId="740"/>
    <cellStyle name="40% - Accent2 24" xfId="754"/>
    <cellStyle name="40% - Accent2 25" xfId="768"/>
    <cellStyle name="40% - Accent2 26" xfId="782"/>
    <cellStyle name="40% - Accent2 27" xfId="796"/>
    <cellStyle name="40% - Accent2 28" xfId="810"/>
    <cellStyle name="40% - Accent2 29" xfId="824"/>
    <cellStyle name="40% - Accent2 3" xfId="164"/>
    <cellStyle name="40% - Accent2 3 2" xfId="474"/>
    <cellStyle name="40% - Accent2 30" xfId="838"/>
    <cellStyle name="40% - Accent2 31" xfId="852"/>
    <cellStyle name="40% - Accent2 32" xfId="866"/>
    <cellStyle name="40% - Accent2 33" xfId="880"/>
    <cellStyle name="40% - Accent2 34" xfId="894"/>
    <cellStyle name="40% - Accent2 35" xfId="908"/>
    <cellStyle name="40% - Accent2 36" xfId="922"/>
    <cellStyle name="40% - Accent2 37" xfId="936"/>
    <cellStyle name="40% - Accent2 38" xfId="950"/>
    <cellStyle name="40% - Accent2 39" xfId="964"/>
    <cellStyle name="40% - Accent2 4" xfId="178"/>
    <cellStyle name="40% - Accent2 4 2" xfId="488"/>
    <cellStyle name="40% - Accent2 40" xfId="978"/>
    <cellStyle name="40% - Accent2 41" xfId="992"/>
    <cellStyle name="40% - Accent2 42" xfId="1006"/>
    <cellStyle name="40% - Accent2 43" xfId="1020"/>
    <cellStyle name="40% - Accent2 44" xfId="1034"/>
    <cellStyle name="40% - Accent2 45" xfId="1048"/>
    <cellStyle name="40% - Accent2 5" xfId="192"/>
    <cellStyle name="40% - Accent2 5 2" xfId="502"/>
    <cellStyle name="40% - Accent2 6" xfId="206"/>
    <cellStyle name="40% - Accent2 6 2" xfId="516"/>
    <cellStyle name="40% - Accent2 7" xfId="220"/>
    <cellStyle name="40% - Accent2 7 2" xfId="530"/>
    <cellStyle name="40% - Accent2 8" xfId="234"/>
    <cellStyle name="40% - Accent2 8 2" xfId="544"/>
    <cellStyle name="40% - Accent2 9" xfId="248"/>
    <cellStyle name="40% - Accent2 9 2" xfId="558"/>
    <cellStyle name="40% - Accent3" xfId="31" builtinId="39" customBuiltin="1"/>
    <cellStyle name="40% - Accent3 10" xfId="264"/>
    <cellStyle name="40% - Accent3 10 2" xfId="574"/>
    <cellStyle name="40% - Accent3 11" xfId="278"/>
    <cellStyle name="40% - Accent3 11 2" xfId="588"/>
    <cellStyle name="40% - Accent3 12" xfId="292"/>
    <cellStyle name="40% - Accent3 12 2" xfId="602"/>
    <cellStyle name="40% - Accent3 13" xfId="306"/>
    <cellStyle name="40% - Accent3 13 2" xfId="616"/>
    <cellStyle name="40% - Accent3 14" xfId="320"/>
    <cellStyle name="40% - Accent3 14 2" xfId="630"/>
    <cellStyle name="40% - Accent3 15" xfId="334"/>
    <cellStyle name="40% - Accent3 15 2" xfId="644"/>
    <cellStyle name="40% - Accent3 16" xfId="347"/>
    <cellStyle name="40% - Accent3 17" xfId="658"/>
    <cellStyle name="40% - Accent3 18" xfId="672"/>
    <cellStyle name="40% - Accent3 19" xfId="686"/>
    <cellStyle name="40% - Accent3 2" xfId="152"/>
    <cellStyle name="40% - Accent3 2 2" xfId="462"/>
    <cellStyle name="40% - Accent3 20" xfId="700"/>
    <cellStyle name="40% - Accent3 21" xfId="714"/>
    <cellStyle name="40% - Accent3 22" xfId="728"/>
    <cellStyle name="40% - Accent3 23" xfId="742"/>
    <cellStyle name="40% - Accent3 24" xfId="756"/>
    <cellStyle name="40% - Accent3 25" xfId="770"/>
    <cellStyle name="40% - Accent3 26" xfId="784"/>
    <cellStyle name="40% - Accent3 27" xfId="798"/>
    <cellStyle name="40% - Accent3 28" xfId="812"/>
    <cellStyle name="40% - Accent3 29" xfId="826"/>
    <cellStyle name="40% - Accent3 3" xfId="166"/>
    <cellStyle name="40% - Accent3 3 2" xfId="476"/>
    <cellStyle name="40% - Accent3 30" xfId="840"/>
    <cellStyle name="40% - Accent3 31" xfId="854"/>
    <cellStyle name="40% - Accent3 32" xfId="868"/>
    <cellStyle name="40% - Accent3 33" xfId="882"/>
    <cellStyle name="40% - Accent3 34" xfId="896"/>
    <cellStyle name="40% - Accent3 35" xfId="910"/>
    <cellStyle name="40% - Accent3 36" xfId="924"/>
    <cellStyle name="40% - Accent3 37" xfId="938"/>
    <cellStyle name="40% - Accent3 38" xfId="952"/>
    <cellStyle name="40% - Accent3 39" xfId="966"/>
    <cellStyle name="40% - Accent3 4" xfId="180"/>
    <cellStyle name="40% - Accent3 4 2" xfId="490"/>
    <cellStyle name="40% - Accent3 40" xfId="980"/>
    <cellStyle name="40% - Accent3 41" xfId="994"/>
    <cellStyle name="40% - Accent3 42" xfId="1008"/>
    <cellStyle name="40% - Accent3 43" xfId="1022"/>
    <cellStyle name="40% - Accent3 44" xfId="1036"/>
    <cellStyle name="40% - Accent3 45" xfId="1050"/>
    <cellStyle name="40% - Accent3 5" xfId="194"/>
    <cellStyle name="40% - Accent3 5 2" xfId="504"/>
    <cellStyle name="40% - Accent3 6" xfId="208"/>
    <cellStyle name="40% - Accent3 6 2" xfId="518"/>
    <cellStyle name="40% - Accent3 7" xfId="222"/>
    <cellStyle name="40% - Accent3 7 2" xfId="532"/>
    <cellStyle name="40% - Accent3 8" xfId="236"/>
    <cellStyle name="40% - Accent3 8 2" xfId="546"/>
    <cellStyle name="40% - Accent3 9" xfId="250"/>
    <cellStyle name="40% - Accent3 9 2" xfId="560"/>
    <cellStyle name="40% - Accent4" xfId="35" builtinId="43" customBuiltin="1"/>
    <cellStyle name="40% - Accent4 10" xfId="266"/>
    <cellStyle name="40% - Accent4 10 2" xfId="576"/>
    <cellStyle name="40% - Accent4 11" xfId="280"/>
    <cellStyle name="40% - Accent4 11 2" xfId="590"/>
    <cellStyle name="40% - Accent4 12" xfId="294"/>
    <cellStyle name="40% - Accent4 12 2" xfId="604"/>
    <cellStyle name="40% - Accent4 13" xfId="308"/>
    <cellStyle name="40% - Accent4 13 2" xfId="618"/>
    <cellStyle name="40% - Accent4 14" xfId="322"/>
    <cellStyle name="40% - Accent4 14 2" xfId="632"/>
    <cellStyle name="40% - Accent4 15" xfId="336"/>
    <cellStyle name="40% - Accent4 15 2" xfId="646"/>
    <cellStyle name="40% - Accent4 16" xfId="349"/>
    <cellStyle name="40% - Accent4 17" xfId="660"/>
    <cellStyle name="40% - Accent4 18" xfId="674"/>
    <cellStyle name="40% - Accent4 19" xfId="688"/>
    <cellStyle name="40% - Accent4 2" xfId="154"/>
    <cellStyle name="40% - Accent4 2 2" xfId="464"/>
    <cellStyle name="40% - Accent4 20" xfId="702"/>
    <cellStyle name="40% - Accent4 21" xfId="716"/>
    <cellStyle name="40% - Accent4 22" xfId="730"/>
    <cellStyle name="40% - Accent4 23" xfId="744"/>
    <cellStyle name="40% - Accent4 24" xfId="758"/>
    <cellStyle name="40% - Accent4 25" xfId="772"/>
    <cellStyle name="40% - Accent4 26" xfId="786"/>
    <cellStyle name="40% - Accent4 27" xfId="800"/>
    <cellStyle name="40% - Accent4 28" xfId="814"/>
    <cellStyle name="40% - Accent4 29" xfId="828"/>
    <cellStyle name="40% - Accent4 3" xfId="168"/>
    <cellStyle name="40% - Accent4 3 2" xfId="478"/>
    <cellStyle name="40% - Accent4 30" xfId="842"/>
    <cellStyle name="40% - Accent4 31" xfId="856"/>
    <cellStyle name="40% - Accent4 32" xfId="870"/>
    <cellStyle name="40% - Accent4 33" xfId="884"/>
    <cellStyle name="40% - Accent4 34" xfId="898"/>
    <cellStyle name="40% - Accent4 35" xfId="912"/>
    <cellStyle name="40% - Accent4 36" xfId="926"/>
    <cellStyle name="40% - Accent4 37" xfId="940"/>
    <cellStyle name="40% - Accent4 38" xfId="954"/>
    <cellStyle name="40% - Accent4 39" xfId="968"/>
    <cellStyle name="40% - Accent4 4" xfId="182"/>
    <cellStyle name="40% - Accent4 4 2" xfId="492"/>
    <cellStyle name="40% - Accent4 40" xfId="982"/>
    <cellStyle name="40% - Accent4 41" xfId="996"/>
    <cellStyle name="40% - Accent4 42" xfId="1010"/>
    <cellStyle name="40% - Accent4 43" xfId="1024"/>
    <cellStyle name="40% - Accent4 44" xfId="1038"/>
    <cellStyle name="40% - Accent4 45" xfId="1052"/>
    <cellStyle name="40% - Accent4 5" xfId="196"/>
    <cellStyle name="40% - Accent4 5 2" xfId="506"/>
    <cellStyle name="40% - Accent4 6" xfId="210"/>
    <cellStyle name="40% - Accent4 6 2" xfId="520"/>
    <cellStyle name="40% - Accent4 7" xfId="224"/>
    <cellStyle name="40% - Accent4 7 2" xfId="534"/>
    <cellStyle name="40% - Accent4 8" xfId="238"/>
    <cellStyle name="40% - Accent4 8 2" xfId="548"/>
    <cellStyle name="40% - Accent4 9" xfId="252"/>
    <cellStyle name="40% - Accent4 9 2" xfId="562"/>
    <cellStyle name="40% - Accent5" xfId="39" builtinId="47" customBuiltin="1"/>
    <cellStyle name="40% - Accent5 10" xfId="268"/>
    <cellStyle name="40% - Accent5 10 2" xfId="578"/>
    <cellStyle name="40% - Accent5 11" xfId="282"/>
    <cellStyle name="40% - Accent5 11 2" xfId="592"/>
    <cellStyle name="40% - Accent5 12" xfId="296"/>
    <cellStyle name="40% - Accent5 12 2" xfId="606"/>
    <cellStyle name="40% - Accent5 13" xfId="310"/>
    <cellStyle name="40% - Accent5 13 2" xfId="620"/>
    <cellStyle name="40% - Accent5 14" xfId="324"/>
    <cellStyle name="40% - Accent5 14 2" xfId="634"/>
    <cellStyle name="40% - Accent5 15" xfId="338"/>
    <cellStyle name="40% - Accent5 15 2" xfId="648"/>
    <cellStyle name="40% - Accent5 16" xfId="351"/>
    <cellStyle name="40% - Accent5 17" xfId="662"/>
    <cellStyle name="40% - Accent5 18" xfId="676"/>
    <cellStyle name="40% - Accent5 19" xfId="690"/>
    <cellStyle name="40% - Accent5 2" xfId="156"/>
    <cellStyle name="40% - Accent5 2 2" xfId="466"/>
    <cellStyle name="40% - Accent5 20" xfId="704"/>
    <cellStyle name="40% - Accent5 21" xfId="718"/>
    <cellStyle name="40% - Accent5 22" xfId="732"/>
    <cellStyle name="40% - Accent5 23" xfId="746"/>
    <cellStyle name="40% - Accent5 24" xfId="760"/>
    <cellStyle name="40% - Accent5 25" xfId="774"/>
    <cellStyle name="40% - Accent5 26" xfId="788"/>
    <cellStyle name="40% - Accent5 27" xfId="802"/>
    <cellStyle name="40% - Accent5 28" xfId="816"/>
    <cellStyle name="40% - Accent5 29" xfId="830"/>
    <cellStyle name="40% - Accent5 3" xfId="170"/>
    <cellStyle name="40% - Accent5 3 2" xfId="480"/>
    <cellStyle name="40% - Accent5 30" xfId="844"/>
    <cellStyle name="40% - Accent5 31" xfId="858"/>
    <cellStyle name="40% - Accent5 32" xfId="872"/>
    <cellStyle name="40% - Accent5 33" xfId="886"/>
    <cellStyle name="40% - Accent5 34" xfId="900"/>
    <cellStyle name="40% - Accent5 35" xfId="914"/>
    <cellStyle name="40% - Accent5 36" xfId="928"/>
    <cellStyle name="40% - Accent5 37" xfId="942"/>
    <cellStyle name="40% - Accent5 38" xfId="956"/>
    <cellStyle name="40% - Accent5 39" xfId="970"/>
    <cellStyle name="40% - Accent5 4" xfId="184"/>
    <cellStyle name="40% - Accent5 4 2" xfId="494"/>
    <cellStyle name="40% - Accent5 40" xfId="984"/>
    <cellStyle name="40% - Accent5 41" xfId="998"/>
    <cellStyle name="40% - Accent5 42" xfId="1012"/>
    <cellStyle name="40% - Accent5 43" xfId="1026"/>
    <cellStyle name="40% - Accent5 44" xfId="1040"/>
    <cellStyle name="40% - Accent5 45" xfId="1054"/>
    <cellStyle name="40% - Accent5 5" xfId="198"/>
    <cellStyle name="40% - Accent5 5 2" xfId="508"/>
    <cellStyle name="40% - Accent5 6" xfId="212"/>
    <cellStyle name="40% - Accent5 6 2" xfId="522"/>
    <cellStyle name="40% - Accent5 7" xfId="226"/>
    <cellStyle name="40% - Accent5 7 2" xfId="536"/>
    <cellStyle name="40% - Accent5 8" xfId="240"/>
    <cellStyle name="40% - Accent5 8 2" xfId="550"/>
    <cellStyle name="40% - Accent5 9" xfId="254"/>
    <cellStyle name="40% - Accent5 9 2" xfId="564"/>
    <cellStyle name="40% - Accent6" xfId="43" builtinId="51" customBuiltin="1"/>
    <cellStyle name="40% - Accent6 10" xfId="270"/>
    <cellStyle name="40% - Accent6 10 2" xfId="580"/>
    <cellStyle name="40% - Accent6 11" xfId="284"/>
    <cellStyle name="40% - Accent6 11 2" xfId="594"/>
    <cellStyle name="40% - Accent6 12" xfId="298"/>
    <cellStyle name="40% - Accent6 12 2" xfId="608"/>
    <cellStyle name="40% - Accent6 13" xfId="312"/>
    <cellStyle name="40% - Accent6 13 2" xfId="622"/>
    <cellStyle name="40% - Accent6 14" xfId="326"/>
    <cellStyle name="40% - Accent6 14 2" xfId="636"/>
    <cellStyle name="40% - Accent6 15" xfId="340"/>
    <cellStyle name="40% - Accent6 15 2" xfId="650"/>
    <cellStyle name="40% - Accent6 16" xfId="353"/>
    <cellStyle name="40% - Accent6 17" xfId="664"/>
    <cellStyle name="40% - Accent6 18" xfId="678"/>
    <cellStyle name="40% - Accent6 19" xfId="692"/>
    <cellStyle name="40% - Accent6 2" xfId="158"/>
    <cellStyle name="40% - Accent6 2 2" xfId="468"/>
    <cellStyle name="40% - Accent6 20" xfId="706"/>
    <cellStyle name="40% - Accent6 21" xfId="720"/>
    <cellStyle name="40% - Accent6 22" xfId="734"/>
    <cellStyle name="40% - Accent6 23" xfId="748"/>
    <cellStyle name="40% - Accent6 24" xfId="762"/>
    <cellStyle name="40% - Accent6 25" xfId="776"/>
    <cellStyle name="40% - Accent6 26" xfId="790"/>
    <cellStyle name="40% - Accent6 27" xfId="804"/>
    <cellStyle name="40% - Accent6 28" xfId="818"/>
    <cellStyle name="40% - Accent6 29" xfId="832"/>
    <cellStyle name="40% - Accent6 3" xfId="172"/>
    <cellStyle name="40% - Accent6 3 2" xfId="482"/>
    <cellStyle name="40% - Accent6 30" xfId="846"/>
    <cellStyle name="40% - Accent6 31" xfId="860"/>
    <cellStyle name="40% - Accent6 32" xfId="874"/>
    <cellStyle name="40% - Accent6 33" xfId="888"/>
    <cellStyle name="40% - Accent6 34" xfId="902"/>
    <cellStyle name="40% - Accent6 35" xfId="916"/>
    <cellStyle name="40% - Accent6 36" xfId="930"/>
    <cellStyle name="40% - Accent6 37" xfId="944"/>
    <cellStyle name="40% - Accent6 38" xfId="958"/>
    <cellStyle name="40% - Accent6 39" xfId="972"/>
    <cellStyle name="40% - Accent6 4" xfId="186"/>
    <cellStyle name="40% - Accent6 4 2" xfId="496"/>
    <cellStyle name="40% - Accent6 40" xfId="986"/>
    <cellStyle name="40% - Accent6 41" xfId="1000"/>
    <cellStyle name="40% - Accent6 42" xfId="1014"/>
    <cellStyle name="40% - Accent6 43" xfId="1028"/>
    <cellStyle name="40% - Accent6 44" xfId="1042"/>
    <cellStyle name="40% - Accent6 45" xfId="1056"/>
    <cellStyle name="40% - Accent6 5" xfId="200"/>
    <cellStyle name="40% - Accent6 5 2" xfId="510"/>
    <cellStyle name="40% - Accent6 6" xfId="214"/>
    <cellStyle name="40% - Accent6 6 2" xfId="524"/>
    <cellStyle name="40% - Accent6 7" xfId="228"/>
    <cellStyle name="40% - Accent6 7 2" xfId="538"/>
    <cellStyle name="40% - Accent6 8" xfId="242"/>
    <cellStyle name="40% - Accent6 8 2" xfId="552"/>
    <cellStyle name="40% - Accent6 9" xfId="256"/>
    <cellStyle name="40% - Accent6 9 2" xfId="566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10" xfId="52"/>
    <cellStyle name="Normal 10 2" xfId="362"/>
    <cellStyle name="Normal 100" xfId="143"/>
    <cellStyle name="Normal 100 2" xfId="453"/>
    <cellStyle name="Normal 101" xfId="145"/>
    <cellStyle name="Normal 101 2" xfId="455"/>
    <cellStyle name="Normal 102" xfId="159"/>
    <cellStyle name="Normal 102 2" xfId="469"/>
    <cellStyle name="Normal 103" xfId="173"/>
    <cellStyle name="Normal 103 2" xfId="483"/>
    <cellStyle name="Normal 104" xfId="187"/>
    <cellStyle name="Normal 104 2" xfId="497"/>
    <cellStyle name="Normal 105" xfId="201"/>
    <cellStyle name="Normal 105 2" xfId="511"/>
    <cellStyle name="Normal 106" xfId="215"/>
    <cellStyle name="Normal 106 2" xfId="525"/>
    <cellStyle name="Normal 107" xfId="229"/>
    <cellStyle name="Normal 107 2" xfId="539"/>
    <cellStyle name="Normal 108" xfId="243"/>
    <cellStyle name="Normal 108 2" xfId="553"/>
    <cellStyle name="Normal 109" xfId="257"/>
    <cellStyle name="Normal 109 2" xfId="567"/>
    <cellStyle name="Normal 11" xfId="53"/>
    <cellStyle name="Normal 11 2" xfId="363"/>
    <cellStyle name="Normal 110" xfId="271"/>
    <cellStyle name="Normal 110 2" xfId="581"/>
    <cellStyle name="Normal 111" xfId="285"/>
    <cellStyle name="Normal 111 2" xfId="595"/>
    <cellStyle name="Normal 112" xfId="299"/>
    <cellStyle name="Normal 112 2" xfId="609"/>
    <cellStyle name="Normal 113" xfId="313"/>
    <cellStyle name="Normal 113 2" xfId="623"/>
    <cellStyle name="Normal 114" xfId="327"/>
    <cellStyle name="Normal 114 2" xfId="637"/>
    <cellStyle name="Normal 115" xfId="354"/>
    <cellStyle name="Normal 116" xfId="341"/>
    <cellStyle name="Normal 117" xfId="651"/>
    <cellStyle name="Normal 118" xfId="665"/>
    <cellStyle name="Normal 119" xfId="679"/>
    <cellStyle name="Normal 12" xfId="54"/>
    <cellStyle name="Normal 12 2" xfId="364"/>
    <cellStyle name="Normal 120" xfId="693"/>
    <cellStyle name="Normal 121" xfId="707"/>
    <cellStyle name="Normal 122" xfId="721"/>
    <cellStyle name="Normal 123" xfId="735"/>
    <cellStyle name="Normal 124" xfId="749"/>
    <cellStyle name="Normal 125" xfId="763"/>
    <cellStyle name="Normal 126" xfId="777"/>
    <cellStyle name="Normal 127" xfId="791"/>
    <cellStyle name="Normal 128" xfId="805"/>
    <cellStyle name="Normal 129" xfId="819"/>
    <cellStyle name="Normal 13" xfId="56"/>
    <cellStyle name="Normal 13 2" xfId="366"/>
    <cellStyle name="Normal 130" xfId="833"/>
    <cellStyle name="Normal 131" xfId="847"/>
    <cellStyle name="Normal 132" xfId="861"/>
    <cellStyle name="Normal 133" xfId="875"/>
    <cellStyle name="Normal 134" xfId="889"/>
    <cellStyle name="Normal 135" xfId="903"/>
    <cellStyle name="Normal 136" xfId="917"/>
    <cellStyle name="Normal 137" xfId="931"/>
    <cellStyle name="Normal 138" xfId="945"/>
    <cellStyle name="Normal 139" xfId="959"/>
    <cellStyle name="Normal 14" xfId="57"/>
    <cellStyle name="Normal 14 2" xfId="367"/>
    <cellStyle name="Normal 140" xfId="973"/>
    <cellStyle name="Normal 141" xfId="987"/>
    <cellStyle name="Normal 142" xfId="1001"/>
    <cellStyle name="Normal 143" xfId="1015"/>
    <cellStyle name="Normal 144" xfId="1029"/>
    <cellStyle name="Normal 145" xfId="1043"/>
    <cellStyle name="Normal 146" xfId="45"/>
    <cellStyle name="Normal 15" xfId="58"/>
    <cellStyle name="Normal 15 2" xfId="368"/>
    <cellStyle name="Normal 16" xfId="59"/>
    <cellStyle name="Normal 16 2" xfId="369"/>
    <cellStyle name="Normal 17" xfId="60"/>
    <cellStyle name="Normal 17 2" xfId="370"/>
    <cellStyle name="Normal 18" xfId="61"/>
    <cellStyle name="Normal 18 2" xfId="371"/>
    <cellStyle name="Normal 19" xfId="62"/>
    <cellStyle name="Normal 19 2" xfId="372"/>
    <cellStyle name="Normal 2" xfId="1"/>
    <cellStyle name="Normal 20" xfId="63"/>
    <cellStyle name="Normal 20 2" xfId="373"/>
    <cellStyle name="Normal 21" xfId="64"/>
    <cellStyle name="Normal 21 2" xfId="374"/>
    <cellStyle name="Normal 22" xfId="65"/>
    <cellStyle name="Normal 22 2" xfId="375"/>
    <cellStyle name="Normal 23" xfId="66"/>
    <cellStyle name="Normal 23 2" xfId="376"/>
    <cellStyle name="Normal 24" xfId="67"/>
    <cellStyle name="Normal 24 2" xfId="377"/>
    <cellStyle name="Normal 25" xfId="68"/>
    <cellStyle name="Normal 25 2" xfId="378"/>
    <cellStyle name="Normal 26" xfId="69"/>
    <cellStyle name="Normal 26 2" xfId="379"/>
    <cellStyle name="Normal 27" xfId="70"/>
    <cellStyle name="Normal 27 2" xfId="380"/>
    <cellStyle name="Normal 28" xfId="71"/>
    <cellStyle name="Normal 28 2" xfId="381"/>
    <cellStyle name="Normal 29" xfId="72"/>
    <cellStyle name="Normal 29 2" xfId="382"/>
    <cellStyle name="Normal 3" xfId="3"/>
    <cellStyle name="Normal 3 2" xfId="47"/>
    <cellStyle name="Normal 3 2 2" xfId="357"/>
    <cellStyle name="Normal 3 3" xfId="55"/>
    <cellStyle name="Normal 3 3 2" xfId="365"/>
    <cellStyle name="Normal 3 4" xfId="355"/>
    <cellStyle name="Normal 30" xfId="73"/>
    <cellStyle name="Normal 30 2" xfId="383"/>
    <cellStyle name="Normal 31" xfId="74"/>
    <cellStyle name="Normal 31 2" xfId="384"/>
    <cellStyle name="Normal 32" xfId="75"/>
    <cellStyle name="Normal 32 2" xfId="385"/>
    <cellStyle name="Normal 33" xfId="76"/>
    <cellStyle name="Normal 33 2" xfId="386"/>
    <cellStyle name="Normal 34" xfId="77"/>
    <cellStyle name="Normal 34 2" xfId="387"/>
    <cellStyle name="Normal 35" xfId="78"/>
    <cellStyle name="Normal 35 2" xfId="388"/>
    <cellStyle name="Normal 36" xfId="79"/>
    <cellStyle name="Normal 36 2" xfId="389"/>
    <cellStyle name="Normal 37" xfId="80"/>
    <cellStyle name="Normal 37 2" xfId="390"/>
    <cellStyle name="Normal 38" xfId="81"/>
    <cellStyle name="Normal 38 2" xfId="391"/>
    <cellStyle name="Normal 39" xfId="82"/>
    <cellStyle name="Normal 39 2" xfId="392"/>
    <cellStyle name="Normal 4" xfId="2"/>
    <cellStyle name="Normal 40" xfId="83"/>
    <cellStyle name="Normal 40 2" xfId="393"/>
    <cellStyle name="Normal 41" xfId="84"/>
    <cellStyle name="Normal 41 2" xfId="394"/>
    <cellStyle name="Normal 42" xfId="85"/>
    <cellStyle name="Normal 42 2" xfId="395"/>
    <cellStyle name="Normal 43" xfId="86"/>
    <cellStyle name="Normal 43 2" xfId="396"/>
    <cellStyle name="Normal 44" xfId="87"/>
    <cellStyle name="Normal 44 2" xfId="397"/>
    <cellStyle name="Normal 45" xfId="88"/>
    <cellStyle name="Normal 45 2" xfId="398"/>
    <cellStyle name="Normal 46" xfId="89"/>
    <cellStyle name="Normal 46 2" xfId="399"/>
    <cellStyle name="Normal 47" xfId="90"/>
    <cellStyle name="Normal 47 2" xfId="400"/>
    <cellStyle name="Normal 48" xfId="91"/>
    <cellStyle name="Normal 48 2" xfId="401"/>
    <cellStyle name="Normal 49" xfId="92"/>
    <cellStyle name="Normal 49 2" xfId="402"/>
    <cellStyle name="Normal 5" xfId="46"/>
    <cellStyle name="Normal 5 2" xfId="356"/>
    <cellStyle name="Normal 50" xfId="93"/>
    <cellStyle name="Normal 50 2" xfId="403"/>
    <cellStyle name="Normal 51" xfId="94"/>
    <cellStyle name="Normal 51 2" xfId="404"/>
    <cellStyle name="Normal 52" xfId="95"/>
    <cellStyle name="Normal 52 2" xfId="405"/>
    <cellStyle name="Normal 53" xfId="96"/>
    <cellStyle name="Normal 53 2" xfId="406"/>
    <cellStyle name="Normal 54" xfId="97"/>
    <cellStyle name="Normal 54 2" xfId="407"/>
    <cellStyle name="Normal 55" xfId="98"/>
    <cellStyle name="Normal 55 2" xfId="408"/>
    <cellStyle name="Normal 56" xfId="99"/>
    <cellStyle name="Normal 56 2" xfId="409"/>
    <cellStyle name="Normal 57" xfId="100"/>
    <cellStyle name="Normal 57 2" xfId="410"/>
    <cellStyle name="Normal 58" xfId="101"/>
    <cellStyle name="Normal 58 2" xfId="411"/>
    <cellStyle name="Normal 59" xfId="102"/>
    <cellStyle name="Normal 59 2" xfId="412"/>
    <cellStyle name="Normal 6" xfId="48"/>
    <cellStyle name="Normal 6 2" xfId="358"/>
    <cellStyle name="Normal 60" xfId="103"/>
    <cellStyle name="Normal 60 2" xfId="413"/>
    <cellStyle name="Normal 61" xfId="104"/>
    <cellStyle name="Normal 61 2" xfId="414"/>
    <cellStyle name="Normal 62" xfId="105"/>
    <cellStyle name="Normal 62 2" xfId="415"/>
    <cellStyle name="Normal 63" xfId="106"/>
    <cellStyle name="Normal 63 2" xfId="416"/>
    <cellStyle name="Normal 64" xfId="107"/>
    <cellStyle name="Normal 64 2" xfId="417"/>
    <cellStyle name="Normal 65" xfId="108"/>
    <cellStyle name="Normal 65 2" xfId="418"/>
    <cellStyle name="Normal 66" xfId="109"/>
    <cellStyle name="Normal 66 2" xfId="419"/>
    <cellStyle name="Normal 67" xfId="110"/>
    <cellStyle name="Normal 67 2" xfId="420"/>
    <cellStyle name="Normal 68" xfId="111"/>
    <cellStyle name="Normal 68 2" xfId="421"/>
    <cellStyle name="Normal 69" xfId="112"/>
    <cellStyle name="Normal 69 2" xfId="422"/>
    <cellStyle name="Normal 7" xfId="49"/>
    <cellStyle name="Normal 7 2" xfId="359"/>
    <cellStyle name="Normal 70" xfId="113"/>
    <cellStyle name="Normal 70 2" xfId="423"/>
    <cellStyle name="Normal 71" xfId="114"/>
    <cellStyle name="Normal 71 2" xfId="424"/>
    <cellStyle name="Normal 72" xfId="115"/>
    <cellStyle name="Normal 72 2" xfId="425"/>
    <cellStyle name="Normal 73" xfId="116"/>
    <cellStyle name="Normal 73 2" xfId="426"/>
    <cellStyle name="Normal 74" xfId="117"/>
    <cellStyle name="Normal 74 2" xfId="427"/>
    <cellStyle name="Normal 75" xfId="118"/>
    <cellStyle name="Normal 75 2" xfId="428"/>
    <cellStyle name="Normal 76" xfId="119"/>
    <cellStyle name="Normal 76 2" xfId="429"/>
    <cellStyle name="Normal 77" xfId="120"/>
    <cellStyle name="Normal 77 2" xfId="430"/>
    <cellStyle name="Normal 78" xfId="121"/>
    <cellStyle name="Normal 78 2" xfId="431"/>
    <cellStyle name="Normal 79" xfId="122"/>
    <cellStyle name="Normal 79 2" xfId="432"/>
    <cellStyle name="Normal 8" xfId="50"/>
    <cellStyle name="Normal 8 2" xfId="360"/>
    <cellStyle name="Normal 80" xfId="123"/>
    <cellStyle name="Normal 80 2" xfId="433"/>
    <cellStyle name="Normal 81" xfId="124"/>
    <cellStyle name="Normal 81 2" xfId="434"/>
    <cellStyle name="Normal 82" xfId="125"/>
    <cellStyle name="Normal 82 2" xfId="435"/>
    <cellStyle name="Normal 83" xfId="126"/>
    <cellStyle name="Normal 83 2" xfId="436"/>
    <cellStyle name="Normal 84" xfId="127"/>
    <cellStyle name="Normal 84 2" xfId="437"/>
    <cellStyle name="Normal 85" xfId="128"/>
    <cellStyle name="Normal 85 2" xfId="438"/>
    <cellStyle name="Normal 86" xfId="129"/>
    <cellStyle name="Normal 86 2" xfId="439"/>
    <cellStyle name="Normal 87" xfId="130"/>
    <cellStyle name="Normal 87 2" xfId="440"/>
    <cellStyle name="Normal 88" xfId="131"/>
    <cellStyle name="Normal 88 2" xfId="441"/>
    <cellStyle name="Normal 89" xfId="132"/>
    <cellStyle name="Normal 89 2" xfId="442"/>
    <cellStyle name="Normal 9" xfId="51"/>
    <cellStyle name="Normal 9 2" xfId="361"/>
    <cellStyle name="Normal 90" xfId="133"/>
    <cellStyle name="Normal 90 2" xfId="443"/>
    <cellStyle name="Normal 91" xfId="134"/>
    <cellStyle name="Normal 91 2" xfId="444"/>
    <cellStyle name="Normal 92" xfId="135"/>
    <cellStyle name="Normal 92 2" xfId="445"/>
    <cellStyle name="Normal 93" xfId="136"/>
    <cellStyle name="Normal 93 2" xfId="446"/>
    <cellStyle name="Normal 94" xfId="137"/>
    <cellStyle name="Normal 94 2" xfId="447"/>
    <cellStyle name="Normal 95" xfId="138"/>
    <cellStyle name="Normal 95 2" xfId="448"/>
    <cellStyle name="Normal 96" xfId="139"/>
    <cellStyle name="Normal 96 2" xfId="449"/>
    <cellStyle name="Normal 97" xfId="140"/>
    <cellStyle name="Normal 97 2" xfId="450"/>
    <cellStyle name="Normal 98" xfId="141"/>
    <cellStyle name="Normal 98 2" xfId="451"/>
    <cellStyle name="Normal 99" xfId="142"/>
    <cellStyle name="Normal 99 2" xfId="452"/>
    <cellStyle name="Note" xfId="18" builtinId="10" customBuiltin="1"/>
    <cellStyle name="Note 10" xfId="244"/>
    <cellStyle name="Note 10 2" xfId="554"/>
    <cellStyle name="Note 11" xfId="258"/>
    <cellStyle name="Note 11 2" xfId="568"/>
    <cellStyle name="Note 12" xfId="272"/>
    <cellStyle name="Note 12 2" xfId="582"/>
    <cellStyle name="Note 13" xfId="286"/>
    <cellStyle name="Note 13 2" xfId="596"/>
    <cellStyle name="Note 14" xfId="300"/>
    <cellStyle name="Note 14 2" xfId="610"/>
    <cellStyle name="Note 15" xfId="314"/>
    <cellStyle name="Note 15 2" xfId="624"/>
    <cellStyle name="Note 16" xfId="328"/>
    <cellStyle name="Note 16 2" xfId="638"/>
    <cellStyle name="Note 17" xfId="652"/>
    <cellStyle name="Note 18" xfId="666"/>
    <cellStyle name="Note 19" xfId="680"/>
    <cellStyle name="Note 2" xfId="144"/>
    <cellStyle name="Note 2 2" xfId="454"/>
    <cellStyle name="Note 20" xfId="694"/>
    <cellStyle name="Note 21" xfId="708"/>
    <cellStyle name="Note 22" xfId="722"/>
    <cellStyle name="Note 23" xfId="736"/>
    <cellStyle name="Note 24" xfId="750"/>
    <cellStyle name="Note 25" xfId="764"/>
    <cellStyle name="Note 26" xfId="778"/>
    <cellStyle name="Note 27" xfId="792"/>
    <cellStyle name="Note 28" xfId="806"/>
    <cellStyle name="Note 29" xfId="820"/>
    <cellStyle name="Note 3" xfId="146"/>
    <cellStyle name="Note 3 2" xfId="456"/>
    <cellStyle name="Note 30" xfId="834"/>
    <cellStyle name="Note 31" xfId="848"/>
    <cellStyle name="Note 32" xfId="862"/>
    <cellStyle name="Note 33" xfId="876"/>
    <cellStyle name="Note 34" xfId="890"/>
    <cellStyle name="Note 35" xfId="904"/>
    <cellStyle name="Note 36" xfId="918"/>
    <cellStyle name="Note 37" xfId="932"/>
    <cellStyle name="Note 38" xfId="946"/>
    <cellStyle name="Note 39" xfId="960"/>
    <cellStyle name="Note 4" xfId="160"/>
    <cellStyle name="Note 4 2" xfId="470"/>
    <cellStyle name="Note 40" xfId="974"/>
    <cellStyle name="Note 41" xfId="988"/>
    <cellStyle name="Note 42" xfId="1002"/>
    <cellStyle name="Note 43" xfId="1016"/>
    <cellStyle name="Note 44" xfId="1030"/>
    <cellStyle name="Note 45" xfId="1044"/>
    <cellStyle name="Note 5" xfId="174"/>
    <cellStyle name="Note 5 2" xfId="484"/>
    <cellStyle name="Note 6" xfId="188"/>
    <cellStyle name="Note 6 2" xfId="498"/>
    <cellStyle name="Note 7" xfId="202"/>
    <cellStyle name="Note 7 2" xfId="512"/>
    <cellStyle name="Note 8" xfId="216"/>
    <cellStyle name="Note 8 2" xfId="526"/>
    <cellStyle name="Note 9" xfId="230"/>
    <cellStyle name="Note 9 2" xfId="540"/>
    <cellStyle name="Output" xfId="13" builtinId="21" customBuiltin="1"/>
    <cellStyle name="Title" xfId="4" builtinId="15" customBuiltin="1"/>
    <cellStyle name="Title 2" xfId="1057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0.10439</c:v>
                </c:pt>
                <c:pt idx="1">
                  <c:v>0.10235</c:v>
                </c:pt>
                <c:pt idx="2">
                  <c:v>0.10013</c:v>
                </c:pt>
                <c:pt idx="3">
                  <c:v>9.8710000000000006E-2</c:v>
                </c:pt>
                <c:pt idx="4">
                  <c:v>9.7189999999999999E-2</c:v>
                </c:pt>
                <c:pt idx="5">
                  <c:v>9.6070000000000003E-2</c:v>
                </c:pt>
                <c:pt idx="6">
                  <c:v>9.5839999999999995E-2</c:v>
                </c:pt>
                <c:pt idx="7">
                  <c:v>9.5600000000000004E-2</c:v>
                </c:pt>
                <c:pt idx="8">
                  <c:v>9.5909999999999995E-2</c:v>
                </c:pt>
                <c:pt idx="9">
                  <c:v>9.7699999999999995E-2</c:v>
                </c:pt>
                <c:pt idx="10">
                  <c:v>9.8979999999999999E-2</c:v>
                </c:pt>
                <c:pt idx="11">
                  <c:v>9.8960000000000006E-2</c:v>
                </c:pt>
                <c:pt idx="12">
                  <c:v>9.8780000000000007E-2</c:v>
                </c:pt>
                <c:pt idx="13">
                  <c:v>9.8309999999999995E-2</c:v>
                </c:pt>
                <c:pt idx="14">
                  <c:v>9.7680000000000003E-2</c:v>
                </c:pt>
                <c:pt idx="15">
                  <c:v>9.7239999999999993E-2</c:v>
                </c:pt>
                <c:pt idx="16">
                  <c:v>9.6670000000000006E-2</c:v>
                </c:pt>
                <c:pt idx="17">
                  <c:v>9.6170000000000005E-2</c:v>
                </c:pt>
                <c:pt idx="18">
                  <c:v>9.604E-2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6-4CAB-917E-2B5AAC3191C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F0B6-4CAB-917E-2B5AAC3191CA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0.10406</c:v>
                </c:pt>
                <c:pt idx="1">
                  <c:v>0.10128</c:v>
                </c:pt>
                <c:pt idx="2">
                  <c:v>9.9529999999999993E-2</c:v>
                </c:pt>
                <c:pt idx="3">
                  <c:v>9.776E-2</c:v>
                </c:pt>
                <c:pt idx="4">
                  <c:v>9.6479999999999996E-2</c:v>
                </c:pt>
                <c:pt idx="5">
                  <c:v>9.6199999999999994E-2</c:v>
                </c:pt>
                <c:pt idx="6">
                  <c:v>9.5909999999999995E-2</c:v>
                </c:pt>
                <c:pt idx="7">
                  <c:v>9.622E-2</c:v>
                </c:pt>
                <c:pt idx="8">
                  <c:v>9.8110000000000003E-2</c:v>
                </c:pt>
                <c:pt idx="9">
                  <c:v>9.9440000000000001E-2</c:v>
                </c:pt>
                <c:pt idx="10">
                  <c:v>9.9390000000000006E-2</c:v>
                </c:pt>
                <c:pt idx="11">
                  <c:v>9.9180000000000004E-2</c:v>
                </c:pt>
                <c:pt idx="12">
                  <c:v>9.8659999999999998E-2</c:v>
                </c:pt>
                <c:pt idx="13">
                  <c:v>9.7979999999999998E-2</c:v>
                </c:pt>
                <c:pt idx="14">
                  <c:v>9.7500000000000003E-2</c:v>
                </c:pt>
                <c:pt idx="15">
                  <c:v>9.69E-2</c:v>
                </c:pt>
                <c:pt idx="16">
                  <c:v>9.6369999999999997E-2</c:v>
                </c:pt>
                <c:pt idx="17">
                  <c:v>9.622E-2</c:v>
                </c:pt>
                <c:pt idx="18">
                  <c:v>9.6070000000000003E-2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6-4CAB-917E-2B5AAC3191C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0.10156999999999999</c:v>
                </c:pt>
                <c:pt idx="1">
                  <c:v>9.955E-2</c:v>
                </c:pt>
                <c:pt idx="2">
                  <c:v>9.7570000000000004E-2</c:v>
                </c:pt>
                <c:pt idx="3">
                  <c:v>9.6189999999999998E-2</c:v>
                </c:pt>
                <c:pt idx="4">
                  <c:v>9.5909999999999995E-2</c:v>
                </c:pt>
                <c:pt idx="5">
                  <c:v>9.5619999999999997E-2</c:v>
                </c:pt>
                <c:pt idx="6">
                  <c:v>9.5979999999999996E-2</c:v>
                </c:pt>
                <c:pt idx="7">
                  <c:v>9.8019999999999996E-2</c:v>
                </c:pt>
                <c:pt idx="8">
                  <c:v>9.9440000000000001E-2</c:v>
                </c:pt>
                <c:pt idx="9">
                  <c:v>9.9390000000000006E-2</c:v>
                </c:pt>
                <c:pt idx="10">
                  <c:v>9.9169999999999994E-2</c:v>
                </c:pt>
                <c:pt idx="11">
                  <c:v>9.8619999999999999E-2</c:v>
                </c:pt>
                <c:pt idx="12">
                  <c:v>9.7909999999999997E-2</c:v>
                </c:pt>
                <c:pt idx="13">
                  <c:v>9.7409999999999997E-2</c:v>
                </c:pt>
                <c:pt idx="14">
                  <c:v>9.6780000000000005E-2</c:v>
                </c:pt>
                <c:pt idx="15">
                  <c:v>9.6240000000000006E-2</c:v>
                </c:pt>
                <c:pt idx="16">
                  <c:v>9.6089999999999995E-2</c:v>
                </c:pt>
                <c:pt idx="17">
                  <c:v>9.5939999999999998E-2</c:v>
                </c:pt>
                <c:pt idx="18">
                  <c:v>9.6049999999999996E-2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6-4CAB-917E-2B5AAC3191C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9.6030000000000004E-2</c:v>
                </c:pt>
                <c:pt idx="1">
                  <c:v>9.4350000000000003E-2</c:v>
                </c:pt>
                <c:pt idx="2">
                  <c:v>9.3200000000000005E-2</c:v>
                </c:pt>
                <c:pt idx="3">
                  <c:v>9.3179999999999999E-2</c:v>
                </c:pt>
                <c:pt idx="4">
                  <c:v>9.3109999999999998E-2</c:v>
                </c:pt>
                <c:pt idx="5">
                  <c:v>9.3710000000000002E-2</c:v>
                </c:pt>
                <c:pt idx="6">
                  <c:v>9.6119999999999997E-2</c:v>
                </c:pt>
                <c:pt idx="7">
                  <c:v>9.7790000000000002E-2</c:v>
                </c:pt>
                <c:pt idx="8">
                  <c:v>9.7850000000000006E-2</c:v>
                </c:pt>
                <c:pt idx="9">
                  <c:v>9.7710000000000005E-2</c:v>
                </c:pt>
                <c:pt idx="10">
                  <c:v>9.7210000000000005E-2</c:v>
                </c:pt>
                <c:pt idx="11">
                  <c:v>9.6540000000000001E-2</c:v>
                </c:pt>
                <c:pt idx="12">
                  <c:v>9.6110000000000001E-2</c:v>
                </c:pt>
                <c:pt idx="13">
                  <c:v>9.5530000000000004E-2</c:v>
                </c:pt>
                <c:pt idx="14">
                  <c:v>9.5019999999999993E-2</c:v>
                </c:pt>
                <c:pt idx="15">
                  <c:v>9.4920000000000004E-2</c:v>
                </c:pt>
                <c:pt idx="16">
                  <c:v>9.4799999999999995E-2</c:v>
                </c:pt>
                <c:pt idx="17">
                  <c:v>9.4969999999999999E-2</c:v>
                </c:pt>
                <c:pt idx="18">
                  <c:v>9.6140000000000003E-2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6-4CAB-917E-2B5AAC31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40576"/>
        <c:axId val="322042112"/>
      </c:lineChart>
      <c:catAx>
        <c:axId val="3220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042112"/>
        <c:crosses val="autoZero"/>
        <c:auto val="1"/>
        <c:lblAlgn val="ctr"/>
        <c:lblOffset val="100"/>
        <c:noMultiLvlLbl val="0"/>
      </c:catAx>
      <c:valAx>
        <c:axId val="322042112"/>
        <c:scaling>
          <c:orientation val="minMax"/>
          <c:min val="0.10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220405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Sheet1!$D$21:$D$39</c:f>
              <c:numCache>
                <c:formatCode>General</c:formatCode>
                <c:ptCount val="19"/>
                <c:pt idx="0">
                  <c:v>9.393E-2</c:v>
                </c:pt>
                <c:pt idx="1">
                  <c:v>9.1939999999999994E-2</c:v>
                </c:pt>
                <c:pt idx="2">
                  <c:v>9.0050000000000005E-2</c:v>
                </c:pt>
                <c:pt idx="3">
                  <c:v>8.9120000000000005E-2</c:v>
                </c:pt>
                <c:pt idx="4">
                  <c:v>8.7830000000000005E-2</c:v>
                </c:pt>
                <c:pt idx="5">
                  <c:v>8.6679999999999993E-2</c:v>
                </c:pt>
                <c:pt idx="6">
                  <c:v>8.6319999999999994E-2</c:v>
                </c:pt>
                <c:pt idx="7">
                  <c:v>8.6069999999999994E-2</c:v>
                </c:pt>
                <c:pt idx="8">
                  <c:v>8.6319999999999994E-2</c:v>
                </c:pt>
                <c:pt idx="9">
                  <c:v>8.8120000000000004E-2</c:v>
                </c:pt>
                <c:pt idx="10">
                  <c:v>8.9370000000000005E-2</c:v>
                </c:pt>
                <c:pt idx="11">
                  <c:v>8.931E-2</c:v>
                </c:pt>
                <c:pt idx="12">
                  <c:v>8.9080000000000006E-2</c:v>
                </c:pt>
                <c:pt idx="13">
                  <c:v>8.8590000000000002E-2</c:v>
                </c:pt>
                <c:pt idx="14">
                  <c:v>8.8029999999999997E-2</c:v>
                </c:pt>
                <c:pt idx="15">
                  <c:v>8.7749999999999995E-2</c:v>
                </c:pt>
                <c:pt idx="16">
                  <c:v>8.7279999999999996E-2</c:v>
                </c:pt>
                <c:pt idx="17">
                  <c:v>8.6749999999999994E-2</c:v>
                </c:pt>
                <c:pt idx="18">
                  <c:v>8.6540000000000006E-2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D-486F-ABFF-2ECFBF2D27F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Sheet1!$E$21:$E$39</c:f>
              <c:numCache>
                <c:formatCode>General</c:formatCode>
                <c:ptCount val="19"/>
                <c:pt idx="0">
                  <c:v>9.35E-2</c:v>
                </c:pt>
                <c:pt idx="1">
                  <c:v>9.1139999999999999E-2</c:v>
                </c:pt>
                <c:pt idx="2">
                  <c:v>8.9959999999999998E-2</c:v>
                </c:pt>
                <c:pt idx="3">
                  <c:v>8.8440000000000005E-2</c:v>
                </c:pt>
                <c:pt idx="4">
                  <c:v>8.7129999999999999E-2</c:v>
                </c:pt>
                <c:pt idx="5">
                  <c:v>8.6699999999999999E-2</c:v>
                </c:pt>
                <c:pt idx="6">
                  <c:v>8.6410000000000001E-2</c:v>
                </c:pt>
                <c:pt idx="7">
                  <c:v>8.6639999999999995E-2</c:v>
                </c:pt>
                <c:pt idx="8">
                  <c:v>8.8539999999999994E-2</c:v>
                </c:pt>
                <c:pt idx="9">
                  <c:v>8.9829999999999993E-2</c:v>
                </c:pt>
                <c:pt idx="10">
                  <c:v>8.974E-2</c:v>
                </c:pt>
                <c:pt idx="11">
                  <c:v>8.9469999999999994E-2</c:v>
                </c:pt>
                <c:pt idx="12">
                  <c:v>8.8940000000000005E-2</c:v>
                </c:pt>
                <c:pt idx="13">
                  <c:v>8.8340000000000002E-2</c:v>
                </c:pt>
                <c:pt idx="14">
                  <c:v>8.8020000000000001E-2</c:v>
                </c:pt>
                <c:pt idx="15">
                  <c:v>8.7520000000000001E-2</c:v>
                </c:pt>
                <c:pt idx="16">
                  <c:v>8.6959999999999996E-2</c:v>
                </c:pt>
                <c:pt idx="17">
                  <c:v>8.6730000000000002E-2</c:v>
                </c:pt>
                <c:pt idx="18">
                  <c:v>8.6559999999999998E-2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D-486F-ABFF-2ECFBF2D27F3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Sheet1!$F$21:$F$39</c:f>
              <c:numCache>
                <c:formatCode>General</c:formatCode>
                <c:ptCount val="19"/>
                <c:pt idx="0">
                  <c:v>9.1539999999999996E-2</c:v>
                </c:pt>
                <c:pt idx="1">
                  <c:v>9.0130000000000002E-2</c:v>
                </c:pt>
                <c:pt idx="2">
                  <c:v>8.8419999999999999E-2</c:v>
                </c:pt>
                <c:pt idx="3">
                  <c:v>8.6980000000000002E-2</c:v>
                </c:pt>
                <c:pt idx="4">
                  <c:v>8.6529999999999996E-2</c:v>
                </c:pt>
                <c:pt idx="5">
                  <c:v>8.6230000000000001E-2</c:v>
                </c:pt>
                <c:pt idx="6">
                  <c:v>8.6489999999999997E-2</c:v>
                </c:pt>
                <c:pt idx="7">
                  <c:v>8.8539999999999994E-2</c:v>
                </c:pt>
                <c:pt idx="8">
                  <c:v>8.9910000000000004E-2</c:v>
                </c:pt>
                <c:pt idx="9">
                  <c:v>8.9810000000000001E-2</c:v>
                </c:pt>
                <c:pt idx="10">
                  <c:v>8.9520000000000002E-2</c:v>
                </c:pt>
                <c:pt idx="11">
                  <c:v>8.8959999999999997E-2</c:v>
                </c:pt>
                <c:pt idx="12">
                  <c:v>8.8319999999999996E-2</c:v>
                </c:pt>
                <c:pt idx="13">
                  <c:v>8.7999999999999995E-2</c:v>
                </c:pt>
                <c:pt idx="14">
                  <c:v>8.7470000000000006E-2</c:v>
                </c:pt>
                <c:pt idx="15">
                  <c:v>8.6889999999999995E-2</c:v>
                </c:pt>
                <c:pt idx="16">
                  <c:v>8.6650000000000005E-2</c:v>
                </c:pt>
                <c:pt idx="17">
                  <c:v>8.6480000000000001E-2</c:v>
                </c:pt>
                <c:pt idx="18">
                  <c:v>8.6540000000000006E-2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D-486F-ABFF-2ECFBF2D27F3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Sheet1!$G$21:$G$39</c:f>
              <c:numCache>
                <c:formatCode>General</c:formatCode>
                <c:ptCount val="19"/>
                <c:pt idx="0">
                  <c:v>8.6679999999999993E-2</c:v>
                </c:pt>
                <c:pt idx="1">
                  <c:v>8.5260000000000002E-2</c:v>
                </c:pt>
                <c:pt idx="2">
                  <c:v>8.405E-2</c:v>
                </c:pt>
                <c:pt idx="3">
                  <c:v>8.3830000000000002E-2</c:v>
                </c:pt>
                <c:pt idx="4">
                  <c:v>8.3729999999999999E-2</c:v>
                </c:pt>
                <c:pt idx="5">
                  <c:v>8.4239999999999995E-2</c:v>
                </c:pt>
                <c:pt idx="6">
                  <c:v>8.6660000000000001E-2</c:v>
                </c:pt>
                <c:pt idx="7">
                  <c:v>8.8289999999999993E-2</c:v>
                </c:pt>
                <c:pt idx="8">
                  <c:v>8.8289999999999993E-2</c:v>
                </c:pt>
                <c:pt idx="9">
                  <c:v>8.8080000000000006E-2</c:v>
                </c:pt>
                <c:pt idx="10">
                  <c:v>8.7559999999999999E-2</c:v>
                </c:pt>
                <c:pt idx="11">
                  <c:v>8.6970000000000006E-2</c:v>
                </c:pt>
                <c:pt idx="12">
                  <c:v>8.6709999999999995E-2</c:v>
                </c:pt>
                <c:pt idx="13">
                  <c:v>8.6230000000000001E-2</c:v>
                </c:pt>
                <c:pt idx="14">
                  <c:v>8.5690000000000002E-2</c:v>
                </c:pt>
                <c:pt idx="15">
                  <c:v>8.5489999999999997E-2</c:v>
                </c:pt>
                <c:pt idx="16">
                  <c:v>8.5349999999999995E-2</c:v>
                </c:pt>
                <c:pt idx="17">
                  <c:v>8.5459999999999994E-2</c:v>
                </c:pt>
                <c:pt idx="18">
                  <c:v>8.6620000000000003E-2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D-486F-ABFF-2ECFBF2D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29952"/>
        <c:axId val="334032256"/>
      </c:lineChart>
      <c:catAx>
        <c:axId val="3340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032256"/>
        <c:crosses val="autoZero"/>
        <c:auto val="1"/>
        <c:lblAlgn val="ctr"/>
        <c:lblOffset val="100"/>
        <c:noMultiLvlLbl val="0"/>
      </c:catAx>
      <c:valAx>
        <c:axId val="334032256"/>
        <c:scaling>
          <c:orientation val="minMax"/>
          <c:min val="0.10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340299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Sheet1!$D$61:$D$79</c:f>
              <c:numCache>
                <c:formatCode>General</c:formatCode>
                <c:ptCount val="19"/>
                <c:pt idx="0">
                  <c:v>7.621E-2</c:v>
                </c:pt>
                <c:pt idx="1">
                  <c:v>7.3840000000000003E-2</c:v>
                </c:pt>
                <c:pt idx="2">
                  <c:v>7.3039999999999994E-2</c:v>
                </c:pt>
                <c:pt idx="3">
                  <c:v>7.2959999999999997E-2</c:v>
                </c:pt>
                <c:pt idx="4">
                  <c:v>7.2590000000000002E-2</c:v>
                </c:pt>
                <c:pt idx="5">
                  <c:v>7.2179999999999994E-2</c:v>
                </c:pt>
                <c:pt idx="6">
                  <c:v>7.1910000000000002E-2</c:v>
                </c:pt>
                <c:pt idx="7">
                  <c:v>7.1819999999999995E-2</c:v>
                </c:pt>
                <c:pt idx="8">
                  <c:v>7.1690000000000004E-2</c:v>
                </c:pt>
                <c:pt idx="9">
                  <c:v>7.3340000000000002E-2</c:v>
                </c:pt>
                <c:pt idx="10">
                  <c:v>7.4380000000000002E-2</c:v>
                </c:pt>
                <c:pt idx="11">
                  <c:v>7.3830000000000007E-2</c:v>
                </c:pt>
                <c:pt idx="12">
                  <c:v>7.2919999999999999E-2</c:v>
                </c:pt>
                <c:pt idx="13">
                  <c:v>7.1999999999999995E-2</c:v>
                </c:pt>
                <c:pt idx="14">
                  <c:v>7.1830000000000005E-2</c:v>
                </c:pt>
                <c:pt idx="15">
                  <c:v>7.195E-2</c:v>
                </c:pt>
                <c:pt idx="16">
                  <c:v>7.1980000000000002E-2</c:v>
                </c:pt>
                <c:pt idx="17">
                  <c:v>7.1910000000000002E-2</c:v>
                </c:pt>
                <c:pt idx="18">
                  <c:v>7.1900000000000006E-2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E97-848A-4ED54230E15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B4D3-4E97-848A-4ED54230E156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Sheet1!$E$61:$E$79</c:f>
              <c:numCache>
                <c:formatCode>General</c:formatCode>
                <c:ptCount val="19"/>
                <c:pt idx="0">
                  <c:v>7.4359999999999996E-2</c:v>
                </c:pt>
                <c:pt idx="1">
                  <c:v>7.3440000000000005E-2</c:v>
                </c:pt>
                <c:pt idx="2">
                  <c:v>7.331E-2</c:v>
                </c:pt>
                <c:pt idx="3">
                  <c:v>7.288E-2</c:v>
                </c:pt>
                <c:pt idx="4">
                  <c:v>7.2419999999999998E-2</c:v>
                </c:pt>
                <c:pt idx="5">
                  <c:v>7.2109999999999994E-2</c:v>
                </c:pt>
                <c:pt idx="6">
                  <c:v>7.2010000000000005E-2</c:v>
                </c:pt>
                <c:pt idx="7">
                  <c:v>7.1859999999999993E-2</c:v>
                </c:pt>
                <c:pt idx="8">
                  <c:v>7.3580000000000007E-2</c:v>
                </c:pt>
                <c:pt idx="9">
                  <c:v>7.4639999999999998E-2</c:v>
                </c:pt>
                <c:pt idx="10">
                  <c:v>7.4050000000000005E-2</c:v>
                </c:pt>
                <c:pt idx="11">
                  <c:v>7.3090000000000002E-2</c:v>
                </c:pt>
                <c:pt idx="12">
                  <c:v>7.213E-2</c:v>
                </c:pt>
                <c:pt idx="13">
                  <c:v>7.1940000000000004E-2</c:v>
                </c:pt>
                <c:pt idx="14">
                  <c:v>7.2059999999999999E-2</c:v>
                </c:pt>
                <c:pt idx="15">
                  <c:v>7.2090000000000001E-2</c:v>
                </c:pt>
                <c:pt idx="16">
                  <c:v>7.2020000000000001E-2</c:v>
                </c:pt>
                <c:pt idx="17">
                  <c:v>7.1999999999999995E-2</c:v>
                </c:pt>
                <c:pt idx="18">
                  <c:v>7.2040000000000007E-2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E97-848A-4ED54230E15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Sheet1!$F$61:$F$79</c:f>
              <c:numCache>
                <c:formatCode>General</c:formatCode>
                <c:ptCount val="19"/>
                <c:pt idx="0">
                  <c:v>7.4079999999999993E-2</c:v>
                </c:pt>
                <c:pt idx="1">
                  <c:v>7.3859999999999995E-2</c:v>
                </c:pt>
                <c:pt idx="2">
                  <c:v>7.3319999999999996E-2</c:v>
                </c:pt>
                <c:pt idx="3">
                  <c:v>7.2760000000000005E-2</c:v>
                </c:pt>
                <c:pt idx="4">
                  <c:v>7.2400000000000006E-2</c:v>
                </c:pt>
                <c:pt idx="5">
                  <c:v>7.2260000000000005E-2</c:v>
                </c:pt>
                <c:pt idx="6">
                  <c:v>7.2080000000000005E-2</c:v>
                </c:pt>
                <c:pt idx="7">
                  <c:v>7.392E-2</c:v>
                </c:pt>
                <c:pt idx="8">
                  <c:v>7.5050000000000006E-2</c:v>
                </c:pt>
                <c:pt idx="9">
                  <c:v>7.4380000000000002E-2</c:v>
                </c:pt>
                <c:pt idx="10">
                  <c:v>7.3330000000000006E-2</c:v>
                </c:pt>
                <c:pt idx="11">
                  <c:v>7.2289999999999993E-2</c:v>
                </c:pt>
                <c:pt idx="12">
                  <c:v>7.2090000000000001E-2</c:v>
                </c:pt>
                <c:pt idx="13">
                  <c:v>7.2209999999999996E-2</c:v>
                </c:pt>
                <c:pt idx="14">
                  <c:v>7.2230000000000003E-2</c:v>
                </c:pt>
                <c:pt idx="15">
                  <c:v>7.2150000000000006E-2</c:v>
                </c:pt>
                <c:pt idx="16">
                  <c:v>7.2120000000000004E-2</c:v>
                </c:pt>
                <c:pt idx="17">
                  <c:v>7.2169999999999998E-2</c:v>
                </c:pt>
                <c:pt idx="18">
                  <c:v>7.2120000000000004E-2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E97-848A-4ED54230E156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Sheet1!$G$61:$G$79</c:f>
              <c:numCache>
                <c:formatCode>General</c:formatCode>
                <c:ptCount val="19"/>
                <c:pt idx="0">
                  <c:v>7.0319999999999994E-2</c:v>
                </c:pt>
                <c:pt idx="1">
                  <c:v>7.0129999999999998E-2</c:v>
                </c:pt>
                <c:pt idx="2">
                  <c:v>6.9809999999999997E-2</c:v>
                </c:pt>
                <c:pt idx="3">
                  <c:v>6.9639999999999994E-2</c:v>
                </c:pt>
                <c:pt idx="4">
                  <c:v>6.9690000000000002E-2</c:v>
                </c:pt>
                <c:pt idx="5">
                  <c:v>6.9750000000000006E-2</c:v>
                </c:pt>
                <c:pt idx="6">
                  <c:v>7.1989999999999998E-2</c:v>
                </c:pt>
                <c:pt idx="7">
                  <c:v>7.3370000000000005E-2</c:v>
                </c:pt>
                <c:pt idx="8">
                  <c:v>7.2800000000000004E-2</c:v>
                </c:pt>
                <c:pt idx="9">
                  <c:v>7.1790000000000007E-2</c:v>
                </c:pt>
                <c:pt idx="10">
                  <c:v>7.0800000000000002E-2</c:v>
                </c:pt>
                <c:pt idx="11">
                  <c:v>7.0660000000000001E-2</c:v>
                </c:pt>
                <c:pt idx="12">
                  <c:v>7.0860000000000006E-2</c:v>
                </c:pt>
                <c:pt idx="13">
                  <c:v>7.0940000000000003E-2</c:v>
                </c:pt>
                <c:pt idx="14">
                  <c:v>7.0910000000000001E-2</c:v>
                </c:pt>
                <c:pt idx="15">
                  <c:v>7.0930000000000007E-2</c:v>
                </c:pt>
                <c:pt idx="16">
                  <c:v>7.1010000000000004E-2</c:v>
                </c:pt>
                <c:pt idx="17">
                  <c:v>7.1010000000000004E-2</c:v>
                </c:pt>
                <c:pt idx="18">
                  <c:v>7.2209999999999996E-2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E97-848A-4ED54230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68192"/>
        <c:axId val="427934464"/>
      </c:lineChart>
      <c:catAx>
        <c:axId val="3869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934464"/>
        <c:crosses val="autoZero"/>
        <c:auto val="1"/>
        <c:lblAlgn val="ctr"/>
        <c:lblOffset val="100"/>
        <c:noMultiLvlLbl val="0"/>
      </c:catAx>
      <c:valAx>
        <c:axId val="427934464"/>
        <c:scaling>
          <c:orientation val="minMax"/>
          <c:min val="9.4000000000000028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869681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Sheet1!$D$81:$D$99</c:f>
              <c:numCache>
                <c:formatCode>General</c:formatCode>
                <c:ptCount val="19"/>
                <c:pt idx="0">
                  <c:v>8.2390000000000005E-2</c:v>
                </c:pt>
                <c:pt idx="1">
                  <c:v>8.0320000000000003E-2</c:v>
                </c:pt>
                <c:pt idx="2">
                  <c:v>7.8179999999999999E-2</c:v>
                </c:pt>
                <c:pt idx="3">
                  <c:v>7.7060000000000003E-2</c:v>
                </c:pt>
                <c:pt idx="4">
                  <c:v>7.6289999999999997E-2</c:v>
                </c:pt>
                <c:pt idx="5">
                  <c:v>7.5649999999999995E-2</c:v>
                </c:pt>
                <c:pt idx="6">
                  <c:v>7.5149999999999995E-2</c:v>
                </c:pt>
                <c:pt idx="7">
                  <c:v>7.4789999999999995E-2</c:v>
                </c:pt>
                <c:pt idx="8">
                  <c:v>7.4950000000000003E-2</c:v>
                </c:pt>
                <c:pt idx="9">
                  <c:v>7.646E-2</c:v>
                </c:pt>
                <c:pt idx="10">
                  <c:v>7.7479999999999993E-2</c:v>
                </c:pt>
                <c:pt idx="11">
                  <c:v>7.7329999999999996E-2</c:v>
                </c:pt>
                <c:pt idx="12">
                  <c:v>7.6960000000000001E-2</c:v>
                </c:pt>
                <c:pt idx="13">
                  <c:v>7.6399999999999996E-2</c:v>
                </c:pt>
                <c:pt idx="14">
                  <c:v>7.5850000000000001E-2</c:v>
                </c:pt>
                <c:pt idx="15">
                  <c:v>7.571E-2</c:v>
                </c:pt>
                <c:pt idx="16">
                  <c:v>7.5620000000000007E-2</c:v>
                </c:pt>
                <c:pt idx="17">
                  <c:v>7.5410000000000005E-2</c:v>
                </c:pt>
                <c:pt idx="18">
                  <c:v>7.5270000000000004E-2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FBE-9F7E-5A8E8BDC7D8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5DCF-4FBE-9F7E-5A8E8BDC7D88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Sheet1!$E$81:$E$99</c:f>
              <c:numCache>
                <c:formatCode>General</c:formatCode>
                <c:ptCount val="19"/>
                <c:pt idx="0">
                  <c:v>8.1920000000000007E-2</c:v>
                </c:pt>
                <c:pt idx="1">
                  <c:v>7.9229999999999995E-2</c:v>
                </c:pt>
                <c:pt idx="2">
                  <c:v>7.7810000000000004E-2</c:v>
                </c:pt>
                <c:pt idx="3">
                  <c:v>7.689E-2</c:v>
                </c:pt>
                <c:pt idx="4">
                  <c:v>7.6119999999999993E-2</c:v>
                </c:pt>
                <c:pt idx="5">
                  <c:v>7.5550000000000006E-2</c:v>
                </c:pt>
                <c:pt idx="6">
                  <c:v>7.5139999999999998E-2</c:v>
                </c:pt>
                <c:pt idx="7">
                  <c:v>7.528E-2</c:v>
                </c:pt>
                <c:pt idx="8">
                  <c:v>7.6869999999999994E-2</c:v>
                </c:pt>
                <c:pt idx="9">
                  <c:v>7.7920000000000003E-2</c:v>
                </c:pt>
                <c:pt idx="10">
                  <c:v>7.7740000000000004E-2</c:v>
                </c:pt>
                <c:pt idx="11">
                  <c:v>7.7329999999999996E-2</c:v>
                </c:pt>
                <c:pt idx="12">
                  <c:v>7.671E-2</c:v>
                </c:pt>
                <c:pt idx="13">
                  <c:v>7.6119999999999993E-2</c:v>
                </c:pt>
                <c:pt idx="14">
                  <c:v>7.5950000000000004E-2</c:v>
                </c:pt>
                <c:pt idx="15">
                  <c:v>7.5850000000000001E-2</c:v>
                </c:pt>
                <c:pt idx="16">
                  <c:v>7.5620000000000007E-2</c:v>
                </c:pt>
                <c:pt idx="17">
                  <c:v>7.5459999999999999E-2</c:v>
                </c:pt>
                <c:pt idx="18">
                  <c:v>7.5380000000000003E-2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F-4FBE-9F7E-5A8E8BDC7D88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Sheet1!$F$81:$F$98</c:f>
              <c:numCache>
                <c:formatCode>General</c:formatCode>
                <c:ptCount val="18"/>
                <c:pt idx="0">
                  <c:v>7.9299999999999995E-2</c:v>
                </c:pt>
                <c:pt idx="1">
                  <c:v>7.7689999999999995E-2</c:v>
                </c:pt>
                <c:pt idx="2">
                  <c:v>7.6679999999999998E-2</c:v>
                </c:pt>
                <c:pt idx="3">
                  <c:v>7.5870000000000007E-2</c:v>
                </c:pt>
                <c:pt idx="4">
                  <c:v>7.5270000000000004E-2</c:v>
                </c:pt>
                <c:pt idx="5">
                  <c:v>7.4840000000000004E-2</c:v>
                </c:pt>
                <c:pt idx="6">
                  <c:v>7.5020000000000003E-2</c:v>
                </c:pt>
                <c:pt idx="7">
                  <c:v>7.6730000000000007E-2</c:v>
                </c:pt>
                <c:pt idx="8">
                  <c:v>7.7869999999999995E-2</c:v>
                </c:pt>
                <c:pt idx="9">
                  <c:v>7.7670000000000003E-2</c:v>
                </c:pt>
                <c:pt idx="10">
                  <c:v>7.7240000000000003E-2</c:v>
                </c:pt>
                <c:pt idx="11">
                  <c:v>7.6600000000000001E-2</c:v>
                </c:pt>
                <c:pt idx="12">
                  <c:v>7.5990000000000002E-2</c:v>
                </c:pt>
                <c:pt idx="13">
                  <c:v>7.5819999999999999E-2</c:v>
                </c:pt>
                <c:pt idx="14">
                  <c:v>7.5719999999999996E-2</c:v>
                </c:pt>
                <c:pt idx="15">
                  <c:v>7.5480000000000005E-2</c:v>
                </c:pt>
                <c:pt idx="16">
                  <c:v>7.5329999999999994E-2</c:v>
                </c:pt>
                <c:pt idx="17">
                  <c:v>7.5249999999999997E-2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F-4FBE-9F7E-5A8E8BDC7D88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Sheet1!$G$81:$G$99</c:f>
              <c:numCache>
                <c:formatCode>General</c:formatCode>
                <c:ptCount val="19"/>
                <c:pt idx="0">
                  <c:v>7.4459999999999998E-2</c:v>
                </c:pt>
                <c:pt idx="1">
                  <c:v>7.3789999999999994E-2</c:v>
                </c:pt>
                <c:pt idx="2">
                  <c:v>7.3209999999999997E-2</c:v>
                </c:pt>
                <c:pt idx="3">
                  <c:v>7.2819999999999996E-2</c:v>
                </c:pt>
                <c:pt idx="4">
                  <c:v>7.2569999999999996E-2</c:v>
                </c:pt>
                <c:pt idx="5">
                  <c:v>7.2950000000000001E-2</c:v>
                </c:pt>
                <c:pt idx="6">
                  <c:v>7.4969999999999995E-2</c:v>
                </c:pt>
                <c:pt idx="7">
                  <c:v>7.6319999999999999E-2</c:v>
                </c:pt>
                <c:pt idx="8">
                  <c:v>7.6219999999999996E-2</c:v>
                </c:pt>
                <c:pt idx="9">
                  <c:v>7.5850000000000001E-2</c:v>
                </c:pt>
                <c:pt idx="10">
                  <c:v>7.5249999999999997E-2</c:v>
                </c:pt>
                <c:pt idx="11">
                  <c:v>7.4700000000000003E-2</c:v>
                </c:pt>
                <c:pt idx="12">
                  <c:v>7.4609999999999996E-2</c:v>
                </c:pt>
                <c:pt idx="13">
                  <c:v>7.4569999999999997E-2</c:v>
                </c:pt>
                <c:pt idx="14">
                  <c:v>7.4380000000000002E-2</c:v>
                </c:pt>
                <c:pt idx="15">
                  <c:v>7.4270000000000003E-2</c:v>
                </c:pt>
                <c:pt idx="16">
                  <c:v>7.4230000000000004E-2</c:v>
                </c:pt>
                <c:pt idx="17">
                  <c:v>7.4440000000000006E-2</c:v>
                </c:pt>
                <c:pt idx="18">
                  <c:v>7.5539999999999996E-2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F-4FBE-9F7E-5A8E8BDC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19424"/>
        <c:axId val="293320960"/>
      </c:lineChart>
      <c:catAx>
        <c:axId val="2933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20960"/>
        <c:crosses val="autoZero"/>
        <c:auto val="1"/>
        <c:lblAlgn val="ctr"/>
        <c:lblOffset val="100"/>
        <c:noMultiLvlLbl val="0"/>
      </c:catAx>
      <c:valAx>
        <c:axId val="293320960"/>
        <c:scaling>
          <c:orientation val="minMax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2933194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Sheet1!$D$100:$D$118</c:f>
              <c:numCache>
                <c:formatCode>General</c:formatCode>
                <c:ptCount val="19"/>
                <c:pt idx="0">
                  <c:v>8.9899999999999994E-2</c:v>
                </c:pt>
                <c:pt idx="1">
                  <c:v>8.7999999999999995E-2</c:v>
                </c:pt>
                <c:pt idx="2">
                  <c:v>8.5519999999999999E-2</c:v>
                </c:pt>
                <c:pt idx="3">
                  <c:v>8.362E-2</c:v>
                </c:pt>
                <c:pt idx="4">
                  <c:v>8.2140000000000005E-2</c:v>
                </c:pt>
                <c:pt idx="5">
                  <c:v>8.1409999999999996E-2</c:v>
                </c:pt>
                <c:pt idx="6">
                  <c:v>8.1049999999999997E-2</c:v>
                </c:pt>
                <c:pt idx="7">
                  <c:v>8.0810000000000007E-2</c:v>
                </c:pt>
                <c:pt idx="8">
                  <c:v>8.1009999999999999E-2</c:v>
                </c:pt>
                <c:pt idx="9">
                  <c:v>8.2519999999999996E-2</c:v>
                </c:pt>
                <c:pt idx="10">
                  <c:v>8.3559999999999995E-2</c:v>
                </c:pt>
                <c:pt idx="11">
                  <c:v>8.3470000000000003E-2</c:v>
                </c:pt>
                <c:pt idx="12">
                  <c:v>8.3239999999999995E-2</c:v>
                </c:pt>
                <c:pt idx="13">
                  <c:v>8.2790000000000002E-2</c:v>
                </c:pt>
                <c:pt idx="14">
                  <c:v>8.2290000000000002E-2</c:v>
                </c:pt>
                <c:pt idx="15">
                  <c:v>8.1970000000000001E-2</c:v>
                </c:pt>
                <c:pt idx="16">
                  <c:v>8.165E-2</c:v>
                </c:pt>
                <c:pt idx="17">
                  <c:v>8.1460000000000005E-2</c:v>
                </c:pt>
                <c:pt idx="18">
                  <c:v>8.1449999999999995E-2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D-48E8-954D-FC8770B825A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079D-48E8-954D-FC8770B825AA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Sheet1!$E$100:$E$118</c:f>
              <c:numCache>
                <c:formatCode>General</c:formatCode>
                <c:ptCount val="19"/>
                <c:pt idx="0">
                  <c:v>8.9590000000000003E-2</c:v>
                </c:pt>
                <c:pt idx="1">
                  <c:v>8.6510000000000004E-2</c:v>
                </c:pt>
                <c:pt idx="2">
                  <c:v>8.4220000000000003E-2</c:v>
                </c:pt>
                <c:pt idx="3">
                  <c:v>8.2519999999999996E-2</c:v>
                </c:pt>
                <c:pt idx="4">
                  <c:v>8.1689999999999999E-2</c:v>
                </c:pt>
                <c:pt idx="5">
                  <c:v>8.1280000000000005E-2</c:v>
                </c:pt>
                <c:pt idx="6">
                  <c:v>8.1009999999999999E-2</c:v>
                </c:pt>
                <c:pt idx="7">
                  <c:v>8.1210000000000004E-2</c:v>
                </c:pt>
                <c:pt idx="8">
                  <c:v>8.2799999999999999E-2</c:v>
                </c:pt>
                <c:pt idx="9">
                  <c:v>8.3890000000000006E-2</c:v>
                </c:pt>
                <c:pt idx="10">
                  <c:v>8.3769999999999997E-2</c:v>
                </c:pt>
                <c:pt idx="11">
                  <c:v>8.3510000000000001E-2</c:v>
                </c:pt>
                <c:pt idx="12">
                  <c:v>8.3030000000000007E-2</c:v>
                </c:pt>
                <c:pt idx="13">
                  <c:v>8.2489999999999994E-2</c:v>
                </c:pt>
                <c:pt idx="14">
                  <c:v>8.2140000000000005E-2</c:v>
                </c:pt>
                <c:pt idx="15">
                  <c:v>8.1799999999999998E-2</c:v>
                </c:pt>
                <c:pt idx="16">
                  <c:v>8.1589999999999996E-2</c:v>
                </c:pt>
                <c:pt idx="17">
                  <c:v>8.1570000000000004E-2</c:v>
                </c:pt>
                <c:pt idx="18">
                  <c:v>8.1619999999999998E-2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D-48E8-954D-FC8770B825A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Sheet1!$F$100:$F$118</c:f>
              <c:numCache>
                <c:formatCode>General</c:formatCode>
                <c:ptCount val="19"/>
                <c:pt idx="0">
                  <c:v>8.6650000000000005E-2</c:v>
                </c:pt>
                <c:pt idx="1">
                  <c:v>8.4040000000000004E-2</c:v>
                </c:pt>
                <c:pt idx="2">
                  <c:v>8.2189999999999999E-2</c:v>
                </c:pt>
                <c:pt idx="3">
                  <c:v>8.1309999999999993E-2</c:v>
                </c:pt>
                <c:pt idx="4">
                  <c:v>8.09E-2</c:v>
                </c:pt>
                <c:pt idx="5">
                  <c:v>8.0640000000000003E-2</c:v>
                </c:pt>
                <c:pt idx="6">
                  <c:v>8.0879999999999994E-2</c:v>
                </c:pt>
                <c:pt idx="7">
                  <c:v>8.2600000000000007E-2</c:v>
                </c:pt>
                <c:pt idx="8">
                  <c:v>8.3769999999999997E-2</c:v>
                </c:pt>
                <c:pt idx="9">
                  <c:v>8.3659999999999998E-2</c:v>
                </c:pt>
                <c:pt idx="10">
                  <c:v>8.3390000000000006E-2</c:v>
                </c:pt>
                <c:pt idx="11">
                  <c:v>8.2879999999999995E-2</c:v>
                </c:pt>
                <c:pt idx="12">
                  <c:v>8.233E-2</c:v>
                </c:pt>
                <c:pt idx="13">
                  <c:v>8.1979999999999997E-2</c:v>
                </c:pt>
                <c:pt idx="14">
                  <c:v>8.1629999999999994E-2</c:v>
                </c:pt>
                <c:pt idx="15">
                  <c:v>8.1420000000000006E-2</c:v>
                </c:pt>
                <c:pt idx="16">
                  <c:v>8.1409999999999996E-2</c:v>
                </c:pt>
                <c:pt idx="17">
                  <c:v>8.1470000000000001E-2</c:v>
                </c:pt>
                <c:pt idx="18">
                  <c:v>8.1720000000000001E-2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D-48E8-954D-FC8770B825A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Sheet1!$G$100:$G$118</c:f>
              <c:numCache>
                <c:formatCode>General</c:formatCode>
                <c:ptCount val="19"/>
                <c:pt idx="0">
                  <c:v>8.0759999999999998E-2</c:v>
                </c:pt>
                <c:pt idx="1">
                  <c:v>7.9219999999999999E-2</c:v>
                </c:pt>
                <c:pt idx="2">
                  <c:v>7.8600000000000003E-2</c:v>
                </c:pt>
                <c:pt idx="3">
                  <c:v>7.8399999999999997E-2</c:v>
                </c:pt>
                <c:pt idx="4">
                  <c:v>7.8329999999999997E-2</c:v>
                </c:pt>
                <c:pt idx="5">
                  <c:v>7.8780000000000003E-2</c:v>
                </c:pt>
                <c:pt idx="6">
                  <c:v>8.0810000000000007E-2</c:v>
                </c:pt>
                <c:pt idx="7">
                  <c:v>8.2189999999999999E-2</c:v>
                </c:pt>
                <c:pt idx="8">
                  <c:v>8.2180000000000003E-2</c:v>
                </c:pt>
                <c:pt idx="9">
                  <c:v>8.1970000000000001E-2</c:v>
                </c:pt>
                <c:pt idx="10">
                  <c:v>8.1519999999999995E-2</c:v>
                </c:pt>
                <c:pt idx="11">
                  <c:v>8.1030000000000005E-2</c:v>
                </c:pt>
                <c:pt idx="12">
                  <c:v>8.0759999999999998E-2</c:v>
                </c:pt>
                <c:pt idx="13">
                  <c:v>8.047E-2</c:v>
                </c:pt>
                <c:pt idx="14">
                  <c:v>8.0310000000000006E-2</c:v>
                </c:pt>
                <c:pt idx="15">
                  <c:v>8.0339999999999995E-2</c:v>
                </c:pt>
                <c:pt idx="16">
                  <c:v>8.0449999999999994E-2</c:v>
                </c:pt>
                <c:pt idx="17">
                  <c:v>8.0750000000000002E-2</c:v>
                </c:pt>
                <c:pt idx="18">
                  <c:v>8.1900000000000001E-2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D-48E8-954D-FC8770B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35808"/>
        <c:axId val="293337344"/>
      </c:lineChart>
      <c:catAx>
        <c:axId val="2933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37344"/>
        <c:crosses val="autoZero"/>
        <c:auto val="1"/>
        <c:lblAlgn val="ctr"/>
        <c:lblOffset val="100"/>
        <c:noMultiLvlLbl val="0"/>
      </c:catAx>
      <c:valAx>
        <c:axId val="293337344"/>
        <c:scaling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2933358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215348</xdr:rowOff>
    </xdr:from>
    <xdr:to>
      <xdr:col>1</xdr:col>
      <xdr:colOff>696447</xdr:colOff>
      <xdr:row>3</xdr:row>
      <xdr:rowOff>115957</xdr:rowOff>
    </xdr:to>
    <xdr:pic>
      <xdr:nvPicPr>
        <xdr:cNvPr id="9" name="Picture 8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761"/>
          <a:ext cx="2046512" cy="116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538371</xdr:colOff>
      <xdr:row>1</xdr:row>
      <xdr:rowOff>157370</xdr:rowOff>
    </xdr:from>
    <xdr:to>
      <xdr:col>8</xdr:col>
      <xdr:colOff>935935</xdr:colOff>
      <xdr:row>2</xdr:row>
      <xdr:rowOff>99391</xdr:rowOff>
    </xdr:to>
    <xdr:sp macro="" textlink="">
      <xdr:nvSpPr>
        <xdr:cNvPr id="10" name="TextBox 9"/>
        <xdr:cNvSpPr txBox="1"/>
      </xdr:nvSpPr>
      <xdr:spPr>
        <a:xfrm>
          <a:off x="1888436" y="198783"/>
          <a:ext cx="7056782" cy="935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SUT or Broker Margin</a:t>
          </a:r>
        </a:p>
        <a:p>
          <a:pPr algn="ctr" rtl="0">
            <a:defRPr sz="1000"/>
          </a:pP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Disclaimer:  Please be aware of the customers meter read date and utility enrollment time frame requirements prior to submitting for a current or prompt month contract start. GEE will not be held responsible for a late enrollment due to the aforementioned.</a:t>
          </a: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</xdr:row>
      <xdr:rowOff>33130</xdr:rowOff>
    </xdr:from>
    <xdr:to>
      <xdr:col>8</xdr:col>
      <xdr:colOff>960782</xdr:colOff>
      <xdr:row>6</xdr:row>
      <xdr:rowOff>157371</xdr:rowOff>
    </xdr:to>
    <xdr:sp macro="" textlink="">
      <xdr:nvSpPr>
        <xdr:cNvPr id="3" name="Round Same Side Corner Rectangle 2"/>
        <xdr:cNvSpPr/>
      </xdr:nvSpPr>
      <xdr:spPr>
        <a:xfrm>
          <a:off x="0" y="1217543"/>
          <a:ext cx="8564217" cy="289893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PSEG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415373</xdr:colOff>
      <xdr:row>2</xdr:row>
      <xdr:rowOff>62534</xdr:rowOff>
    </xdr:from>
    <xdr:to>
      <xdr:col>3</xdr:col>
      <xdr:colOff>903606</xdr:colOff>
      <xdr:row>4</xdr:row>
      <xdr:rowOff>57149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700295"/>
          <a:ext cx="488233" cy="45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74543</xdr:colOff>
      <xdr:row>4</xdr:row>
      <xdr:rowOff>80823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62978" cy="118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854350</xdr:colOff>
      <xdr:row>1</xdr:row>
      <xdr:rowOff>153641</xdr:rowOff>
    </xdr:from>
    <xdr:to>
      <xdr:col>5</xdr:col>
      <xdr:colOff>477905</xdr:colOff>
      <xdr:row>2</xdr:row>
      <xdr:rowOff>165652</xdr:rowOff>
    </xdr:to>
    <xdr:sp macro="" textlink="">
      <xdr:nvSpPr>
        <xdr:cNvPr id="5" name="TextBox 4"/>
        <xdr:cNvSpPr txBox="1"/>
      </xdr:nvSpPr>
      <xdr:spPr>
        <a:xfrm>
          <a:off x="1798567" y="253032"/>
          <a:ext cx="3400425" cy="558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16564</xdr:colOff>
      <xdr:row>4</xdr:row>
      <xdr:rowOff>265043</xdr:rowOff>
    </xdr:from>
    <xdr:to>
      <xdr:col>9</xdr:col>
      <xdr:colOff>0</xdr:colOff>
      <xdr:row>5</xdr:row>
      <xdr:rowOff>248478</xdr:rowOff>
    </xdr:to>
    <xdr:sp macro="" textlink="">
      <xdr:nvSpPr>
        <xdr:cNvPr id="6" name="Round Same Side Corner Rectangle 5"/>
        <xdr:cNvSpPr/>
      </xdr:nvSpPr>
      <xdr:spPr>
        <a:xfrm>
          <a:off x="16564" y="1366630"/>
          <a:ext cx="8506240" cy="289891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PSEG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422413</xdr:colOff>
      <xdr:row>2</xdr:row>
      <xdr:rowOff>74543</xdr:rowOff>
    </xdr:from>
    <xdr:to>
      <xdr:col>4</xdr:col>
      <xdr:colOff>910646</xdr:colOff>
      <xdr:row>4</xdr:row>
      <xdr:rowOff>110572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9283" y="762000"/>
          <a:ext cx="488233" cy="45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175037</xdr:colOff>
      <xdr:row>4</xdr:row>
      <xdr:rowOff>140804</xdr:rowOff>
    </xdr:to>
    <xdr:pic>
      <xdr:nvPicPr>
        <xdr:cNvPr id="2" name="Picture 1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36798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100633</xdr:colOff>
      <xdr:row>1</xdr:row>
      <xdr:rowOff>145360</xdr:rowOff>
    </xdr:from>
    <xdr:to>
      <xdr:col>5</xdr:col>
      <xdr:colOff>668406</xdr:colOff>
      <xdr:row>2</xdr:row>
      <xdr:rowOff>91108</xdr:rowOff>
    </xdr:to>
    <xdr:sp macro="" textlink="">
      <xdr:nvSpPr>
        <xdr:cNvPr id="3" name="TextBox 2"/>
        <xdr:cNvSpPr txBox="1"/>
      </xdr:nvSpPr>
      <xdr:spPr>
        <a:xfrm>
          <a:off x="1989068" y="327577"/>
          <a:ext cx="3400425" cy="525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24847</xdr:colOff>
      <xdr:row>4</xdr:row>
      <xdr:rowOff>265043</xdr:rowOff>
    </xdr:from>
    <xdr:to>
      <xdr:col>8</xdr:col>
      <xdr:colOff>952499</xdr:colOff>
      <xdr:row>5</xdr:row>
      <xdr:rowOff>207066</xdr:rowOff>
    </xdr:to>
    <xdr:sp macro="" textlink="">
      <xdr:nvSpPr>
        <xdr:cNvPr id="4" name="Round Same Side Corner Rectangle 3"/>
        <xdr:cNvSpPr/>
      </xdr:nvSpPr>
      <xdr:spPr>
        <a:xfrm>
          <a:off x="24847" y="1457739"/>
          <a:ext cx="8779565" cy="28161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JCPL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430695</xdr:colOff>
      <xdr:row>2</xdr:row>
      <xdr:rowOff>107674</xdr:rowOff>
    </xdr:from>
    <xdr:to>
      <xdr:col>4</xdr:col>
      <xdr:colOff>918928</xdr:colOff>
      <xdr:row>4</xdr:row>
      <xdr:rowOff>127137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565" y="869674"/>
          <a:ext cx="488233" cy="450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41412</xdr:colOff>
      <xdr:row>0</xdr:row>
      <xdr:rowOff>74541</xdr:rowOff>
    </xdr:from>
    <xdr:to>
      <xdr:col>2</xdr:col>
      <xdr:colOff>215536</xdr:colOff>
      <xdr:row>4</xdr:row>
      <xdr:rowOff>74543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2" y="74541"/>
          <a:ext cx="2062559" cy="124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730111</xdr:colOff>
      <xdr:row>1</xdr:row>
      <xdr:rowOff>352425</xdr:rowOff>
    </xdr:from>
    <xdr:to>
      <xdr:col>5</xdr:col>
      <xdr:colOff>353666</xdr:colOff>
      <xdr:row>2</xdr:row>
      <xdr:rowOff>74543</xdr:rowOff>
    </xdr:to>
    <xdr:sp macro="" textlink="">
      <xdr:nvSpPr>
        <xdr:cNvPr id="4" name="TextBox 3"/>
        <xdr:cNvSpPr txBox="1"/>
      </xdr:nvSpPr>
      <xdr:spPr>
        <a:xfrm>
          <a:off x="1674328" y="451816"/>
          <a:ext cx="3400425" cy="50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16566</xdr:colOff>
      <xdr:row>4</xdr:row>
      <xdr:rowOff>231913</xdr:rowOff>
    </xdr:from>
    <xdr:to>
      <xdr:col>9</xdr:col>
      <xdr:colOff>0</xdr:colOff>
      <xdr:row>5</xdr:row>
      <xdr:rowOff>256760</xdr:rowOff>
    </xdr:to>
    <xdr:sp macro="" textlink="">
      <xdr:nvSpPr>
        <xdr:cNvPr id="5" name="Round Same Side Corner Rectangle 4"/>
        <xdr:cNvSpPr/>
      </xdr:nvSpPr>
      <xdr:spPr>
        <a:xfrm>
          <a:off x="16566" y="1474304"/>
          <a:ext cx="8506238" cy="298173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JCPL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430696</xdr:colOff>
      <xdr:row>2</xdr:row>
      <xdr:rowOff>33129</xdr:rowOff>
    </xdr:from>
    <xdr:to>
      <xdr:col>4</xdr:col>
      <xdr:colOff>918929</xdr:colOff>
      <xdr:row>4</xdr:row>
      <xdr:rowOff>118854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566" y="911086"/>
          <a:ext cx="488233" cy="450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31787</xdr:colOff>
      <xdr:row>4</xdr:row>
      <xdr:rowOff>107673</xdr:rowOff>
    </xdr:to>
    <xdr:pic>
      <xdr:nvPicPr>
        <xdr:cNvPr id="2" name="Picture 1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026" cy="117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738394</xdr:colOff>
      <xdr:row>1</xdr:row>
      <xdr:rowOff>161925</xdr:rowOff>
    </xdr:from>
    <xdr:to>
      <xdr:col>5</xdr:col>
      <xdr:colOff>361949</xdr:colOff>
      <xdr:row>3</xdr:row>
      <xdr:rowOff>24847</xdr:rowOff>
    </xdr:to>
    <xdr:sp macro="" textlink="">
      <xdr:nvSpPr>
        <xdr:cNvPr id="3" name="TextBox 2"/>
        <xdr:cNvSpPr txBox="1"/>
      </xdr:nvSpPr>
      <xdr:spPr>
        <a:xfrm>
          <a:off x="1682611" y="203338"/>
          <a:ext cx="3400425" cy="67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8282</xdr:colOff>
      <xdr:row>4</xdr:row>
      <xdr:rowOff>331304</xdr:rowOff>
    </xdr:from>
    <xdr:to>
      <xdr:col>9</xdr:col>
      <xdr:colOff>8282</xdr:colOff>
      <xdr:row>5</xdr:row>
      <xdr:rowOff>198782</xdr:rowOff>
    </xdr:to>
    <xdr:sp macro="" textlink="">
      <xdr:nvSpPr>
        <xdr:cNvPr id="4" name="Round Same Side Corner Rectangle 3"/>
        <xdr:cNvSpPr/>
      </xdr:nvSpPr>
      <xdr:spPr>
        <a:xfrm>
          <a:off x="8282" y="1399761"/>
          <a:ext cx="8531087" cy="306456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ACE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414131</xdr:colOff>
      <xdr:row>2</xdr:row>
      <xdr:rowOff>99391</xdr:rowOff>
    </xdr:from>
    <xdr:to>
      <xdr:col>4</xdr:col>
      <xdr:colOff>902364</xdr:colOff>
      <xdr:row>4</xdr:row>
      <xdr:rowOff>118854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209261"/>
          <a:ext cx="488233" cy="4501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311623</xdr:colOff>
      <xdr:row>4</xdr:row>
      <xdr:rowOff>124239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058" cy="132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158611</xdr:colOff>
      <xdr:row>1</xdr:row>
      <xdr:rowOff>244751</xdr:rowOff>
    </xdr:from>
    <xdr:to>
      <xdr:col>5</xdr:col>
      <xdr:colOff>726384</xdr:colOff>
      <xdr:row>2</xdr:row>
      <xdr:rowOff>41413</xdr:rowOff>
    </xdr:to>
    <xdr:sp macro="" textlink="">
      <xdr:nvSpPr>
        <xdr:cNvPr id="4" name="TextBox 3"/>
        <xdr:cNvSpPr txBox="1"/>
      </xdr:nvSpPr>
      <xdr:spPr>
        <a:xfrm>
          <a:off x="2047046" y="344142"/>
          <a:ext cx="3400425" cy="484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4</xdr:row>
      <xdr:rowOff>571501</xdr:rowOff>
    </xdr:from>
    <xdr:to>
      <xdr:col>9</xdr:col>
      <xdr:colOff>8283</xdr:colOff>
      <xdr:row>4</xdr:row>
      <xdr:rowOff>869675</xdr:rowOff>
    </xdr:to>
    <xdr:sp macro="" textlink="">
      <xdr:nvSpPr>
        <xdr:cNvPr id="5" name="Round Same Side Corner Rectangle 4"/>
        <xdr:cNvSpPr/>
      </xdr:nvSpPr>
      <xdr:spPr>
        <a:xfrm>
          <a:off x="0" y="1772479"/>
          <a:ext cx="8555935" cy="298174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ACE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414130</xdr:colOff>
      <xdr:row>2</xdr:row>
      <xdr:rowOff>99391</xdr:rowOff>
    </xdr:from>
    <xdr:to>
      <xdr:col>4</xdr:col>
      <xdr:colOff>902363</xdr:colOff>
      <xdr:row>4</xdr:row>
      <xdr:rowOff>135420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200978"/>
          <a:ext cx="488233" cy="4501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5</xdr:row>
      <xdr:rowOff>85725</xdr:rowOff>
    </xdr:from>
    <xdr:to>
      <xdr:col>24</xdr:col>
      <xdr:colOff>605044</xdr:colOff>
      <xdr:row>15</xdr:row>
      <xdr:rowOff>135421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24</xdr:col>
      <xdr:colOff>643144</xdr:colOff>
      <xdr:row>34</xdr:row>
      <xdr:rowOff>49696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24</xdr:col>
      <xdr:colOff>643144</xdr:colOff>
      <xdr:row>74</xdr:row>
      <xdr:rowOff>49696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24</xdr:col>
      <xdr:colOff>643144</xdr:colOff>
      <xdr:row>94</xdr:row>
      <xdr:rowOff>49696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103</xdr:row>
      <xdr:rowOff>0</xdr:rowOff>
    </xdr:from>
    <xdr:to>
      <xdr:col>24</xdr:col>
      <xdr:colOff>643144</xdr:colOff>
      <xdr:row>113</xdr:row>
      <xdr:rowOff>49696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fitToPage="1"/>
  </sheetPr>
  <dimension ref="A1:T4477"/>
  <sheetViews>
    <sheetView showGridLines="0" tabSelected="1" zoomScale="115" zoomScaleNormal="115" workbookViewId="0">
      <pane ySplit="7" topLeftCell="A8" activePane="bottomLeft" state="frozen"/>
      <selection activeCell="I40" sqref="I40"/>
      <selection pane="bottomLeft" activeCell="D9" sqref="D9:I9"/>
    </sheetView>
  </sheetViews>
  <sheetFormatPr defaultRowHeight="15" x14ac:dyDescent="0.25"/>
  <cols>
    <col min="1" max="1" width="20.25" customWidth="1"/>
    <col min="2" max="5" width="14.125" customWidth="1"/>
    <col min="6" max="6" width="14.125" style="1" customWidth="1"/>
    <col min="7" max="7" width="14.625" customWidth="1"/>
    <col min="8" max="9" width="14.625" style="41" customWidth="1"/>
    <col min="10" max="10" width="10.625" style="41" customWidth="1"/>
    <col min="11" max="11" width="11.625" style="41" customWidth="1"/>
    <col min="12" max="12" width="11.25" style="41" customWidth="1"/>
    <col min="13" max="13" width="12.125" style="41" customWidth="1"/>
    <col min="14" max="14" width="11.25" style="41" customWidth="1"/>
    <col min="15" max="15" width="13.625" style="41" hidden="1" customWidth="1"/>
    <col min="16" max="16" width="12.625" style="42" hidden="1" customWidth="1"/>
    <col min="17" max="17" width="12.125" style="41" customWidth="1"/>
    <col min="18" max="20" width="9.125" style="41"/>
    <col min="234" max="234" width="0.25" customWidth="1"/>
    <col min="235" max="235" width="8.875" customWidth="1"/>
    <col min="236" max="236" width="2.75" customWidth="1"/>
    <col min="237" max="237" width="6.25" customWidth="1"/>
    <col min="238" max="238" width="0.625" customWidth="1"/>
    <col min="239" max="239" width="8.75" customWidth="1"/>
    <col min="240" max="240" width="3.375" customWidth="1"/>
    <col min="241" max="241" width="1" customWidth="1"/>
    <col min="242" max="242" width="0" hidden="1" customWidth="1"/>
    <col min="243" max="243" width="3.625" customWidth="1"/>
    <col min="244" max="244" width="7" customWidth="1"/>
    <col min="245" max="245" width="15" customWidth="1"/>
    <col min="246" max="246" width="9.25" customWidth="1"/>
    <col min="247" max="247" width="0.25" customWidth="1"/>
    <col min="248" max="248" width="1.25" customWidth="1"/>
    <col min="249" max="249" width="0" hidden="1" customWidth="1"/>
    <col min="250" max="250" width="5.25" customWidth="1"/>
    <col min="251" max="251" width="3.125" customWidth="1"/>
    <col min="252" max="252" width="0" hidden="1" customWidth="1"/>
    <col min="253" max="253" width="2" customWidth="1"/>
    <col min="254" max="254" width="0.625" customWidth="1"/>
    <col min="255" max="255" width="1.25" customWidth="1"/>
    <col min="256" max="256" width="9.625" customWidth="1"/>
    <col min="257" max="261" width="0" hidden="1" customWidth="1"/>
    <col min="264" max="267" width="10.625" bestFit="1" customWidth="1"/>
    <col min="268" max="273" width="16.875" customWidth="1"/>
    <col min="490" max="490" width="0.25" customWidth="1"/>
    <col min="491" max="491" width="8.875" customWidth="1"/>
    <col min="492" max="492" width="2.75" customWidth="1"/>
    <col min="493" max="493" width="6.25" customWidth="1"/>
    <col min="494" max="494" width="0.625" customWidth="1"/>
    <col min="495" max="495" width="8.75" customWidth="1"/>
    <col min="496" max="496" width="3.375" customWidth="1"/>
    <col min="497" max="497" width="1" customWidth="1"/>
    <col min="498" max="498" width="0" hidden="1" customWidth="1"/>
    <col min="499" max="499" width="3.625" customWidth="1"/>
    <col min="500" max="500" width="7" customWidth="1"/>
    <col min="501" max="501" width="15" customWidth="1"/>
    <col min="502" max="502" width="9.25" customWidth="1"/>
    <col min="503" max="503" width="0.25" customWidth="1"/>
    <col min="504" max="504" width="1.25" customWidth="1"/>
    <col min="505" max="505" width="0" hidden="1" customWidth="1"/>
    <col min="506" max="506" width="5.25" customWidth="1"/>
    <col min="507" max="507" width="3.125" customWidth="1"/>
    <col min="508" max="508" width="0" hidden="1" customWidth="1"/>
    <col min="509" max="509" width="2" customWidth="1"/>
    <col min="510" max="510" width="0.625" customWidth="1"/>
    <col min="511" max="511" width="1.25" customWidth="1"/>
    <col min="512" max="512" width="9.625" customWidth="1"/>
    <col min="513" max="517" width="0" hidden="1" customWidth="1"/>
    <col min="520" max="523" width="10.625" bestFit="1" customWidth="1"/>
    <col min="524" max="529" width="16.875" customWidth="1"/>
    <col min="746" max="746" width="0.25" customWidth="1"/>
    <col min="747" max="747" width="8.875" customWidth="1"/>
    <col min="748" max="748" width="2.75" customWidth="1"/>
    <col min="749" max="749" width="6.25" customWidth="1"/>
    <col min="750" max="750" width="0.625" customWidth="1"/>
    <col min="751" max="751" width="8.75" customWidth="1"/>
    <col min="752" max="752" width="3.375" customWidth="1"/>
    <col min="753" max="753" width="1" customWidth="1"/>
    <col min="754" max="754" width="0" hidden="1" customWidth="1"/>
    <col min="755" max="755" width="3.625" customWidth="1"/>
    <col min="756" max="756" width="7" customWidth="1"/>
    <col min="757" max="757" width="15" customWidth="1"/>
    <col min="758" max="758" width="9.25" customWidth="1"/>
    <col min="759" max="759" width="0.25" customWidth="1"/>
    <col min="760" max="760" width="1.25" customWidth="1"/>
    <col min="761" max="761" width="0" hidden="1" customWidth="1"/>
    <col min="762" max="762" width="5.25" customWidth="1"/>
    <col min="763" max="763" width="3.125" customWidth="1"/>
    <col min="764" max="764" width="0" hidden="1" customWidth="1"/>
    <col min="765" max="765" width="2" customWidth="1"/>
    <col min="766" max="766" width="0.625" customWidth="1"/>
    <col min="767" max="767" width="1.25" customWidth="1"/>
    <col min="768" max="768" width="9.625" customWidth="1"/>
    <col min="769" max="773" width="0" hidden="1" customWidth="1"/>
    <col min="776" max="779" width="10.625" bestFit="1" customWidth="1"/>
    <col min="780" max="785" width="16.875" customWidth="1"/>
    <col min="1002" max="1002" width="0.25" customWidth="1"/>
    <col min="1003" max="1003" width="8.875" customWidth="1"/>
    <col min="1004" max="1004" width="2.75" customWidth="1"/>
    <col min="1005" max="1005" width="6.25" customWidth="1"/>
    <col min="1006" max="1006" width="0.625" customWidth="1"/>
    <col min="1007" max="1007" width="8.75" customWidth="1"/>
    <col min="1008" max="1008" width="3.375" customWidth="1"/>
    <col min="1009" max="1009" width="1" customWidth="1"/>
    <col min="1010" max="1010" width="0" hidden="1" customWidth="1"/>
    <col min="1011" max="1011" width="3.625" customWidth="1"/>
    <col min="1012" max="1012" width="7" customWidth="1"/>
    <col min="1013" max="1013" width="15" customWidth="1"/>
    <col min="1014" max="1014" width="9.25" customWidth="1"/>
    <col min="1015" max="1015" width="0.25" customWidth="1"/>
    <col min="1016" max="1016" width="1.25" customWidth="1"/>
    <col min="1017" max="1017" width="0" hidden="1" customWidth="1"/>
    <col min="1018" max="1018" width="5.25" customWidth="1"/>
    <col min="1019" max="1019" width="3.125" customWidth="1"/>
    <col min="1020" max="1020" width="0" hidden="1" customWidth="1"/>
    <col min="1021" max="1021" width="2" customWidth="1"/>
    <col min="1022" max="1022" width="0.625" customWidth="1"/>
    <col min="1023" max="1023" width="1.25" customWidth="1"/>
    <col min="1024" max="1024" width="9.625" customWidth="1"/>
    <col min="1025" max="1029" width="0" hidden="1" customWidth="1"/>
    <col min="1032" max="1035" width="10.625" bestFit="1" customWidth="1"/>
    <col min="1036" max="1041" width="16.875" customWidth="1"/>
    <col min="1258" max="1258" width="0.25" customWidth="1"/>
    <col min="1259" max="1259" width="8.875" customWidth="1"/>
    <col min="1260" max="1260" width="2.75" customWidth="1"/>
    <col min="1261" max="1261" width="6.25" customWidth="1"/>
    <col min="1262" max="1262" width="0.625" customWidth="1"/>
    <col min="1263" max="1263" width="8.75" customWidth="1"/>
    <col min="1264" max="1264" width="3.375" customWidth="1"/>
    <col min="1265" max="1265" width="1" customWidth="1"/>
    <col min="1266" max="1266" width="0" hidden="1" customWidth="1"/>
    <col min="1267" max="1267" width="3.625" customWidth="1"/>
    <col min="1268" max="1268" width="7" customWidth="1"/>
    <col min="1269" max="1269" width="15" customWidth="1"/>
    <col min="1270" max="1270" width="9.25" customWidth="1"/>
    <col min="1271" max="1271" width="0.25" customWidth="1"/>
    <col min="1272" max="1272" width="1.25" customWidth="1"/>
    <col min="1273" max="1273" width="0" hidden="1" customWidth="1"/>
    <col min="1274" max="1274" width="5.25" customWidth="1"/>
    <col min="1275" max="1275" width="3.125" customWidth="1"/>
    <col min="1276" max="1276" width="0" hidden="1" customWidth="1"/>
    <col min="1277" max="1277" width="2" customWidth="1"/>
    <col min="1278" max="1278" width="0.625" customWidth="1"/>
    <col min="1279" max="1279" width="1.25" customWidth="1"/>
    <col min="1280" max="1280" width="9.625" customWidth="1"/>
    <col min="1281" max="1285" width="0" hidden="1" customWidth="1"/>
    <col min="1288" max="1291" width="10.625" bestFit="1" customWidth="1"/>
    <col min="1292" max="1297" width="16.875" customWidth="1"/>
    <col min="1514" max="1514" width="0.25" customWidth="1"/>
    <col min="1515" max="1515" width="8.875" customWidth="1"/>
    <col min="1516" max="1516" width="2.75" customWidth="1"/>
    <col min="1517" max="1517" width="6.25" customWidth="1"/>
    <col min="1518" max="1518" width="0.625" customWidth="1"/>
    <col min="1519" max="1519" width="8.75" customWidth="1"/>
    <col min="1520" max="1520" width="3.375" customWidth="1"/>
    <col min="1521" max="1521" width="1" customWidth="1"/>
    <col min="1522" max="1522" width="0" hidden="1" customWidth="1"/>
    <col min="1523" max="1523" width="3.625" customWidth="1"/>
    <col min="1524" max="1524" width="7" customWidth="1"/>
    <col min="1525" max="1525" width="15" customWidth="1"/>
    <col min="1526" max="1526" width="9.25" customWidth="1"/>
    <col min="1527" max="1527" width="0.25" customWidth="1"/>
    <col min="1528" max="1528" width="1.25" customWidth="1"/>
    <col min="1529" max="1529" width="0" hidden="1" customWidth="1"/>
    <col min="1530" max="1530" width="5.25" customWidth="1"/>
    <col min="1531" max="1531" width="3.125" customWidth="1"/>
    <col min="1532" max="1532" width="0" hidden="1" customWidth="1"/>
    <col min="1533" max="1533" width="2" customWidth="1"/>
    <col min="1534" max="1534" width="0.625" customWidth="1"/>
    <col min="1535" max="1535" width="1.25" customWidth="1"/>
    <col min="1536" max="1536" width="9.625" customWidth="1"/>
    <col min="1537" max="1541" width="0" hidden="1" customWidth="1"/>
    <col min="1544" max="1547" width="10.625" bestFit="1" customWidth="1"/>
    <col min="1548" max="1553" width="16.875" customWidth="1"/>
    <col min="1770" max="1770" width="0.25" customWidth="1"/>
    <col min="1771" max="1771" width="8.875" customWidth="1"/>
    <col min="1772" max="1772" width="2.75" customWidth="1"/>
    <col min="1773" max="1773" width="6.25" customWidth="1"/>
    <col min="1774" max="1774" width="0.625" customWidth="1"/>
    <col min="1775" max="1775" width="8.75" customWidth="1"/>
    <col min="1776" max="1776" width="3.375" customWidth="1"/>
    <col min="1777" max="1777" width="1" customWidth="1"/>
    <col min="1778" max="1778" width="0" hidden="1" customWidth="1"/>
    <col min="1779" max="1779" width="3.625" customWidth="1"/>
    <col min="1780" max="1780" width="7" customWidth="1"/>
    <col min="1781" max="1781" width="15" customWidth="1"/>
    <col min="1782" max="1782" width="9.25" customWidth="1"/>
    <col min="1783" max="1783" width="0.25" customWidth="1"/>
    <col min="1784" max="1784" width="1.25" customWidth="1"/>
    <col min="1785" max="1785" width="0" hidden="1" customWidth="1"/>
    <col min="1786" max="1786" width="5.25" customWidth="1"/>
    <col min="1787" max="1787" width="3.125" customWidth="1"/>
    <col min="1788" max="1788" width="0" hidden="1" customWidth="1"/>
    <col min="1789" max="1789" width="2" customWidth="1"/>
    <col min="1790" max="1790" width="0.625" customWidth="1"/>
    <col min="1791" max="1791" width="1.25" customWidth="1"/>
    <col min="1792" max="1792" width="9.625" customWidth="1"/>
    <col min="1793" max="1797" width="0" hidden="1" customWidth="1"/>
    <col min="1800" max="1803" width="10.625" bestFit="1" customWidth="1"/>
    <col min="1804" max="1809" width="16.875" customWidth="1"/>
    <col min="2026" max="2026" width="0.25" customWidth="1"/>
    <col min="2027" max="2027" width="8.875" customWidth="1"/>
    <col min="2028" max="2028" width="2.75" customWidth="1"/>
    <col min="2029" max="2029" width="6.25" customWidth="1"/>
    <col min="2030" max="2030" width="0.625" customWidth="1"/>
    <col min="2031" max="2031" width="8.75" customWidth="1"/>
    <col min="2032" max="2032" width="3.375" customWidth="1"/>
    <col min="2033" max="2033" width="1" customWidth="1"/>
    <col min="2034" max="2034" width="0" hidden="1" customWidth="1"/>
    <col min="2035" max="2035" width="3.625" customWidth="1"/>
    <col min="2036" max="2036" width="7" customWidth="1"/>
    <col min="2037" max="2037" width="15" customWidth="1"/>
    <col min="2038" max="2038" width="9.25" customWidth="1"/>
    <col min="2039" max="2039" width="0.25" customWidth="1"/>
    <col min="2040" max="2040" width="1.25" customWidth="1"/>
    <col min="2041" max="2041" width="0" hidden="1" customWidth="1"/>
    <col min="2042" max="2042" width="5.25" customWidth="1"/>
    <col min="2043" max="2043" width="3.125" customWidth="1"/>
    <col min="2044" max="2044" width="0" hidden="1" customWidth="1"/>
    <col min="2045" max="2045" width="2" customWidth="1"/>
    <col min="2046" max="2046" width="0.625" customWidth="1"/>
    <col min="2047" max="2047" width="1.25" customWidth="1"/>
    <col min="2048" max="2048" width="9.625" customWidth="1"/>
    <col min="2049" max="2053" width="0" hidden="1" customWidth="1"/>
    <col min="2056" max="2059" width="10.625" bestFit="1" customWidth="1"/>
    <col min="2060" max="2065" width="16.875" customWidth="1"/>
    <col min="2282" max="2282" width="0.25" customWidth="1"/>
    <col min="2283" max="2283" width="8.875" customWidth="1"/>
    <col min="2284" max="2284" width="2.75" customWidth="1"/>
    <col min="2285" max="2285" width="6.25" customWidth="1"/>
    <col min="2286" max="2286" width="0.625" customWidth="1"/>
    <col min="2287" max="2287" width="8.75" customWidth="1"/>
    <col min="2288" max="2288" width="3.375" customWidth="1"/>
    <col min="2289" max="2289" width="1" customWidth="1"/>
    <col min="2290" max="2290" width="0" hidden="1" customWidth="1"/>
    <col min="2291" max="2291" width="3.625" customWidth="1"/>
    <col min="2292" max="2292" width="7" customWidth="1"/>
    <col min="2293" max="2293" width="15" customWidth="1"/>
    <col min="2294" max="2294" width="9.25" customWidth="1"/>
    <col min="2295" max="2295" width="0.25" customWidth="1"/>
    <col min="2296" max="2296" width="1.25" customWidth="1"/>
    <col min="2297" max="2297" width="0" hidden="1" customWidth="1"/>
    <col min="2298" max="2298" width="5.25" customWidth="1"/>
    <col min="2299" max="2299" width="3.125" customWidth="1"/>
    <col min="2300" max="2300" width="0" hidden="1" customWidth="1"/>
    <col min="2301" max="2301" width="2" customWidth="1"/>
    <col min="2302" max="2302" width="0.625" customWidth="1"/>
    <col min="2303" max="2303" width="1.25" customWidth="1"/>
    <col min="2304" max="2304" width="9.625" customWidth="1"/>
    <col min="2305" max="2309" width="0" hidden="1" customWidth="1"/>
    <col min="2312" max="2315" width="10.625" bestFit="1" customWidth="1"/>
    <col min="2316" max="2321" width="16.875" customWidth="1"/>
    <col min="2538" max="2538" width="0.25" customWidth="1"/>
    <col min="2539" max="2539" width="8.875" customWidth="1"/>
    <col min="2540" max="2540" width="2.75" customWidth="1"/>
    <col min="2541" max="2541" width="6.25" customWidth="1"/>
    <col min="2542" max="2542" width="0.625" customWidth="1"/>
    <col min="2543" max="2543" width="8.75" customWidth="1"/>
    <col min="2544" max="2544" width="3.375" customWidth="1"/>
    <col min="2545" max="2545" width="1" customWidth="1"/>
    <col min="2546" max="2546" width="0" hidden="1" customWidth="1"/>
    <col min="2547" max="2547" width="3.625" customWidth="1"/>
    <col min="2548" max="2548" width="7" customWidth="1"/>
    <col min="2549" max="2549" width="15" customWidth="1"/>
    <col min="2550" max="2550" width="9.25" customWidth="1"/>
    <col min="2551" max="2551" width="0.25" customWidth="1"/>
    <col min="2552" max="2552" width="1.25" customWidth="1"/>
    <col min="2553" max="2553" width="0" hidden="1" customWidth="1"/>
    <col min="2554" max="2554" width="5.25" customWidth="1"/>
    <col min="2555" max="2555" width="3.125" customWidth="1"/>
    <col min="2556" max="2556" width="0" hidden="1" customWidth="1"/>
    <col min="2557" max="2557" width="2" customWidth="1"/>
    <col min="2558" max="2558" width="0.625" customWidth="1"/>
    <col min="2559" max="2559" width="1.25" customWidth="1"/>
    <col min="2560" max="2560" width="9.625" customWidth="1"/>
    <col min="2561" max="2565" width="0" hidden="1" customWidth="1"/>
    <col min="2568" max="2571" width="10.625" bestFit="1" customWidth="1"/>
    <col min="2572" max="2577" width="16.875" customWidth="1"/>
    <col min="2794" max="2794" width="0.25" customWidth="1"/>
    <col min="2795" max="2795" width="8.875" customWidth="1"/>
    <col min="2796" max="2796" width="2.75" customWidth="1"/>
    <col min="2797" max="2797" width="6.25" customWidth="1"/>
    <col min="2798" max="2798" width="0.625" customWidth="1"/>
    <col min="2799" max="2799" width="8.75" customWidth="1"/>
    <col min="2800" max="2800" width="3.375" customWidth="1"/>
    <col min="2801" max="2801" width="1" customWidth="1"/>
    <col min="2802" max="2802" width="0" hidden="1" customWidth="1"/>
    <col min="2803" max="2803" width="3.625" customWidth="1"/>
    <col min="2804" max="2804" width="7" customWidth="1"/>
    <col min="2805" max="2805" width="15" customWidth="1"/>
    <col min="2806" max="2806" width="9.25" customWidth="1"/>
    <col min="2807" max="2807" width="0.25" customWidth="1"/>
    <col min="2808" max="2808" width="1.25" customWidth="1"/>
    <col min="2809" max="2809" width="0" hidden="1" customWidth="1"/>
    <col min="2810" max="2810" width="5.25" customWidth="1"/>
    <col min="2811" max="2811" width="3.125" customWidth="1"/>
    <col min="2812" max="2812" width="0" hidden="1" customWidth="1"/>
    <col min="2813" max="2813" width="2" customWidth="1"/>
    <col min="2814" max="2814" width="0.625" customWidth="1"/>
    <col min="2815" max="2815" width="1.25" customWidth="1"/>
    <col min="2816" max="2816" width="9.625" customWidth="1"/>
    <col min="2817" max="2821" width="0" hidden="1" customWidth="1"/>
    <col min="2824" max="2827" width="10.625" bestFit="1" customWidth="1"/>
    <col min="2828" max="2833" width="16.875" customWidth="1"/>
    <col min="3050" max="3050" width="0.25" customWidth="1"/>
    <col min="3051" max="3051" width="8.875" customWidth="1"/>
    <col min="3052" max="3052" width="2.75" customWidth="1"/>
    <col min="3053" max="3053" width="6.25" customWidth="1"/>
    <col min="3054" max="3054" width="0.625" customWidth="1"/>
    <col min="3055" max="3055" width="8.75" customWidth="1"/>
    <col min="3056" max="3056" width="3.375" customWidth="1"/>
    <col min="3057" max="3057" width="1" customWidth="1"/>
    <col min="3058" max="3058" width="0" hidden="1" customWidth="1"/>
    <col min="3059" max="3059" width="3.625" customWidth="1"/>
    <col min="3060" max="3060" width="7" customWidth="1"/>
    <col min="3061" max="3061" width="15" customWidth="1"/>
    <col min="3062" max="3062" width="9.25" customWidth="1"/>
    <col min="3063" max="3063" width="0.25" customWidth="1"/>
    <col min="3064" max="3064" width="1.25" customWidth="1"/>
    <col min="3065" max="3065" width="0" hidden="1" customWidth="1"/>
    <col min="3066" max="3066" width="5.25" customWidth="1"/>
    <col min="3067" max="3067" width="3.125" customWidth="1"/>
    <col min="3068" max="3068" width="0" hidden="1" customWidth="1"/>
    <col min="3069" max="3069" width="2" customWidth="1"/>
    <col min="3070" max="3070" width="0.625" customWidth="1"/>
    <col min="3071" max="3071" width="1.25" customWidth="1"/>
    <col min="3072" max="3072" width="9.625" customWidth="1"/>
    <col min="3073" max="3077" width="0" hidden="1" customWidth="1"/>
    <col min="3080" max="3083" width="10.625" bestFit="1" customWidth="1"/>
    <col min="3084" max="3089" width="16.875" customWidth="1"/>
    <col min="3306" max="3306" width="0.25" customWidth="1"/>
    <col min="3307" max="3307" width="8.875" customWidth="1"/>
    <col min="3308" max="3308" width="2.75" customWidth="1"/>
    <col min="3309" max="3309" width="6.25" customWidth="1"/>
    <col min="3310" max="3310" width="0.625" customWidth="1"/>
    <col min="3311" max="3311" width="8.75" customWidth="1"/>
    <col min="3312" max="3312" width="3.375" customWidth="1"/>
    <col min="3313" max="3313" width="1" customWidth="1"/>
    <col min="3314" max="3314" width="0" hidden="1" customWidth="1"/>
    <col min="3315" max="3315" width="3.625" customWidth="1"/>
    <col min="3316" max="3316" width="7" customWidth="1"/>
    <col min="3317" max="3317" width="15" customWidth="1"/>
    <col min="3318" max="3318" width="9.25" customWidth="1"/>
    <col min="3319" max="3319" width="0.25" customWidth="1"/>
    <col min="3320" max="3320" width="1.25" customWidth="1"/>
    <col min="3321" max="3321" width="0" hidden="1" customWidth="1"/>
    <col min="3322" max="3322" width="5.25" customWidth="1"/>
    <col min="3323" max="3323" width="3.125" customWidth="1"/>
    <col min="3324" max="3324" width="0" hidden="1" customWidth="1"/>
    <col min="3325" max="3325" width="2" customWidth="1"/>
    <col min="3326" max="3326" width="0.625" customWidth="1"/>
    <col min="3327" max="3327" width="1.25" customWidth="1"/>
    <col min="3328" max="3328" width="9.625" customWidth="1"/>
    <col min="3329" max="3333" width="0" hidden="1" customWidth="1"/>
    <col min="3336" max="3339" width="10.625" bestFit="1" customWidth="1"/>
    <col min="3340" max="3345" width="16.875" customWidth="1"/>
    <col min="3562" max="3562" width="0.25" customWidth="1"/>
    <col min="3563" max="3563" width="8.875" customWidth="1"/>
    <col min="3564" max="3564" width="2.75" customWidth="1"/>
    <col min="3565" max="3565" width="6.25" customWidth="1"/>
    <col min="3566" max="3566" width="0.625" customWidth="1"/>
    <col min="3567" max="3567" width="8.75" customWidth="1"/>
    <col min="3568" max="3568" width="3.375" customWidth="1"/>
    <col min="3569" max="3569" width="1" customWidth="1"/>
    <col min="3570" max="3570" width="0" hidden="1" customWidth="1"/>
    <col min="3571" max="3571" width="3.625" customWidth="1"/>
    <col min="3572" max="3572" width="7" customWidth="1"/>
    <col min="3573" max="3573" width="15" customWidth="1"/>
    <col min="3574" max="3574" width="9.25" customWidth="1"/>
    <col min="3575" max="3575" width="0.25" customWidth="1"/>
    <col min="3576" max="3576" width="1.25" customWidth="1"/>
    <col min="3577" max="3577" width="0" hidden="1" customWidth="1"/>
    <col min="3578" max="3578" width="5.25" customWidth="1"/>
    <col min="3579" max="3579" width="3.125" customWidth="1"/>
    <col min="3580" max="3580" width="0" hidden="1" customWidth="1"/>
    <col min="3581" max="3581" width="2" customWidth="1"/>
    <col min="3582" max="3582" width="0.625" customWidth="1"/>
    <col min="3583" max="3583" width="1.25" customWidth="1"/>
    <col min="3584" max="3584" width="9.625" customWidth="1"/>
    <col min="3585" max="3589" width="0" hidden="1" customWidth="1"/>
    <col min="3592" max="3595" width="10.625" bestFit="1" customWidth="1"/>
    <col min="3596" max="3601" width="16.875" customWidth="1"/>
    <col min="3818" max="3818" width="0.25" customWidth="1"/>
    <col min="3819" max="3819" width="8.875" customWidth="1"/>
    <col min="3820" max="3820" width="2.75" customWidth="1"/>
    <col min="3821" max="3821" width="6.25" customWidth="1"/>
    <col min="3822" max="3822" width="0.625" customWidth="1"/>
    <col min="3823" max="3823" width="8.75" customWidth="1"/>
    <col min="3824" max="3824" width="3.375" customWidth="1"/>
    <col min="3825" max="3825" width="1" customWidth="1"/>
    <col min="3826" max="3826" width="0" hidden="1" customWidth="1"/>
    <col min="3827" max="3827" width="3.625" customWidth="1"/>
    <col min="3828" max="3828" width="7" customWidth="1"/>
    <col min="3829" max="3829" width="15" customWidth="1"/>
    <col min="3830" max="3830" width="9.25" customWidth="1"/>
    <col min="3831" max="3831" width="0.25" customWidth="1"/>
    <col min="3832" max="3832" width="1.25" customWidth="1"/>
    <col min="3833" max="3833" width="0" hidden="1" customWidth="1"/>
    <col min="3834" max="3834" width="5.25" customWidth="1"/>
    <col min="3835" max="3835" width="3.125" customWidth="1"/>
    <col min="3836" max="3836" width="0" hidden="1" customWidth="1"/>
    <col min="3837" max="3837" width="2" customWidth="1"/>
    <col min="3838" max="3838" width="0.625" customWidth="1"/>
    <col min="3839" max="3839" width="1.25" customWidth="1"/>
    <col min="3840" max="3840" width="9.625" customWidth="1"/>
    <col min="3841" max="3845" width="0" hidden="1" customWidth="1"/>
    <col min="3848" max="3851" width="10.625" bestFit="1" customWidth="1"/>
    <col min="3852" max="3857" width="16.875" customWidth="1"/>
    <col min="4074" max="4074" width="0.25" customWidth="1"/>
    <col min="4075" max="4075" width="8.875" customWidth="1"/>
    <col min="4076" max="4076" width="2.75" customWidth="1"/>
    <col min="4077" max="4077" width="6.25" customWidth="1"/>
    <col min="4078" max="4078" width="0.625" customWidth="1"/>
    <col min="4079" max="4079" width="8.75" customWidth="1"/>
    <col min="4080" max="4080" width="3.375" customWidth="1"/>
    <col min="4081" max="4081" width="1" customWidth="1"/>
    <col min="4082" max="4082" width="0" hidden="1" customWidth="1"/>
    <col min="4083" max="4083" width="3.625" customWidth="1"/>
    <col min="4084" max="4084" width="7" customWidth="1"/>
    <col min="4085" max="4085" width="15" customWidth="1"/>
    <col min="4086" max="4086" width="9.25" customWidth="1"/>
    <col min="4087" max="4087" width="0.25" customWidth="1"/>
    <col min="4088" max="4088" width="1.25" customWidth="1"/>
    <col min="4089" max="4089" width="0" hidden="1" customWidth="1"/>
    <col min="4090" max="4090" width="5.25" customWidth="1"/>
    <col min="4091" max="4091" width="3.125" customWidth="1"/>
    <col min="4092" max="4092" width="0" hidden="1" customWidth="1"/>
    <col min="4093" max="4093" width="2" customWidth="1"/>
    <col min="4094" max="4094" width="0.625" customWidth="1"/>
    <col min="4095" max="4095" width="1.25" customWidth="1"/>
    <col min="4096" max="4096" width="9.625" customWidth="1"/>
    <col min="4097" max="4101" width="0" hidden="1" customWidth="1"/>
    <col min="4104" max="4107" width="10.625" bestFit="1" customWidth="1"/>
    <col min="4108" max="4113" width="16.875" customWidth="1"/>
    <col min="4330" max="4330" width="0.25" customWidth="1"/>
    <col min="4331" max="4331" width="8.875" customWidth="1"/>
    <col min="4332" max="4332" width="2.75" customWidth="1"/>
    <col min="4333" max="4333" width="6.25" customWidth="1"/>
    <col min="4334" max="4334" width="0.625" customWidth="1"/>
    <col min="4335" max="4335" width="8.75" customWidth="1"/>
    <col min="4336" max="4336" width="3.375" customWidth="1"/>
    <col min="4337" max="4337" width="1" customWidth="1"/>
    <col min="4338" max="4338" width="0" hidden="1" customWidth="1"/>
    <col min="4339" max="4339" width="3.625" customWidth="1"/>
    <col min="4340" max="4340" width="7" customWidth="1"/>
    <col min="4341" max="4341" width="15" customWidth="1"/>
    <col min="4342" max="4342" width="9.25" customWidth="1"/>
    <col min="4343" max="4343" width="0.25" customWidth="1"/>
    <col min="4344" max="4344" width="1.25" customWidth="1"/>
    <col min="4345" max="4345" width="0" hidden="1" customWidth="1"/>
    <col min="4346" max="4346" width="5.25" customWidth="1"/>
    <col min="4347" max="4347" width="3.125" customWidth="1"/>
    <col min="4348" max="4348" width="0" hidden="1" customWidth="1"/>
    <col min="4349" max="4349" width="2" customWidth="1"/>
    <col min="4350" max="4350" width="0.625" customWidth="1"/>
    <col min="4351" max="4351" width="1.25" customWidth="1"/>
    <col min="4352" max="4352" width="9.625" customWidth="1"/>
    <col min="4353" max="4357" width="0" hidden="1" customWidth="1"/>
    <col min="4360" max="4363" width="10.625" bestFit="1" customWidth="1"/>
    <col min="4364" max="4369" width="16.875" customWidth="1"/>
    <col min="4586" max="4586" width="0.25" customWidth="1"/>
    <col min="4587" max="4587" width="8.875" customWidth="1"/>
    <col min="4588" max="4588" width="2.75" customWidth="1"/>
    <col min="4589" max="4589" width="6.25" customWidth="1"/>
    <col min="4590" max="4590" width="0.625" customWidth="1"/>
    <col min="4591" max="4591" width="8.75" customWidth="1"/>
    <col min="4592" max="4592" width="3.375" customWidth="1"/>
    <col min="4593" max="4593" width="1" customWidth="1"/>
    <col min="4594" max="4594" width="0" hidden="1" customWidth="1"/>
    <col min="4595" max="4595" width="3.625" customWidth="1"/>
    <col min="4596" max="4596" width="7" customWidth="1"/>
    <col min="4597" max="4597" width="15" customWidth="1"/>
    <col min="4598" max="4598" width="9.25" customWidth="1"/>
    <col min="4599" max="4599" width="0.25" customWidth="1"/>
    <col min="4600" max="4600" width="1.25" customWidth="1"/>
    <col min="4601" max="4601" width="0" hidden="1" customWidth="1"/>
    <col min="4602" max="4602" width="5.25" customWidth="1"/>
    <col min="4603" max="4603" width="3.125" customWidth="1"/>
    <col min="4604" max="4604" width="0" hidden="1" customWidth="1"/>
    <col min="4605" max="4605" width="2" customWidth="1"/>
    <col min="4606" max="4606" width="0.625" customWidth="1"/>
    <col min="4607" max="4607" width="1.25" customWidth="1"/>
    <col min="4608" max="4608" width="9.625" customWidth="1"/>
    <col min="4609" max="4613" width="0" hidden="1" customWidth="1"/>
    <col min="4616" max="4619" width="10.625" bestFit="1" customWidth="1"/>
    <col min="4620" max="4625" width="16.875" customWidth="1"/>
    <col min="4842" max="4842" width="0.25" customWidth="1"/>
    <col min="4843" max="4843" width="8.875" customWidth="1"/>
    <col min="4844" max="4844" width="2.75" customWidth="1"/>
    <col min="4845" max="4845" width="6.25" customWidth="1"/>
    <col min="4846" max="4846" width="0.625" customWidth="1"/>
    <col min="4847" max="4847" width="8.75" customWidth="1"/>
    <col min="4848" max="4848" width="3.375" customWidth="1"/>
    <col min="4849" max="4849" width="1" customWidth="1"/>
    <col min="4850" max="4850" width="0" hidden="1" customWidth="1"/>
    <col min="4851" max="4851" width="3.625" customWidth="1"/>
    <col min="4852" max="4852" width="7" customWidth="1"/>
    <col min="4853" max="4853" width="15" customWidth="1"/>
    <col min="4854" max="4854" width="9.25" customWidth="1"/>
    <col min="4855" max="4855" width="0.25" customWidth="1"/>
    <col min="4856" max="4856" width="1.25" customWidth="1"/>
    <col min="4857" max="4857" width="0" hidden="1" customWidth="1"/>
    <col min="4858" max="4858" width="5.25" customWidth="1"/>
    <col min="4859" max="4859" width="3.125" customWidth="1"/>
    <col min="4860" max="4860" width="0" hidden="1" customWidth="1"/>
    <col min="4861" max="4861" width="2" customWidth="1"/>
    <col min="4862" max="4862" width="0.625" customWidth="1"/>
    <col min="4863" max="4863" width="1.25" customWidth="1"/>
    <col min="4864" max="4864" width="9.625" customWidth="1"/>
    <col min="4865" max="4869" width="0" hidden="1" customWidth="1"/>
    <col min="4872" max="4875" width="10.625" bestFit="1" customWidth="1"/>
    <col min="4876" max="4881" width="16.875" customWidth="1"/>
    <col min="5098" max="5098" width="0.25" customWidth="1"/>
    <col min="5099" max="5099" width="8.875" customWidth="1"/>
    <col min="5100" max="5100" width="2.75" customWidth="1"/>
    <col min="5101" max="5101" width="6.25" customWidth="1"/>
    <col min="5102" max="5102" width="0.625" customWidth="1"/>
    <col min="5103" max="5103" width="8.75" customWidth="1"/>
    <col min="5104" max="5104" width="3.375" customWidth="1"/>
    <col min="5105" max="5105" width="1" customWidth="1"/>
    <col min="5106" max="5106" width="0" hidden="1" customWidth="1"/>
    <col min="5107" max="5107" width="3.625" customWidth="1"/>
    <col min="5108" max="5108" width="7" customWidth="1"/>
    <col min="5109" max="5109" width="15" customWidth="1"/>
    <col min="5110" max="5110" width="9.25" customWidth="1"/>
    <col min="5111" max="5111" width="0.25" customWidth="1"/>
    <col min="5112" max="5112" width="1.25" customWidth="1"/>
    <col min="5113" max="5113" width="0" hidden="1" customWidth="1"/>
    <col min="5114" max="5114" width="5.25" customWidth="1"/>
    <col min="5115" max="5115" width="3.125" customWidth="1"/>
    <col min="5116" max="5116" width="0" hidden="1" customWidth="1"/>
    <col min="5117" max="5117" width="2" customWidth="1"/>
    <col min="5118" max="5118" width="0.625" customWidth="1"/>
    <col min="5119" max="5119" width="1.25" customWidth="1"/>
    <col min="5120" max="5120" width="9.625" customWidth="1"/>
    <col min="5121" max="5125" width="0" hidden="1" customWidth="1"/>
    <col min="5128" max="5131" width="10.625" bestFit="1" customWidth="1"/>
    <col min="5132" max="5137" width="16.875" customWidth="1"/>
    <col min="5354" max="5354" width="0.25" customWidth="1"/>
    <col min="5355" max="5355" width="8.875" customWidth="1"/>
    <col min="5356" max="5356" width="2.75" customWidth="1"/>
    <col min="5357" max="5357" width="6.25" customWidth="1"/>
    <col min="5358" max="5358" width="0.625" customWidth="1"/>
    <col min="5359" max="5359" width="8.75" customWidth="1"/>
    <col min="5360" max="5360" width="3.375" customWidth="1"/>
    <col min="5361" max="5361" width="1" customWidth="1"/>
    <col min="5362" max="5362" width="0" hidden="1" customWidth="1"/>
    <col min="5363" max="5363" width="3.625" customWidth="1"/>
    <col min="5364" max="5364" width="7" customWidth="1"/>
    <col min="5365" max="5365" width="15" customWidth="1"/>
    <col min="5366" max="5366" width="9.25" customWidth="1"/>
    <col min="5367" max="5367" width="0.25" customWidth="1"/>
    <col min="5368" max="5368" width="1.25" customWidth="1"/>
    <col min="5369" max="5369" width="0" hidden="1" customWidth="1"/>
    <col min="5370" max="5370" width="5.25" customWidth="1"/>
    <col min="5371" max="5371" width="3.125" customWidth="1"/>
    <col min="5372" max="5372" width="0" hidden="1" customWidth="1"/>
    <col min="5373" max="5373" width="2" customWidth="1"/>
    <col min="5374" max="5374" width="0.625" customWidth="1"/>
    <col min="5375" max="5375" width="1.25" customWidth="1"/>
    <col min="5376" max="5376" width="9.625" customWidth="1"/>
    <col min="5377" max="5381" width="0" hidden="1" customWidth="1"/>
    <col min="5384" max="5387" width="10.625" bestFit="1" customWidth="1"/>
    <col min="5388" max="5393" width="16.875" customWidth="1"/>
    <col min="5610" max="5610" width="0.25" customWidth="1"/>
    <col min="5611" max="5611" width="8.875" customWidth="1"/>
    <col min="5612" max="5612" width="2.75" customWidth="1"/>
    <col min="5613" max="5613" width="6.25" customWidth="1"/>
    <col min="5614" max="5614" width="0.625" customWidth="1"/>
    <col min="5615" max="5615" width="8.75" customWidth="1"/>
    <col min="5616" max="5616" width="3.375" customWidth="1"/>
    <col min="5617" max="5617" width="1" customWidth="1"/>
    <col min="5618" max="5618" width="0" hidden="1" customWidth="1"/>
    <col min="5619" max="5619" width="3.625" customWidth="1"/>
    <col min="5620" max="5620" width="7" customWidth="1"/>
    <col min="5621" max="5621" width="15" customWidth="1"/>
    <col min="5622" max="5622" width="9.25" customWidth="1"/>
    <col min="5623" max="5623" width="0.25" customWidth="1"/>
    <col min="5624" max="5624" width="1.25" customWidth="1"/>
    <col min="5625" max="5625" width="0" hidden="1" customWidth="1"/>
    <col min="5626" max="5626" width="5.25" customWidth="1"/>
    <col min="5627" max="5627" width="3.125" customWidth="1"/>
    <col min="5628" max="5628" width="0" hidden="1" customWidth="1"/>
    <col min="5629" max="5629" width="2" customWidth="1"/>
    <col min="5630" max="5630" width="0.625" customWidth="1"/>
    <col min="5631" max="5631" width="1.25" customWidth="1"/>
    <col min="5632" max="5632" width="9.625" customWidth="1"/>
    <col min="5633" max="5637" width="0" hidden="1" customWidth="1"/>
    <col min="5640" max="5643" width="10.625" bestFit="1" customWidth="1"/>
    <col min="5644" max="5649" width="16.875" customWidth="1"/>
    <col min="5866" max="5866" width="0.25" customWidth="1"/>
    <col min="5867" max="5867" width="8.875" customWidth="1"/>
    <col min="5868" max="5868" width="2.75" customWidth="1"/>
    <col min="5869" max="5869" width="6.25" customWidth="1"/>
    <col min="5870" max="5870" width="0.625" customWidth="1"/>
    <col min="5871" max="5871" width="8.75" customWidth="1"/>
    <col min="5872" max="5872" width="3.375" customWidth="1"/>
    <col min="5873" max="5873" width="1" customWidth="1"/>
    <col min="5874" max="5874" width="0" hidden="1" customWidth="1"/>
    <col min="5875" max="5875" width="3.625" customWidth="1"/>
    <col min="5876" max="5876" width="7" customWidth="1"/>
    <col min="5877" max="5877" width="15" customWidth="1"/>
    <col min="5878" max="5878" width="9.25" customWidth="1"/>
    <col min="5879" max="5879" width="0.25" customWidth="1"/>
    <col min="5880" max="5880" width="1.25" customWidth="1"/>
    <col min="5881" max="5881" width="0" hidden="1" customWidth="1"/>
    <col min="5882" max="5882" width="5.25" customWidth="1"/>
    <col min="5883" max="5883" width="3.125" customWidth="1"/>
    <col min="5884" max="5884" width="0" hidden="1" customWidth="1"/>
    <col min="5885" max="5885" width="2" customWidth="1"/>
    <col min="5886" max="5886" width="0.625" customWidth="1"/>
    <col min="5887" max="5887" width="1.25" customWidth="1"/>
    <col min="5888" max="5888" width="9.625" customWidth="1"/>
    <col min="5889" max="5893" width="0" hidden="1" customWidth="1"/>
    <col min="5896" max="5899" width="10.625" bestFit="1" customWidth="1"/>
    <col min="5900" max="5905" width="16.875" customWidth="1"/>
    <col min="6122" max="6122" width="0.25" customWidth="1"/>
    <col min="6123" max="6123" width="8.875" customWidth="1"/>
    <col min="6124" max="6124" width="2.75" customWidth="1"/>
    <col min="6125" max="6125" width="6.25" customWidth="1"/>
    <col min="6126" max="6126" width="0.625" customWidth="1"/>
    <col min="6127" max="6127" width="8.75" customWidth="1"/>
    <col min="6128" max="6128" width="3.375" customWidth="1"/>
    <col min="6129" max="6129" width="1" customWidth="1"/>
    <col min="6130" max="6130" width="0" hidden="1" customWidth="1"/>
    <col min="6131" max="6131" width="3.625" customWidth="1"/>
    <col min="6132" max="6132" width="7" customWidth="1"/>
    <col min="6133" max="6133" width="15" customWidth="1"/>
    <col min="6134" max="6134" width="9.25" customWidth="1"/>
    <col min="6135" max="6135" width="0.25" customWidth="1"/>
    <col min="6136" max="6136" width="1.25" customWidth="1"/>
    <col min="6137" max="6137" width="0" hidden="1" customWidth="1"/>
    <col min="6138" max="6138" width="5.25" customWidth="1"/>
    <col min="6139" max="6139" width="3.125" customWidth="1"/>
    <col min="6140" max="6140" width="0" hidden="1" customWidth="1"/>
    <col min="6141" max="6141" width="2" customWidth="1"/>
    <col min="6142" max="6142" width="0.625" customWidth="1"/>
    <col min="6143" max="6143" width="1.25" customWidth="1"/>
    <col min="6144" max="6144" width="9.625" customWidth="1"/>
    <col min="6145" max="6149" width="0" hidden="1" customWidth="1"/>
    <col min="6152" max="6155" width="10.625" bestFit="1" customWidth="1"/>
    <col min="6156" max="6161" width="16.875" customWidth="1"/>
    <col min="6378" max="6378" width="0.25" customWidth="1"/>
    <col min="6379" max="6379" width="8.875" customWidth="1"/>
    <col min="6380" max="6380" width="2.75" customWidth="1"/>
    <col min="6381" max="6381" width="6.25" customWidth="1"/>
    <col min="6382" max="6382" width="0.625" customWidth="1"/>
    <col min="6383" max="6383" width="8.75" customWidth="1"/>
    <col min="6384" max="6384" width="3.375" customWidth="1"/>
    <col min="6385" max="6385" width="1" customWidth="1"/>
    <col min="6386" max="6386" width="0" hidden="1" customWidth="1"/>
    <col min="6387" max="6387" width="3.625" customWidth="1"/>
    <col min="6388" max="6388" width="7" customWidth="1"/>
    <col min="6389" max="6389" width="15" customWidth="1"/>
    <col min="6390" max="6390" width="9.25" customWidth="1"/>
    <col min="6391" max="6391" width="0.25" customWidth="1"/>
    <col min="6392" max="6392" width="1.25" customWidth="1"/>
    <col min="6393" max="6393" width="0" hidden="1" customWidth="1"/>
    <col min="6394" max="6394" width="5.25" customWidth="1"/>
    <col min="6395" max="6395" width="3.125" customWidth="1"/>
    <col min="6396" max="6396" width="0" hidden="1" customWidth="1"/>
    <col min="6397" max="6397" width="2" customWidth="1"/>
    <col min="6398" max="6398" width="0.625" customWidth="1"/>
    <col min="6399" max="6399" width="1.25" customWidth="1"/>
    <col min="6400" max="6400" width="9.625" customWidth="1"/>
    <col min="6401" max="6405" width="0" hidden="1" customWidth="1"/>
    <col min="6408" max="6411" width="10.625" bestFit="1" customWidth="1"/>
    <col min="6412" max="6417" width="16.875" customWidth="1"/>
    <col min="6634" max="6634" width="0.25" customWidth="1"/>
    <col min="6635" max="6635" width="8.875" customWidth="1"/>
    <col min="6636" max="6636" width="2.75" customWidth="1"/>
    <col min="6637" max="6637" width="6.25" customWidth="1"/>
    <col min="6638" max="6638" width="0.625" customWidth="1"/>
    <col min="6639" max="6639" width="8.75" customWidth="1"/>
    <col min="6640" max="6640" width="3.375" customWidth="1"/>
    <col min="6641" max="6641" width="1" customWidth="1"/>
    <col min="6642" max="6642" width="0" hidden="1" customWidth="1"/>
    <col min="6643" max="6643" width="3.625" customWidth="1"/>
    <col min="6644" max="6644" width="7" customWidth="1"/>
    <col min="6645" max="6645" width="15" customWidth="1"/>
    <col min="6646" max="6646" width="9.25" customWidth="1"/>
    <col min="6647" max="6647" width="0.25" customWidth="1"/>
    <col min="6648" max="6648" width="1.25" customWidth="1"/>
    <col min="6649" max="6649" width="0" hidden="1" customWidth="1"/>
    <col min="6650" max="6650" width="5.25" customWidth="1"/>
    <col min="6651" max="6651" width="3.125" customWidth="1"/>
    <col min="6652" max="6652" width="0" hidden="1" customWidth="1"/>
    <col min="6653" max="6653" width="2" customWidth="1"/>
    <col min="6654" max="6654" width="0.625" customWidth="1"/>
    <col min="6655" max="6655" width="1.25" customWidth="1"/>
    <col min="6656" max="6656" width="9.625" customWidth="1"/>
    <col min="6657" max="6661" width="0" hidden="1" customWidth="1"/>
    <col min="6664" max="6667" width="10.625" bestFit="1" customWidth="1"/>
    <col min="6668" max="6673" width="16.875" customWidth="1"/>
    <col min="6890" max="6890" width="0.25" customWidth="1"/>
    <col min="6891" max="6891" width="8.875" customWidth="1"/>
    <col min="6892" max="6892" width="2.75" customWidth="1"/>
    <col min="6893" max="6893" width="6.25" customWidth="1"/>
    <col min="6894" max="6894" width="0.625" customWidth="1"/>
    <col min="6895" max="6895" width="8.75" customWidth="1"/>
    <col min="6896" max="6896" width="3.375" customWidth="1"/>
    <col min="6897" max="6897" width="1" customWidth="1"/>
    <col min="6898" max="6898" width="0" hidden="1" customWidth="1"/>
    <col min="6899" max="6899" width="3.625" customWidth="1"/>
    <col min="6900" max="6900" width="7" customWidth="1"/>
    <col min="6901" max="6901" width="15" customWidth="1"/>
    <col min="6902" max="6902" width="9.25" customWidth="1"/>
    <col min="6903" max="6903" width="0.25" customWidth="1"/>
    <col min="6904" max="6904" width="1.25" customWidth="1"/>
    <col min="6905" max="6905" width="0" hidden="1" customWidth="1"/>
    <col min="6906" max="6906" width="5.25" customWidth="1"/>
    <col min="6907" max="6907" width="3.125" customWidth="1"/>
    <col min="6908" max="6908" width="0" hidden="1" customWidth="1"/>
    <col min="6909" max="6909" width="2" customWidth="1"/>
    <col min="6910" max="6910" width="0.625" customWidth="1"/>
    <col min="6911" max="6911" width="1.25" customWidth="1"/>
    <col min="6912" max="6912" width="9.625" customWidth="1"/>
    <col min="6913" max="6917" width="0" hidden="1" customWidth="1"/>
    <col min="6920" max="6923" width="10.625" bestFit="1" customWidth="1"/>
    <col min="6924" max="6929" width="16.875" customWidth="1"/>
    <col min="7146" max="7146" width="0.25" customWidth="1"/>
    <col min="7147" max="7147" width="8.875" customWidth="1"/>
    <col min="7148" max="7148" width="2.75" customWidth="1"/>
    <col min="7149" max="7149" width="6.25" customWidth="1"/>
    <col min="7150" max="7150" width="0.625" customWidth="1"/>
    <col min="7151" max="7151" width="8.75" customWidth="1"/>
    <col min="7152" max="7152" width="3.375" customWidth="1"/>
    <col min="7153" max="7153" width="1" customWidth="1"/>
    <col min="7154" max="7154" width="0" hidden="1" customWidth="1"/>
    <col min="7155" max="7155" width="3.625" customWidth="1"/>
    <col min="7156" max="7156" width="7" customWidth="1"/>
    <col min="7157" max="7157" width="15" customWidth="1"/>
    <col min="7158" max="7158" width="9.25" customWidth="1"/>
    <col min="7159" max="7159" width="0.25" customWidth="1"/>
    <col min="7160" max="7160" width="1.25" customWidth="1"/>
    <col min="7161" max="7161" width="0" hidden="1" customWidth="1"/>
    <col min="7162" max="7162" width="5.25" customWidth="1"/>
    <col min="7163" max="7163" width="3.125" customWidth="1"/>
    <col min="7164" max="7164" width="0" hidden="1" customWidth="1"/>
    <col min="7165" max="7165" width="2" customWidth="1"/>
    <col min="7166" max="7166" width="0.625" customWidth="1"/>
    <col min="7167" max="7167" width="1.25" customWidth="1"/>
    <col min="7168" max="7168" width="9.625" customWidth="1"/>
    <col min="7169" max="7173" width="0" hidden="1" customWidth="1"/>
    <col min="7176" max="7179" width="10.625" bestFit="1" customWidth="1"/>
    <col min="7180" max="7185" width="16.875" customWidth="1"/>
    <col min="7402" max="7402" width="0.25" customWidth="1"/>
    <col min="7403" max="7403" width="8.875" customWidth="1"/>
    <col min="7404" max="7404" width="2.75" customWidth="1"/>
    <col min="7405" max="7405" width="6.25" customWidth="1"/>
    <col min="7406" max="7406" width="0.625" customWidth="1"/>
    <col min="7407" max="7407" width="8.75" customWidth="1"/>
    <col min="7408" max="7408" width="3.375" customWidth="1"/>
    <col min="7409" max="7409" width="1" customWidth="1"/>
    <col min="7410" max="7410" width="0" hidden="1" customWidth="1"/>
    <col min="7411" max="7411" width="3.625" customWidth="1"/>
    <col min="7412" max="7412" width="7" customWidth="1"/>
    <col min="7413" max="7413" width="15" customWidth="1"/>
    <col min="7414" max="7414" width="9.25" customWidth="1"/>
    <col min="7415" max="7415" width="0.25" customWidth="1"/>
    <col min="7416" max="7416" width="1.25" customWidth="1"/>
    <col min="7417" max="7417" width="0" hidden="1" customWidth="1"/>
    <col min="7418" max="7418" width="5.25" customWidth="1"/>
    <col min="7419" max="7419" width="3.125" customWidth="1"/>
    <col min="7420" max="7420" width="0" hidden="1" customWidth="1"/>
    <col min="7421" max="7421" width="2" customWidth="1"/>
    <col min="7422" max="7422" width="0.625" customWidth="1"/>
    <col min="7423" max="7423" width="1.25" customWidth="1"/>
    <col min="7424" max="7424" width="9.625" customWidth="1"/>
    <col min="7425" max="7429" width="0" hidden="1" customWidth="1"/>
    <col min="7432" max="7435" width="10.625" bestFit="1" customWidth="1"/>
    <col min="7436" max="7441" width="16.875" customWidth="1"/>
    <col min="7658" max="7658" width="0.25" customWidth="1"/>
    <col min="7659" max="7659" width="8.875" customWidth="1"/>
    <col min="7660" max="7660" width="2.75" customWidth="1"/>
    <col min="7661" max="7661" width="6.25" customWidth="1"/>
    <col min="7662" max="7662" width="0.625" customWidth="1"/>
    <col min="7663" max="7663" width="8.75" customWidth="1"/>
    <col min="7664" max="7664" width="3.375" customWidth="1"/>
    <col min="7665" max="7665" width="1" customWidth="1"/>
    <col min="7666" max="7666" width="0" hidden="1" customWidth="1"/>
    <col min="7667" max="7667" width="3.625" customWidth="1"/>
    <col min="7668" max="7668" width="7" customWidth="1"/>
    <col min="7669" max="7669" width="15" customWidth="1"/>
    <col min="7670" max="7670" width="9.25" customWidth="1"/>
    <col min="7671" max="7671" width="0.25" customWidth="1"/>
    <col min="7672" max="7672" width="1.25" customWidth="1"/>
    <col min="7673" max="7673" width="0" hidden="1" customWidth="1"/>
    <col min="7674" max="7674" width="5.25" customWidth="1"/>
    <col min="7675" max="7675" width="3.125" customWidth="1"/>
    <col min="7676" max="7676" width="0" hidden="1" customWidth="1"/>
    <col min="7677" max="7677" width="2" customWidth="1"/>
    <col min="7678" max="7678" width="0.625" customWidth="1"/>
    <col min="7679" max="7679" width="1.25" customWidth="1"/>
    <col min="7680" max="7680" width="9.625" customWidth="1"/>
    <col min="7681" max="7685" width="0" hidden="1" customWidth="1"/>
    <col min="7688" max="7691" width="10.625" bestFit="1" customWidth="1"/>
    <col min="7692" max="7697" width="16.875" customWidth="1"/>
    <col min="7914" max="7914" width="0.25" customWidth="1"/>
    <col min="7915" max="7915" width="8.875" customWidth="1"/>
    <col min="7916" max="7916" width="2.75" customWidth="1"/>
    <col min="7917" max="7917" width="6.25" customWidth="1"/>
    <col min="7918" max="7918" width="0.625" customWidth="1"/>
    <col min="7919" max="7919" width="8.75" customWidth="1"/>
    <col min="7920" max="7920" width="3.375" customWidth="1"/>
    <col min="7921" max="7921" width="1" customWidth="1"/>
    <col min="7922" max="7922" width="0" hidden="1" customWidth="1"/>
    <col min="7923" max="7923" width="3.625" customWidth="1"/>
    <col min="7924" max="7924" width="7" customWidth="1"/>
    <col min="7925" max="7925" width="15" customWidth="1"/>
    <col min="7926" max="7926" width="9.25" customWidth="1"/>
    <col min="7927" max="7927" width="0.25" customWidth="1"/>
    <col min="7928" max="7928" width="1.25" customWidth="1"/>
    <col min="7929" max="7929" width="0" hidden="1" customWidth="1"/>
    <col min="7930" max="7930" width="5.25" customWidth="1"/>
    <col min="7931" max="7931" width="3.125" customWidth="1"/>
    <col min="7932" max="7932" width="0" hidden="1" customWidth="1"/>
    <col min="7933" max="7933" width="2" customWidth="1"/>
    <col min="7934" max="7934" width="0.625" customWidth="1"/>
    <col min="7935" max="7935" width="1.25" customWidth="1"/>
    <col min="7936" max="7936" width="9.625" customWidth="1"/>
    <col min="7937" max="7941" width="0" hidden="1" customWidth="1"/>
    <col min="7944" max="7947" width="10.625" bestFit="1" customWidth="1"/>
    <col min="7948" max="7953" width="16.875" customWidth="1"/>
    <col min="8170" max="8170" width="0.25" customWidth="1"/>
    <col min="8171" max="8171" width="8.875" customWidth="1"/>
    <col min="8172" max="8172" width="2.75" customWidth="1"/>
    <col min="8173" max="8173" width="6.25" customWidth="1"/>
    <col min="8174" max="8174" width="0.625" customWidth="1"/>
    <col min="8175" max="8175" width="8.75" customWidth="1"/>
    <col min="8176" max="8176" width="3.375" customWidth="1"/>
    <col min="8177" max="8177" width="1" customWidth="1"/>
    <col min="8178" max="8178" width="0" hidden="1" customWidth="1"/>
    <col min="8179" max="8179" width="3.625" customWidth="1"/>
    <col min="8180" max="8180" width="7" customWidth="1"/>
    <col min="8181" max="8181" width="15" customWidth="1"/>
    <col min="8182" max="8182" width="9.25" customWidth="1"/>
    <col min="8183" max="8183" width="0.25" customWidth="1"/>
    <col min="8184" max="8184" width="1.25" customWidth="1"/>
    <col min="8185" max="8185" width="0" hidden="1" customWidth="1"/>
    <col min="8186" max="8186" width="5.25" customWidth="1"/>
    <col min="8187" max="8187" width="3.125" customWidth="1"/>
    <col min="8188" max="8188" width="0" hidden="1" customWidth="1"/>
    <col min="8189" max="8189" width="2" customWidth="1"/>
    <col min="8190" max="8190" width="0.625" customWidth="1"/>
    <col min="8191" max="8191" width="1.25" customWidth="1"/>
    <col min="8192" max="8192" width="9.625" customWidth="1"/>
    <col min="8193" max="8197" width="0" hidden="1" customWidth="1"/>
    <col min="8200" max="8203" width="10.625" bestFit="1" customWidth="1"/>
    <col min="8204" max="8209" width="16.875" customWidth="1"/>
    <col min="8426" max="8426" width="0.25" customWidth="1"/>
    <col min="8427" max="8427" width="8.875" customWidth="1"/>
    <col min="8428" max="8428" width="2.75" customWidth="1"/>
    <col min="8429" max="8429" width="6.25" customWidth="1"/>
    <col min="8430" max="8430" width="0.625" customWidth="1"/>
    <col min="8431" max="8431" width="8.75" customWidth="1"/>
    <col min="8432" max="8432" width="3.375" customWidth="1"/>
    <col min="8433" max="8433" width="1" customWidth="1"/>
    <col min="8434" max="8434" width="0" hidden="1" customWidth="1"/>
    <col min="8435" max="8435" width="3.625" customWidth="1"/>
    <col min="8436" max="8436" width="7" customWidth="1"/>
    <col min="8437" max="8437" width="15" customWidth="1"/>
    <col min="8438" max="8438" width="9.25" customWidth="1"/>
    <col min="8439" max="8439" width="0.25" customWidth="1"/>
    <col min="8440" max="8440" width="1.25" customWidth="1"/>
    <col min="8441" max="8441" width="0" hidden="1" customWidth="1"/>
    <col min="8442" max="8442" width="5.25" customWidth="1"/>
    <col min="8443" max="8443" width="3.125" customWidth="1"/>
    <col min="8444" max="8444" width="0" hidden="1" customWidth="1"/>
    <col min="8445" max="8445" width="2" customWidth="1"/>
    <col min="8446" max="8446" width="0.625" customWidth="1"/>
    <col min="8447" max="8447" width="1.25" customWidth="1"/>
    <col min="8448" max="8448" width="9.625" customWidth="1"/>
    <col min="8449" max="8453" width="0" hidden="1" customWidth="1"/>
    <col min="8456" max="8459" width="10.625" bestFit="1" customWidth="1"/>
    <col min="8460" max="8465" width="16.875" customWidth="1"/>
    <col min="8682" max="8682" width="0.25" customWidth="1"/>
    <col min="8683" max="8683" width="8.875" customWidth="1"/>
    <col min="8684" max="8684" width="2.75" customWidth="1"/>
    <col min="8685" max="8685" width="6.25" customWidth="1"/>
    <col min="8686" max="8686" width="0.625" customWidth="1"/>
    <col min="8687" max="8687" width="8.75" customWidth="1"/>
    <col min="8688" max="8688" width="3.375" customWidth="1"/>
    <col min="8689" max="8689" width="1" customWidth="1"/>
    <col min="8690" max="8690" width="0" hidden="1" customWidth="1"/>
    <col min="8691" max="8691" width="3.625" customWidth="1"/>
    <col min="8692" max="8692" width="7" customWidth="1"/>
    <col min="8693" max="8693" width="15" customWidth="1"/>
    <col min="8694" max="8694" width="9.25" customWidth="1"/>
    <col min="8695" max="8695" width="0.25" customWidth="1"/>
    <col min="8696" max="8696" width="1.25" customWidth="1"/>
    <col min="8697" max="8697" width="0" hidden="1" customWidth="1"/>
    <col min="8698" max="8698" width="5.25" customWidth="1"/>
    <col min="8699" max="8699" width="3.125" customWidth="1"/>
    <col min="8700" max="8700" width="0" hidden="1" customWidth="1"/>
    <col min="8701" max="8701" width="2" customWidth="1"/>
    <col min="8702" max="8702" width="0.625" customWidth="1"/>
    <col min="8703" max="8703" width="1.25" customWidth="1"/>
    <col min="8704" max="8704" width="9.625" customWidth="1"/>
    <col min="8705" max="8709" width="0" hidden="1" customWidth="1"/>
    <col min="8712" max="8715" width="10.625" bestFit="1" customWidth="1"/>
    <col min="8716" max="8721" width="16.875" customWidth="1"/>
    <col min="8938" max="8938" width="0.25" customWidth="1"/>
    <col min="8939" max="8939" width="8.875" customWidth="1"/>
    <col min="8940" max="8940" width="2.75" customWidth="1"/>
    <col min="8941" max="8941" width="6.25" customWidth="1"/>
    <col min="8942" max="8942" width="0.625" customWidth="1"/>
    <col min="8943" max="8943" width="8.75" customWidth="1"/>
    <col min="8944" max="8944" width="3.375" customWidth="1"/>
    <col min="8945" max="8945" width="1" customWidth="1"/>
    <col min="8946" max="8946" width="0" hidden="1" customWidth="1"/>
    <col min="8947" max="8947" width="3.625" customWidth="1"/>
    <col min="8948" max="8948" width="7" customWidth="1"/>
    <col min="8949" max="8949" width="15" customWidth="1"/>
    <col min="8950" max="8950" width="9.25" customWidth="1"/>
    <col min="8951" max="8951" width="0.25" customWidth="1"/>
    <col min="8952" max="8952" width="1.25" customWidth="1"/>
    <col min="8953" max="8953" width="0" hidden="1" customWidth="1"/>
    <col min="8954" max="8954" width="5.25" customWidth="1"/>
    <col min="8955" max="8955" width="3.125" customWidth="1"/>
    <col min="8956" max="8956" width="0" hidden="1" customWidth="1"/>
    <col min="8957" max="8957" width="2" customWidth="1"/>
    <col min="8958" max="8958" width="0.625" customWidth="1"/>
    <col min="8959" max="8959" width="1.25" customWidth="1"/>
    <col min="8960" max="8960" width="9.625" customWidth="1"/>
    <col min="8961" max="8965" width="0" hidden="1" customWidth="1"/>
    <col min="8968" max="8971" width="10.625" bestFit="1" customWidth="1"/>
    <col min="8972" max="8977" width="16.875" customWidth="1"/>
    <col min="9194" max="9194" width="0.25" customWidth="1"/>
    <col min="9195" max="9195" width="8.875" customWidth="1"/>
    <col min="9196" max="9196" width="2.75" customWidth="1"/>
    <col min="9197" max="9197" width="6.25" customWidth="1"/>
    <col min="9198" max="9198" width="0.625" customWidth="1"/>
    <col min="9199" max="9199" width="8.75" customWidth="1"/>
    <col min="9200" max="9200" width="3.375" customWidth="1"/>
    <col min="9201" max="9201" width="1" customWidth="1"/>
    <col min="9202" max="9202" width="0" hidden="1" customWidth="1"/>
    <col min="9203" max="9203" width="3.625" customWidth="1"/>
    <col min="9204" max="9204" width="7" customWidth="1"/>
    <col min="9205" max="9205" width="15" customWidth="1"/>
    <col min="9206" max="9206" width="9.25" customWidth="1"/>
    <col min="9207" max="9207" width="0.25" customWidth="1"/>
    <col min="9208" max="9208" width="1.25" customWidth="1"/>
    <col min="9209" max="9209" width="0" hidden="1" customWidth="1"/>
    <col min="9210" max="9210" width="5.25" customWidth="1"/>
    <col min="9211" max="9211" width="3.125" customWidth="1"/>
    <col min="9212" max="9212" width="0" hidden="1" customWidth="1"/>
    <col min="9213" max="9213" width="2" customWidth="1"/>
    <col min="9214" max="9214" width="0.625" customWidth="1"/>
    <col min="9215" max="9215" width="1.25" customWidth="1"/>
    <col min="9216" max="9216" width="9.625" customWidth="1"/>
    <col min="9217" max="9221" width="0" hidden="1" customWidth="1"/>
    <col min="9224" max="9227" width="10.625" bestFit="1" customWidth="1"/>
    <col min="9228" max="9233" width="16.875" customWidth="1"/>
    <col min="9450" max="9450" width="0.25" customWidth="1"/>
    <col min="9451" max="9451" width="8.875" customWidth="1"/>
    <col min="9452" max="9452" width="2.75" customWidth="1"/>
    <col min="9453" max="9453" width="6.25" customWidth="1"/>
    <col min="9454" max="9454" width="0.625" customWidth="1"/>
    <col min="9455" max="9455" width="8.75" customWidth="1"/>
    <col min="9456" max="9456" width="3.375" customWidth="1"/>
    <col min="9457" max="9457" width="1" customWidth="1"/>
    <col min="9458" max="9458" width="0" hidden="1" customWidth="1"/>
    <col min="9459" max="9459" width="3.625" customWidth="1"/>
    <col min="9460" max="9460" width="7" customWidth="1"/>
    <col min="9461" max="9461" width="15" customWidth="1"/>
    <col min="9462" max="9462" width="9.25" customWidth="1"/>
    <col min="9463" max="9463" width="0.25" customWidth="1"/>
    <col min="9464" max="9464" width="1.25" customWidth="1"/>
    <col min="9465" max="9465" width="0" hidden="1" customWidth="1"/>
    <col min="9466" max="9466" width="5.25" customWidth="1"/>
    <col min="9467" max="9467" width="3.125" customWidth="1"/>
    <col min="9468" max="9468" width="0" hidden="1" customWidth="1"/>
    <col min="9469" max="9469" width="2" customWidth="1"/>
    <col min="9470" max="9470" width="0.625" customWidth="1"/>
    <col min="9471" max="9471" width="1.25" customWidth="1"/>
    <col min="9472" max="9472" width="9.625" customWidth="1"/>
    <col min="9473" max="9477" width="0" hidden="1" customWidth="1"/>
    <col min="9480" max="9483" width="10.625" bestFit="1" customWidth="1"/>
    <col min="9484" max="9489" width="16.875" customWidth="1"/>
    <col min="9706" max="9706" width="0.25" customWidth="1"/>
    <col min="9707" max="9707" width="8.875" customWidth="1"/>
    <col min="9708" max="9708" width="2.75" customWidth="1"/>
    <col min="9709" max="9709" width="6.25" customWidth="1"/>
    <col min="9710" max="9710" width="0.625" customWidth="1"/>
    <col min="9711" max="9711" width="8.75" customWidth="1"/>
    <col min="9712" max="9712" width="3.375" customWidth="1"/>
    <col min="9713" max="9713" width="1" customWidth="1"/>
    <col min="9714" max="9714" width="0" hidden="1" customWidth="1"/>
    <col min="9715" max="9715" width="3.625" customWidth="1"/>
    <col min="9716" max="9716" width="7" customWidth="1"/>
    <col min="9717" max="9717" width="15" customWidth="1"/>
    <col min="9718" max="9718" width="9.25" customWidth="1"/>
    <col min="9719" max="9719" width="0.25" customWidth="1"/>
    <col min="9720" max="9720" width="1.25" customWidth="1"/>
    <col min="9721" max="9721" width="0" hidden="1" customWidth="1"/>
    <col min="9722" max="9722" width="5.25" customWidth="1"/>
    <col min="9723" max="9723" width="3.125" customWidth="1"/>
    <col min="9724" max="9724" width="0" hidden="1" customWidth="1"/>
    <col min="9725" max="9725" width="2" customWidth="1"/>
    <col min="9726" max="9726" width="0.625" customWidth="1"/>
    <col min="9727" max="9727" width="1.25" customWidth="1"/>
    <col min="9728" max="9728" width="9.625" customWidth="1"/>
    <col min="9729" max="9733" width="0" hidden="1" customWidth="1"/>
    <col min="9736" max="9739" width="10.625" bestFit="1" customWidth="1"/>
    <col min="9740" max="9745" width="16.875" customWidth="1"/>
    <col min="9962" max="9962" width="0.25" customWidth="1"/>
    <col min="9963" max="9963" width="8.875" customWidth="1"/>
    <col min="9964" max="9964" width="2.75" customWidth="1"/>
    <col min="9965" max="9965" width="6.25" customWidth="1"/>
    <col min="9966" max="9966" width="0.625" customWidth="1"/>
    <col min="9967" max="9967" width="8.75" customWidth="1"/>
    <col min="9968" max="9968" width="3.375" customWidth="1"/>
    <col min="9969" max="9969" width="1" customWidth="1"/>
    <col min="9970" max="9970" width="0" hidden="1" customWidth="1"/>
    <col min="9971" max="9971" width="3.625" customWidth="1"/>
    <col min="9972" max="9972" width="7" customWidth="1"/>
    <col min="9973" max="9973" width="15" customWidth="1"/>
    <col min="9974" max="9974" width="9.25" customWidth="1"/>
    <col min="9975" max="9975" width="0.25" customWidth="1"/>
    <col min="9976" max="9976" width="1.25" customWidth="1"/>
    <col min="9977" max="9977" width="0" hidden="1" customWidth="1"/>
    <col min="9978" max="9978" width="5.25" customWidth="1"/>
    <col min="9979" max="9979" width="3.125" customWidth="1"/>
    <col min="9980" max="9980" width="0" hidden="1" customWidth="1"/>
    <col min="9981" max="9981" width="2" customWidth="1"/>
    <col min="9982" max="9982" width="0.625" customWidth="1"/>
    <col min="9983" max="9983" width="1.25" customWidth="1"/>
    <col min="9984" max="9984" width="9.625" customWidth="1"/>
    <col min="9985" max="9989" width="0" hidden="1" customWidth="1"/>
    <col min="9992" max="9995" width="10.625" bestFit="1" customWidth="1"/>
    <col min="9996" max="10001" width="16.875" customWidth="1"/>
    <col min="10218" max="10218" width="0.25" customWidth="1"/>
    <col min="10219" max="10219" width="8.875" customWidth="1"/>
    <col min="10220" max="10220" width="2.75" customWidth="1"/>
    <col min="10221" max="10221" width="6.25" customWidth="1"/>
    <col min="10222" max="10222" width="0.625" customWidth="1"/>
    <col min="10223" max="10223" width="8.75" customWidth="1"/>
    <col min="10224" max="10224" width="3.375" customWidth="1"/>
    <col min="10225" max="10225" width="1" customWidth="1"/>
    <col min="10226" max="10226" width="0" hidden="1" customWidth="1"/>
    <col min="10227" max="10227" width="3.625" customWidth="1"/>
    <col min="10228" max="10228" width="7" customWidth="1"/>
    <col min="10229" max="10229" width="15" customWidth="1"/>
    <col min="10230" max="10230" width="9.25" customWidth="1"/>
    <col min="10231" max="10231" width="0.25" customWidth="1"/>
    <col min="10232" max="10232" width="1.25" customWidth="1"/>
    <col min="10233" max="10233" width="0" hidden="1" customWidth="1"/>
    <col min="10234" max="10234" width="5.25" customWidth="1"/>
    <col min="10235" max="10235" width="3.125" customWidth="1"/>
    <col min="10236" max="10236" width="0" hidden="1" customWidth="1"/>
    <col min="10237" max="10237" width="2" customWidth="1"/>
    <col min="10238" max="10238" width="0.625" customWidth="1"/>
    <col min="10239" max="10239" width="1.25" customWidth="1"/>
    <col min="10240" max="10240" width="9.625" customWidth="1"/>
    <col min="10241" max="10245" width="0" hidden="1" customWidth="1"/>
    <col min="10248" max="10251" width="10.625" bestFit="1" customWidth="1"/>
    <col min="10252" max="10257" width="16.875" customWidth="1"/>
    <col min="10474" max="10474" width="0.25" customWidth="1"/>
    <col min="10475" max="10475" width="8.875" customWidth="1"/>
    <col min="10476" max="10476" width="2.75" customWidth="1"/>
    <col min="10477" max="10477" width="6.25" customWidth="1"/>
    <col min="10478" max="10478" width="0.625" customWidth="1"/>
    <col min="10479" max="10479" width="8.75" customWidth="1"/>
    <col min="10480" max="10480" width="3.375" customWidth="1"/>
    <col min="10481" max="10481" width="1" customWidth="1"/>
    <col min="10482" max="10482" width="0" hidden="1" customWidth="1"/>
    <col min="10483" max="10483" width="3.625" customWidth="1"/>
    <col min="10484" max="10484" width="7" customWidth="1"/>
    <col min="10485" max="10485" width="15" customWidth="1"/>
    <col min="10486" max="10486" width="9.25" customWidth="1"/>
    <col min="10487" max="10487" width="0.25" customWidth="1"/>
    <col min="10488" max="10488" width="1.25" customWidth="1"/>
    <col min="10489" max="10489" width="0" hidden="1" customWidth="1"/>
    <col min="10490" max="10490" width="5.25" customWidth="1"/>
    <col min="10491" max="10491" width="3.125" customWidth="1"/>
    <col min="10492" max="10492" width="0" hidden="1" customWidth="1"/>
    <col min="10493" max="10493" width="2" customWidth="1"/>
    <col min="10494" max="10494" width="0.625" customWidth="1"/>
    <col min="10495" max="10495" width="1.25" customWidth="1"/>
    <col min="10496" max="10496" width="9.625" customWidth="1"/>
    <col min="10497" max="10501" width="0" hidden="1" customWidth="1"/>
    <col min="10504" max="10507" width="10.625" bestFit="1" customWidth="1"/>
    <col min="10508" max="10513" width="16.875" customWidth="1"/>
    <col min="10730" max="10730" width="0.25" customWidth="1"/>
    <col min="10731" max="10731" width="8.875" customWidth="1"/>
    <col min="10732" max="10732" width="2.75" customWidth="1"/>
    <col min="10733" max="10733" width="6.25" customWidth="1"/>
    <col min="10734" max="10734" width="0.625" customWidth="1"/>
    <col min="10735" max="10735" width="8.75" customWidth="1"/>
    <col min="10736" max="10736" width="3.375" customWidth="1"/>
    <col min="10737" max="10737" width="1" customWidth="1"/>
    <col min="10738" max="10738" width="0" hidden="1" customWidth="1"/>
    <col min="10739" max="10739" width="3.625" customWidth="1"/>
    <col min="10740" max="10740" width="7" customWidth="1"/>
    <col min="10741" max="10741" width="15" customWidth="1"/>
    <col min="10742" max="10742" width="9.25" customWidth="1"/>
    <col min="10743" max="10743" width="0.25" customWidth="1"/>
    <col min="10744" max="10744" width="1.25" customWidth="1"/>
    <col min="10745" max="10745" width="0" hidden="1" customWidth="1"/>
    <col min="10746" max="10746" width="5.25" customWidth="1"/>
    <col min="10747" max="10747" width="3.125" customWidth="1"/>
    <col min="10748" max="10748" width="0" hidden="1" customWidth="1"/>
    <col min="10749" max="10749" width="2" customWidth="1"/>
    <col min="10750" max="10750" width="0.625" customWidth="1"/>
    <col min="10751" max="10751" width="1.25" customWidth="1"/>
    <col min="10752" max="10752" width="9.625" customWidth="1"/>
    <col min="10753" max="10757" width="0" hidden="1" customWidth="1"/>
    <col min="10760" max="10763" width="10.625" bestFit="1" customWidth="1"/>
    <col min="10764" max="10769" width="16.875" customWidth="1"/>
    <col min="10986" max="10986" width="0.25" customWidth="1"/>
    <col min="10987" max="10987" width="8.875" customWidth="1"/>
    <col min="10988" max="10988" width="2.75" customWidth="1"/>
    <col min="10989" max="10989" width="6.25" customWidth="1"/>
    <col min="10990" max="10990" width="0.625" customWidth="1"/>
    <col min="10991" max="10991" width="8.75" customWidth="1"/>
    <col min="10992" max="10992" width="3.375" customWidth="1"/>
    <col min="10993" max="10993" width="1" customWidth="1"/>
    <col min="10994" max="10994" width="0" hidden="1" customWidth="1"/>
    <col min="10995" max="10995" width="3.625" customWidth="1"/>
    <col min="10996" max="10996" width="7" customWidth="1"/>
    <col min="10997" max="10997" width="15" customWidth="1"/>
    <col min="10998" max="10998" width="9.25" customWidth="1"/>
    <col min="10999" max="10999" width="0.25" customWidth="1"/>
    <col min="11000" max="11000" width="1.25" customWidth="1"/>
    <col min="11001" max="11001" width="0" hidden="1" customWidth="1"/>
    <col min="11002" max="11002" width="5.25" customWidth="1"/>
    <col min="11003" max="11003" width="3.125" customWidth="1"/>
    <col min="11004" max="11004" width="0" hidden="1" customWidth="1"/>
    <col min="11005" max="11005" width="2" customWidth="1"/>
    <col min="11006" max="11006" width="0.625" customWidth="1"/>
    <col min="11007" max="11007" width="1.25" customWidth="1"/>
    <col min="11008" max="11008" width="9.625" customWidth="1"/>
    <col min="11009" max="11013" width="0" hidden="1" customWidth="1"/>
    <col min="11016" max="11019" width="10.625" bestFit="1" customWidth="1"/>
    <col min="11020" max="11025" width="16.875" customWidth="1"/>
    <col min="11242" max="11242" width="0.25" customWidth="1"/>
    <col min="11243" max="11243" width="8.875" customWidth="1"/>
    <col min="11244" max="11244" width="2.75" customWidth="1"/>
    <col min="11245" max="11245" width="6.25" customWidth="1"/>
    <col min="11246" max="11246" width="0.625" customWidth="1"/>
    <col min="11247" max="11247" width="8.75" customWidth="1"/>
    <col min="11248" max="11248" width="3.375" customWidth="1"/>
    <col min="11249" max="11249" width="1" customWidth="1"/>
    <col min="11250" max="11250" width="0" hidden="1" customWidth="1"/>
    <col min="11251" max="11251" width="3.625" customWidth="1"/>
    <col min="11252" max="11252" width="7" customWidth="1"/>
    <col min="11253" max="11253" width="15" customWidth="1"/>
    <col min="11254" max="11254" width="9.25" customWidth="1"/>
    <col min="11255" max="11255" width="0.25" customWidth="1"/>
    <col min="11256" max="11256" width="1.25" customWidth="1"/>
    <col min="11257" max="11257" width="0" hidden="1" customWidth="1"/>
    <col min="11258" max="11258" width="5.25" customWidth="1"/>
    <col min="11259" max="11259" width="3.125" customWidth="1"/>
    <col min="11260" max="11260" width="0" hidden="1" customWidth="1"/>
    <col min="11261" max="11261" width="2" customWidth="1"/>
    <col min="11262" max="11262" width="0.625" customWidth="1"/>
    <col min="11263" max="11263" width="1.25" customWidth="1"/>
    <col min="11264" max="11264" width="9.625" customWidth="1"/>
    <col min="11265" max="11269" width="0" hidden="1" customWidth="1"/>
    <col min="11272" max="11275" width="10.625" bestFit="1" customWidth="1"/>
    <col min="11276" max="11281" width="16.875" customWidth="1"/>
    <col min="11498" max="11498" width="0.25" customWidth="1"/>
    <col min="11499" max="11499" width="8.875" customWidth="1"/>
    <col min="11500" max="11500" width="2.75" customWidth="1"/>
    <col min="11501" max="11501" width="6.25" customWidth="1"/>
    <col min="11502" max="11502" width="0.625" customWidth="1"/>
    <col min="11503" max="11503" width="8.75" customWidth="1"/>
    <col min="11504" max="11504" width="3.375" customWidth="1"/>
    <col min="11505" max="11505" width="1" customWidth="1"/>
    <col min="11506" max="11506" width="0" hidden="1" customWidth="1"/>
    <col min="11507" max="11507" width="3.625" customWidth="1"/>
    <col min="11508" max="11508" width="7" customWidth="1"/>
    <col min="11509" max="11509" width="15" customWidth="1"/>
    <col min="11510" max="11510" width="9.25" customWidth="1"/>
    <col min="11511" max="11511" width="0.25" customWidth="1"/>
    <col min="11512" max="11512" width="1.25" customWidth="1"/>
    <col min="11513" max="11513" width="0" hidden="1" customWidth="1"/>
    <col min="11514" max="11514" width="5.25" customWidth="1"/>
    <col min="11515" max="11515" width="3.125" customWidth="1"/>
    <col min="11516" max="11516" width="0" hidden="1" customWidth="1"/>
    <col min="11517" max="11517" width="2" customWidth="1"/>
    <col min="11518" max="11518" width="0.625" customWidth="1"/>
    <col min="11519" max="11519" width="1.25" customWidth="1"/>
    <col min="11520" max="11520" width="9.625" customWidth="1"/>
    <col min="11521" max="11525" width="0" hidden="1" customWidth="1"/>
    <col min="11528" max="11531" width="10.625" bestFit="1" customWidth="1"/>
    <col min="11532" max="11537" width="16.875" customWidth="1"/>
    <col min="11754" max="11754" width="0.25" customWidth="1"/>
    <col min="11755" max="11755" width="8.875" customWidth="1"/>
    <col min="11756" max="11756" width="2.75" customWidth="1"/>
    <col min="11757" max="11757" width="6.25" customWidth="1"/>
    <col min="11758" max="11758" width="0.625" customWidth="1"/>
    <col min="11759" max="11759" width="8.75" customWidth="1"/>
    <col min="11760" max="11760" width="3.375" customWidth="1"/>
    <col min="11761" max="11761" width="1" customWidth="1"/>
    <col min="11762" max="11762" width="0" hidden="1" customWidth="1"/>
    <col min="11763" max="11763" width="3.625" customWidth="1"/>
    <col min="11764" max="11764" width="7" customWidth="1"/>
    <col min="11765" max="11765" width="15" customWidth="1"/>
    <col min="11766" max="11766" width="9.25" customWidth="1"/>
    <col min="11767" max="11767" width="0.25" customWidth="1"/>
    <col min="11768" max="11768" width="1.25" customWidth="1"/>
    <col min="11769" max="11769" width="0" hidden="1" customWidth="1"/>
    <col min="11770" max="11770" width="5.25" customWidth="1"/>
    <col min="11771" max="11771" width="3.125" customWidth="1"/>
    <col min="11772" max="11772" width="0" hidden="1" customWidth="1"/>
    <col min="11773" max="11773" width="2" customWidth="1"/>
    <col min="11774" max="11774" width="0.625" customWidth="1"/>
    <col min="11775" max="11775" width="1.25" customWidth="1"/>
    <col min="11776" max="11776" width="9.625" customWidth="1"/>
    <col min="11777" max="11781" width="0" hidden="1" customWidth="1"/>
    <col min="11784" max="11787" width="10.625" bestFit="1" customWidth="1"/>
    <col min="11788" max="11793" width="16.875" customWidth="1"/>
    <col min="12010" max="12010" width="0.25" customWidth="1"/>
    <col min="12011" max="12011" width="8.875" customWidth="1"/>
    <col min="12012" max="12012" width="2.75" customWidth="1"/>
    <col min="12013" max="12013" width="6.25" customWidth="1"/>
    <col min="12014" max="12014" width="0.625" customWidth="1"/>
    <col min="12015" max="12015" width="8.75" customWidth="1"/>
    <col min="12016" max="12016" width="3.375" customWidth="1"/>
    <col min="12017" max="12017" width="1" customWidth="1"/>
    <col min="12018" max="12018" width="0" hidden="1" customWidth="1"/>
    <col min="12019" max="12019" width="3.625" customWidth="1"/>
    <col min="12020" max="12020" width="7" customWidth="1"/>
    <col min="12021" max="12021" width="15" customWidth="1"/>
    <col min="12022" max="12022" width="9.25" customWidth="1"/>
    <col min="12023" max="12023" width="0.25" customWidth="1"/>
    <col min="12024" max="12024" width="1.25" customWidth="1"/>
    <col min="12025" max="12025" width="0" hidden="1" customWidth="1"/>
    <col min="12026" max="12026" width="5.25" customWidth="1"/>
    <col min="12027" max="12027" width="3.125" customWidth="1"/>
    <col min="12028" max="12028" width="0" hidden="1" customWidth="1"/>
    <col min="12029" max="12029" width="2" customWidth="1"/>
    <col min="12030" max="12030" width="0.625" customWidth="1"/>
    <col min="12031" max="12031" width="1.25" customWidth="1"/>
    <col min="12032" max="12032" width="9.625" customWidth="1"/>
    <col min="12033" max="12037" width="0" hidden="1" customWidth="1"/>
    <col min="12040" max="12043" width="10.625" bestFit="1" customWidth="1"/>
    <col min="12044" max="12049" width="16.875" customWidth="1"/>
    <col min="12266" max="12266" width="0.25" customWidth="1"/>
    <col min="12267" max="12267" width="8.875" customWidth="1"/>
    <col min="12268" max="12268" width="2.75" customWidth="1"/>
    <col min="12269" max="12269" width="6.25" customWidth="1"/>
    <col min="12270" max="12270" width="0.625" customWidth="1"/>
    <col min="12271" max="12271" width="8.75" customWidth="1"/>
    <col min="12272" max="12272" width="3.375" customWidth="1"/>
    <col min="12273" max="12273" width="1" customWidth="1"/>
    <col min="12274" max="12274" width="0" hidden="1" customWidth="1"/>
    <col min="12275" max="12275" width="3.625" customWidth="1"/>
    <col min="12276" max="12276" width="7" customWidth="1"/>
    <col min="12277" max="12277" width="15" customWidth="1"/>
    <col min="12278" max="12278" width="9.25" customWidth="1"/>
    <col min="12279" max="12279" width="0.25" customWidth="1"/>
    <col min="12280" max="12280" width="1.25" customWidth="1"/>
    <col min="12281" max="12281" width="0" hidden="1" customWidth="1"/>
    <col min="12282" max="12282" width="5.25" customWidth="1"/>
    <col min="12283" max="12283" width="3.125" customWidth="1"/>
    <col min="12284" max="12284" width="0" hidden="1" customWidth="1"/>
    <col min="12285" max="12285" width="2" customWidth="1"/>
    <col min="12286" max="12286" width="0.625" customWidth="1"/>
    <col min="12287" max="12287" width="1.25" customWidth="1"/>
    <col min="12288" max="12288" width="9.625" customWidth="1"/>
    <col min="12289" max="12293" width="0" hidden="1" customWidth="1"/>
    <col min="12296" max="12299" width="10.625" bestFit="1" customWidth="1"/>
    <col min="12300" max="12305" width="16.875" customWidth="1"/>
    <col min="12522" max="12522" width="0.25" customWidth="1"/>
    <col min="12523" max="12523" width="8.875" customWidth="1"/>
    <col min="12524" max="12524" width="2.75" customWidth="1"/>
    <col min="12525" max="12525" width="6.25" customWidth="1"/>
    <col min="12526" max="12526" width="0.625" customWidth="1"/>
    <col min="12527" max="12527" width="8.75" customWidth="1"/>
    <col min="12528" max="12528" width="3.375" customWidth="1"/>
    <col min="12529" max="12529" width="1" customWidth="1"/>
    <col min="12530" max="12530" width="0" hidden="1" customWidth="1"/>
    <col min="12531" max="12531" width="3.625" customWidth="1"/>
    <col min="12532" max="12532" width="7" customWidth="1"/>
    <col min="12533" max="12533" width="15" customWidth="1"/>
    <col min="12534" max="12534" width="9.25" customWidth="1"/>
    <col min="12535" max="12535" width="0.25" customWidth="1"/>
    <col min="12536" max="12536" width="1.25" customWidth="1"/>
    <col min="12537" max="12537" width="0" hidden="1" customWidth="1"/>
    <col min="12538" max="12538" width="5.25" customWidth="1"/>
    <col min="12539" max="12539" width="3.125" customWidth="1"/>
    <col min="12540" max="12540" width="0" hidden="1" customWidth="1"/>
    <col min="12541" max="12541" width="2" customWidth="1"/>
    <col min="12542" max="12542" width="0.625" customWidth="1"/>
    <col min="12543" max="12543" width="1.25" customWidth="1"/>
    <col min="12544" max="12544" width="9.625" customWidth="1"/>
    <col min="12545" max="12549" width="0" hidden="1" customWidth="1"/>
    <col min="12552" max="12555" width="10.625" bestFit="1" customWidth="1"/>
    <col min="12556" max="12561" width="16.875" customWidth="1"/>
    <col min="12778" max="12778" width="0.25" customWidth="1"/>
    <col min="12779" max="12779" width="8.875" customWidth="1"/>
    <col min="12780" max="12780" width="2.75" customWidth="1"/>
    <col min="12781" max="12781" width="6.25" customWidth="1"/>
    <col min="12782" max="12782" width="0.625" customWidth="1"/>
    <col min="12783" max="12783" width="8.75" customWidth="1"/>
    <col min="12784" max="12784" width="3.375" customWidth="1"/>
    <col min="12785" max="12785" width="1" customWidth="1"/>
    <col min="12786" max="12786" width="0" hidden="1" customWidth="1"/>
    <col min="12787" max="12787" width="3.625" customWidth="1"/>
    <col min="12788" max="12788" width="7" customWidth="1"/>
    <col min="12789" max="12789" width="15" customWidth="1"/>
    <col min="12790" max="12790" width="9.25" customWidth="1"/>
    <col min="12791" max="12791" width="0.25" customWidth="1"/>
    <col min="12792" max="12792" width="1.25" customWidth="1"/>
    <col min="12793" max="12793" width="0" hidden="1" customWidth="1"/>
    <col min="12794" max="12794" width="5.25" customWidth="1"/>
    <col min="12795" max="12795" width="3.125" customWidth="1"/>
    <col min="12796" max="12796" width="0" hidden="1" customWidth="1"/>
    <col min="12797" max="12797" width="2" customWidth="1"/>
    <col min="12798" max="12798" width="0.625" customWidth="1"/>
    <col min="12799" max="12799" width="1.25" customWidth="1"/>
    <col min="12800" max="12800" width="9.625" customWidth="1"/>
    <col min="12801" max="12805" width="0" hidden="1" customWidth="1"/>
    <col min="12808" max="12811" width="10.625" bestFit="1" customWidth="1"/>
    <col min="12812" max="12817" width="16.875" customWidth="1"/>
    <col min="13034" max="13034" width="0.25" customWidth="1"/>
    <col min="13035" max="13035" width="8.875" customWidth="1"/>
    <col min="13036" max="13036" width="2.75" customWidth="1"/>
    <col min="13037" max="13037" width="6.25" customWidth="1"/>
    <col min="13038" max="13038" width="0.625" customWidth="1"/>
    <col min="13039" max="13039" width="8.75" customWidth="1"/>
    <col min="13040" max="13040" width="3.375" customWidth="1"/>
    <col min="13041" max="13041" width="1" customWidth="1"/>
    <col min="13042" max="13042" width="0" hidden="1" customWidth="1"/>
    <col min="13043" max="13043" width="3.625" customWidth="1"/>
    <col min="13044" max="13044" width="7" customWidth="1"/>
    <col min="13045" max="13045" width="15" customWidth="1"/>
    <col min="13046" max="13046" width="9.25" customWidth="1"/>
    <col min="13047" max="13047" width="0.25" customWidth="1"/>
    <col min="13048" max="13048" width="1.25" customWidth="1"/>
    <col min="13049" max="13049" width="0" hidden="1" customWidth="1"/>
    <col min="13050" max="13050" width="5.25" customWidth="1"/>
    <col min="13051" max="13051" width="3.125" customWidth="1"/>
    <col min="13052" max="13052" width="0" hidden="1" customWidth="1"/>
    <col min="13053" max="13053" width="2" customWidth="1"/>
    <col min="13054" max="13054" width="0.625" customWidth="1"/>
    <col min="13055" max="13055" width="1.25" customWidth="1"/>
    <col min="13056" max="13056" width="9.625" customWidth="1"/>
    <col min="13057" max="13061" width="0" hidden="1" customWidth="1"/>
    <col min="13064" max="13067" width="10.625" bestFit="1" customWidth="1"/>
    <col min="13068" max="13073" width="16.875" customWidth="1"/>
    <col min="13290" max="13290" width="0.25" customWidth="1"/>
    <col min="13291" max="13291" width="8.875" customWidth="1"/>
    <col min="13292" max="13292" width="2.75" customWidth="1"/>
    <col min="13293" max="13293" width="6.25" customWidth="1"/>
    <col min="13294" max="13294" width="0.625" customWidth="1"/>
    <col min="13295" max="13295" width="8.75" customWidth="1"/>
    <col min="13296" max="13296" width="3.375" customWidth="1"/>
    <col min="13297" max="13297" width="1" customWidth="1"/>
    <col min="13298" max="13298" width="0" hidden="1" customWidth="1"/>
    <col min="13299" max="13299" width="3.625" customWidth="1"/>
    <col min="13300" max="13300" width="7" customWidth="1"/>
    <col min="13301" max="13301" width="15" customWidth="1"/>
    <col min="13302" max="13302" width="9.25" customWidth="1"/>
    <col min="13303" max="13303" width="0.25" customWidth="1"/>
    <col min="13304" max="13304" width="1.25" customWidth="1"/>
    <col min="13305" max="13305" width="0" hidden="1" customWidth="1"/>
    <col min="13306" max="13306" width="5.25" customWidth="1"/>
    <col min="13307" max="13307" width="3.125" customWidth="1"/>
    <col min="13308" max="13308" width="0" hidden="1" customWidth="1"/>
    <col min="13309" max="13309" width="2" customWidth="1"/>
    <col min="13310" max="13310" width="0.625" customWidth="1"/>
    <col min="13311" max="13311" width="1.25" customWidth="1"/>
    <col min="13312" max="13312" width="9.625" customWidth="1"/>
    <col min="13313" max="13317" width="0" hidden="1" customWidth="1"/>
    <col min="13320" max="13323" width="10.625" bestFit="1" customWidth="1"/>
    <col min="13324" max="13329" width="16.875" customWidth="1"/>
    <col min="13546" max="13546" width="0.25" customWidth="1"/>
    <col min="13547" max="13547" width="8.875" customWidth="1"/>
    <col min="13548" max="13548" width="2.75" customWidth="1"/>
    <col min="13549" max="13549" width="6.25" customWidth="1"/>
    <col min="13550" max="13550" width="0.625" customWidth="1"/>
    <col min="13551" max="13551" width="8.75" customWidth="1"/>
    <col min="13552" max="13552" width="3.375" customWidth="1"/>
    <col min="13553" max="13553" width="1" customWidth="1"/>
    <col min="13554" max="13554" width="0" hidden="1" customWidth="1"/>
    <col min="13555" max="13555" width="3.625" customWidth="1"/>
    <col min="13556" max="13556" width="7" customWidth="1"/>
    <col min="13557" max="13557" width="15" customWidth="1"/>
    <col min="13558" max="13558" width="9.25" customWidth="1"/>
    <col min="13559" max="13559" width="0.25" customWidth="1"/>
    <col min="13560" max="13560" width="1.25" customWidth="1"/>
    <col min="13561" max="13561" width="0" hidden="1" customWidth="1"/>
    <col min="13562" max="13562" width="5.25" customWidth="1"/>
    <col min="13563" max="13563" width="3.125" customWidth="1"/>
    <col min="13564" max="13564" width="0" hidden="1" customWidth="1"/>
    <col min="13565" max="13565" width="2" customWidth="1"/>
    <col min="13566" max="13566" width="0.625" customWidth="1"/>
    <col min="13567" max="13567" width="1.25" customWidth="1"/>
    <col min="13568" max="13568" width="9.625" customWidth="1"/>
    <col min="13569" max="13573" width="0" hidden="1" customWidth="1"/>
    <col min="13576" max="13579" width="10.625" bestFit="1" customWidth="1"/>
    <col min="13580" max="13585" width="16.875" customWidth="1"/>
    <col min="13802" max="13802" width="0.25" customWidth="1"/>
    <col min="13803" max="13803" width="8.875" customWidth="1"/>
    <col min="13804" max="13804" width="2.75" customWidth="1"/>
    <col min="13805" max="13805" width="6.25" customWidth="1"/>
    <col min="13806" max="13806" width="0.625" customWidth="1"/>
    <col min="13807" max="13807" width="8.75" customWidth="1"/>
    <col min="13808" max="13808" width="3.375" customWidth="1"/>
    <col min="13809" max="13809" width="1" customWidth="1"/>
    <col min="13810" max="13810" width="0" hidden="1" customWidth="1"/>
    <col min="13811" max="13811" width="3.625" customWidth="1"/>
    <col min="13812" max="13812" width="7" customWidth="1"/>
    <col min="13813" max="13813" width="15" customWidth="1"/>
    <col min="13814" max="13814" width="9.25" customWidth="1"/>
    <col min="13815" max="13815" width="0.25" customWidth="1"/>
    <col min="13816" max="13816" width="1.25" customWidth="1"/>
    <col min="13817" max="13817" width="0" hidden="1" customWidth="1"/>
    <col min="13818" max="13818" width="5.25" customWidth="1"/>
    <col min="13819" max="13819" width="3.125" customWidth="1"/>
    <col min="13820" max="13820" width="0" hidden="1" customWidth="1"/>
    <col min="13821" max="13821" width="2" customWidth="1"/>
    <col min="13822" max="13822" width="0.625" customWidth="1"/>
    <col min="13823" max="13823" width="1.25" customWidth="1"/>
    <col min="13824" max="13824" width="9.625" customWidth="1"/>
    <col min="13825" max="13829" width="0" hidden="1" customWidth="1"/>
    <col min="13832" max="13835" width="10.625" bestFit="1" customWidth="1"/>
    <col min="13836" max="13841" width="16.875" customWidth="1"/>
    <col min="14058" max="14058" width="0.25" customWidth="1"/>
    <col min="14059" max="14059" width="8.875" customWidth="1"/>
    <col min="14060" max="14060" width="2.75" customWidth="1"/>
    <col min="14061" max="14061" width="6.25" customWidth="1"/>
    <col min="14062" max="14062" width="0.625" customWidth="1"/>
    <col min="14063" max="14063" width="8.75" customWidth="1"/>
    <col min="14064" max="14064" width="3.375" customWidth="1"/>
    <col min="14065" max="14065" width="1" customWidth="1"/>
    <col min="14066" max="14066" width="0" hidden="1" customWidth="1"/>
    <col min="14067" max="14067" width="3.625" customWidth="1"/>
    <col min="14068" max="14068" width="7" customWidth="1"/>
    <col min="14069" max="14069" width="15" customWidth="1"/>
    <col min="14070" max="14070" width="9.25" customWidth="1"/>
    <col min="14071" max="14071" width="0.25" customWidth="1"/>
    <col min="14072" max="14072" width="1.25" customWidth="1"/>
    <col min="14073" max="14073" width="0" hidden="1" customWidth="1"/>
    <col min="14074" max="14074" width="5.25" customWidth="1"/>
    <col min="14075" max="14075" width="3.125" customWidth="1"/>
    <col min="14076" max="14076" width="0" hidden="1" customWidth="1"/>
    <col min="14077" max="14077" width="2" customWidth="1"/>
    <col min="14078" max="14078" width="0.625" customWidth="1"/>
    <col min="14079" max="14079" width="1.25" customWidth="1"/>
    <col min="14080" max="14080" width="9.625" customWidth="1"/>
    <col min="14081" max="14085" width="0" hidden="1" customWidth="1"/>
    <col min="14088" max="14091" width="10.625" bestFit="1" customWidth="1"/>
    <col min="14092" max="14097" width="16.875" customWidth="1"/>
    <col min="14314" max="14314" width="0.25" customWidth="1"/>
    <col min="14315" max="14315" width="8.875" customWidth="1"/>
    <col min="14316" max="14316" width="2.75" customWidth="1"/>
    <col min="14317" max="14317" width="6.25" customWidth="1"/>
    <col min="14318" max="14318" width="0.625" customWidth="1"/>
    <col min="14319" max="14319" width="8.75" customWidth="1"/>
    <col min="14320" max="14320" width="3.375" customWidth="1"/>
    <col min="14321" max="14321" width="1" customWidth="1"/>
    <col min="14322" max="14322" width="0" hidden="1" customWidth="1"/>
    <col min="14323" max="14323" width="3.625" customWidth="1"/>
    <col min="14324" max="14324" width="7" customWidth="1"/>
    <col min="14325" max="14325" width="15" customWidth="1"/>
    <col min="14326" max="14326" width="9.25" customWidth="1"/>
    <col min="14327" max="14327" width="0.25" customWidth="1"/>
    <col min="14328" max="14328" width="1.25" customWidth="1"/>
    <col min="14329" max="14329" width="0" hidden="1" customWidth="1"/>
    <col min="14330" max="14330" width="5.25" customWidth="1"/>
    <col min="14331" max="14331" width="3.125" customWidth="1"/>
    <col min="14332" max="14332" width="0" hidden="1" customWidth="1"/>
    <col min="14333" max="14333" width="2" customWidth="1"/>
    <col min="14334" max="14334" width="0.625" customWidth="1"/>
    <col min="14335" max="14335" width="1.25" customWidth="1"/>
    <col min="14336" max="14336" width="9.625" customWidth="1"/>
    <col min="14337" max="14341" width="0" hidden="1" customWidth="1"/>
    <col min="14344" max="14347" width="10.625" bestFit="1" customWidth="1"/>
    <col min="14348" max="14353" width="16.875" customWidth="1"/>
    <col min="14570" max="14570" width="0.25" customWidth="1"/>
    <col min="14571" max="14571" width="8.875" customWidth="1"/>
    <col min="14572" max="14572" width="2.75" customWidth="1"/>
    <col min="14573" max="14573" width="6.25" customWidth="1"/>
    <col min="14574" max="14574" width="0.625" customWidth="1"/>
    <col min="14575" max="14575" width="8.75" customWidth="1"/>
    <col min="14576" max="14576" width="3.375" customWidth="1"/>
    <col min="14577" max="14577" width="1" customWidth="1"/>
    <col min="14578" max="14578" width="0" hidden="1" customWidth="1"/>
    <col min="14579" max="14579" width="3.625" customWidth="1"/>
    <col min="14580" max="14580" width="7" customWidth="1"/>
    <col min="14581" max="14581" width="15" customWidth="1"/>
    <col min="14582" max="14582" width="9.25" customWidth="1"/>
    <col min="14583" max="14583" width="0.25" customWidth="1"/>
    <col min="14584" max="14584" width="1.25" customWidth="1"/>
    <col min="14585" max="14585" width="0" hidden="1" customWidth="1"/>
    <col min="14586" max="14586" width="5.25" customWidth="1"/>
    <col min="14587" max="14587" width="3.125" customWidth="1"/>
    <col min="14588" max="14588" width="0" hidden="1" customWidth="1"/>
    <col min="14589" max="14589" width="2" customWidth="1"/>
    <col min="14590" max="14590" width="0.625" customWidth="1"/>
    <col min="14591" max="14591" width="1.25" customWidth="1"/>
    <col min="14592" max="14592" width="9.625" customWidth="1"/>
    <col min="14593" max="14597" width="0" hidden="1" customWidth="1"/>
    <col min="14600" max="14603" width="10.625" bestFit="1" customWidth="1"/>
    <col min="14604" max="14609" width="16.875" customWidth="1"/>
    <col min="14826" max="14826" width="0.25" customWidth="1"/>
    <col min="14827" max="14827" width="8.875" customWidth="1"/>
    <col min="14828" max="14828" width="2.75" customWidth="1"/>
    <col min="14829" max="14829" width="6.25" customWidth="1"/>
    <col min="14830" max="14830" width="0.625" customWidth="1"/>
    <col min="14831" max="14831" width="8.75" customWidth="1"/>
    <col min="14832" max="14832" width="3.375" customWidth="1"/>
    <col min="14833" max="14833" width="1" customWidth="1"/>
    <col min="14834" max="14834" width="0" hidden="1" customWidth="1"/>
    <col min="14835" max="14835" width="3.625" customWidth="1"/>
    <col min="14836" max="14836" width="7" customWidth="1"/>
    <col min="14837" max="14837" width="15" customWidth="1"/>
    <col min="14838" max="14838" width="9.25" customWidth="1"/>
    <col min="14839" max="14839" width="0.25" customWidth="1"/>
    <col min="14840" max="14840" width="1.25" customWidth="1"/>
    <col min="14841" max="14841" width="0" hidden="1" customWidth="1"/>
    <col min="14842" max="14842" width="5.25" customWidth="1"/>
    <col min="14843" max="14843" width="3.125" customWidth="1"/>
    <col min="14844" max="14844" width="0" hidden="1" customWidth="1"/>
    <col min="14845" max="14845" width="2" customWidth="1"/>
    <col min="14846" max="14846" width="0.625" customWidth="1"/>
    <col min="14847" max="14847" width="1.25" customWidth="1"/>
    <col min="14848" max="14848" width="9.625" customWidth="1"/>
    <col min="14849" max="14853" width="0" hidden="1" customWidth="1"/>
    <col min="14856" max="14859" width="10.625" bestFit="1" customWidth="1"/>
    <col min="14860" max="14865" width="16.875" customWidth="1"/>
    <col min="15082" max="15082" width="0.25" customWidth="1"/>
    <col min="15083" max="15083" width="8.875" customWidth="1"/>
    <col min="15084" max="15084" width="2.75" customWidth="1"/>
    <col min="15085" max="15085" width="6.25" customWidth="1"/>
    <col min="15086" max="15086" width="0.625" customWidth="1"/>
    <col min="15087" max="15087" width="8.75" customWidth="1"/>
    <col min="15088" max="15088" width="3.375" customWidth="1"/>
    <col min="15089" max="15089" width="1" customWidth="1"/>
    <col min="15090" max="15090" width="0" hidden="1" customWidth="1"/>
    <col min="15091" max="15091" width="3.625" customWidth="1"/>
    <col min="15092" max="15092" width="7" customWidth="1"/>
    <col min="15093" max="15093" width="15" customWidth="1"/>
    <col min="15094" max="15094" width="9.25" customWidth="1"/>
    <col min="15095" max="15095" width="0.25" customWidth="1"/>
    <col min="15096" max="15096" width="1.25" customWidth="1"/>
    <col min="15097" max="15097" width="0" hidden="1" customWidth="1"/>
    <col min="15098" max="15098" width="5.25" customWidth="1"/>
    <col min="15099" max="15099" width="3.125" customWidth="1"/>
    <col min="15100" max="15100" width="0" hidden="1" customWidth="1"/>
    <col min="15101" max="15101" width="2" customWidth="1"/>
    <col min="15102" max="15102" width="0.625" customWidth="1"/>
    <col min="15103" max="15103" width="1.25" customWidth="1"/>
    <col min="15104" max="15104" width="9.625" customWidth="1"/>
    <col min="15105" max="15109" width="0" hidden="1" customWidth="1"/>
    <col min="15112" max="15115" width="10.625" bestFit="1" customWidth="1"/>
    <col min="15116" max="15121" width="16.875" customWidth="1"/>
    <col min="15338" max="15338" width="0.25" customWidth="1"/>
    <col min="15339" max="15339" width="8.875" customWidth="1"/>
    <col min="15340" max="15340" width="2.75" customWidth="1"/>
    <col min="15341" max="15341" width="6.25" customWidth="1"/>
    <col min="15342" max="15342" width="0.625" customWidth="1"/>
    <col min="15343" max="15343" width="8.75" customWidth="1"/>
    <col min="15344" max="15344" width="3.375" customWidth="1"/>
    <col min="15345" max="15345" width="1" customWidth="1"/>
    <col min="15346" max="15346" width="0" hidden="1" customWidth="1"/>
    <col min="15347" max="15347" width="3.625" customWidth="1"/>
    <col min="15348" max="15348" width="7" customWidth="1"/>
    <col min="15349" max="15349" width="15" customWidth="1"/>
    <col min="15350" max="15350" width="9.25" customWidth="1"/>
    <col min="15351" max="15351" width="0.25" customWidth="1"/>
    <col min="15352" max="15352" width="1.25" customWidth="1"/>
    <col min="15353" max="15353" width="0" hidden="1" customWidth="1"/>
    <col min="15354" max="15354" width="5.25" customWidth="1"/>
    <col min="15355" max="15355" width="3.125" customWidth="1"/>
    <col min="15356" max="15356" width="0" hidden="1" customWidth="1"/>
    <col min="15357" max="15357" width="2" customWidth="1"/>
    <col min="15358" max="15358" width="0.625" customWidth="1"/>
    <col min="15359" max="15359" width="1.25" customWidth="1"/>
    <col min="15360" max="15360" width="9.625" customWidth="1"/>
    <col min="15361" max="15365" width="0" hidden="1" customWidth="1"/>
    <col min="15368" max="15371" width="10.625" bestFit="1" customWidth="1"/>
    <col min="15372" max="15377" width="16.875" customWidth="1"/>
    <col min="15594" max="15594" width="0.25" customWidth="1"/>
    <col min="15595" max="15595" width="8.875" customWidth="1"/>
    <col min="15596" max="15596" width="2.75" customWidth="1"/>
    <col min="15597" max="15597" width="6.25" customWidth="1"/>
    <col min="15598" max="15598" width="0.625" customWidth="1"/>
    <col min="15599" max="15599" width="8.75" customWidth="1"/>
    <col min="15600" max="15600" width="3.375" customWidth="1"/>
    <col min="15601" max="15601" width="1" customWidth="1"/>
    <col min="15602" max="15602" width="0" hidden="1" customWidth="1"/>
    <col min="15603" max="15603" width="3.625" customWidth="1"/>
    <col min="15604" max="15604" width="7" customWidth="1"/>
    <col min="15605" max="15605" width="15" customWidth="1"/>
    <col min="15606" max="15606" width="9.25" customWidth="1"/>
    <col min="15607" max="15607" width="0.25" customWidth="1"/>
    <col min="15608" max="15608" width="1.25" customWidth="1"/>
    <col min="15609" max="15609" width="0" hidden="1" customWidth="1"/>
    <col min="15610" max="15610" width="5.25" customWidth="1"/>
    <col min="15611" max="15611" width="3.125" customWidth="1"/>
    <col min="15612" max="15612" width="0" hidden="1" customWidth="1"/>
    <col min="15613" max="15613" width="2" customWidth="1"/>
    <col min="15614" max="15614" width="0.625" customWidth="1"/>
    <col min="15615" max="15615" width="1.25" customWidth="1"/>
    <col min="15616" max="15616" width="9.625" customWidth="1"/>
    <col min="15617" max="15621" width="0" hidden="1" customWidth="1"/>
    <col min="15624" max="15627" width="10.625" bestFit="1" customWidth="1"/>
    <col min="15628" max="15633" width="16.875" customWidth="1"/>
    <col min="15850" max="15850" width="0.25" customWidth="1"/>
    <col min="15851" max="15851" width="8.875" customWidth="1"/>
    <col min="15852" max="15852" width="2.75" customWidth="1"/>
    <col min="15853" max="15853" width="6.25" customWidth="1"/>
    <col min="15854" max="15854" width="0.625" customWidth="1"/>
    <col min="15855" max="15855" width="8.75" customWidth="1"/>
    <col min="15856" max="15856" width="3.375" customWidth="1"/>
    <col min="15857" max="15857" width="1" customWidth="1"/>
    <col min="15858" max="15858" width="0" hidden="1" customWidth="1"/>
    <col min="15859" max="15859" width="3.625" customWidth="1"/>
    <col min="15860" max="15860" width="7" customWidth="1"/>
    <col min="15861" max="15861" width="15" customWidth="1"/>
    <col min="15862" max="15862" width="9.25" customWidth="1"/>
    <col min="15863" max="15863" width="0.25" customWidth="1"/>
    <col min="15864" max="15864" width="1.25" customWidth="1"/>
    <col min="15865" max="15865" width="0" hidden="1" customWidth="1"/>
    <col min="15866" max="15866" width="5.25" customWidth="1"/>
    <col min="15867" max="15867" width="3.125" customWidth="1"/>
    <col min="15868" max="15868" width="0" hidden="1" customWidth="1"/>
    <col min="15869" max="15869" width="2" customWidth="1"/>
    <col min="15870" max="15870" width="0.625" customWidth="1"/>
    <col min="15871" max="15871" width="1.25" customWidth="1"/>
    <col min="15872" max="15872" width="9.625" customWidth="1"/>
    <col min="15873" max="15877" width="0" hidden="1" customWidth="1"/>
    <col min="15880" max="15883" width="10.625" bestFit="1" customWidth="1"/>
    <col min="15884" max="15889" width="16.875" customWidth="1"/>
    <col min="16106" max="16106" width="0.25" customWidth="1"/>
    <col min="16107" max="16107" width="8.875" customWidth="1"/>
    <col min="16108" max="16108" width="2.75" customWidth="1"/>
    <col min="16109" max="16109" width="6.25" customWidth="1"/>
    <col min="16110" max="16110" width="0.625" customWidth="1"/>
    <col min="16111" max="16111" width="8.75" customWidth="1"/>
    <col min="16112" max="16112" width="3.375" customWidth="1"/>
    <col min="16113" max="16113" width="1" customWidth="1"/>
    <col min="16114" max="16114" width="0" hidden="1" customWidth="1"/>
    <col min="16115" max="16115" width="3.625" customWidth="1"/>
    <col min="16116" max="16116" width="7" customWidth="1"/>
    <col min="16117" max="16117" width="15" customWidth="1"/>
    <col min="16118" max="16118" width="9.25" customWidth="1"/>
    <col min="16119" max="16119" width="0.25" customWidth="1"/>
    <col min="16120" max="16120" width="1.25" customWidth="1"/>
    <col min="16121" max="16121" width="0" hidden="1" customWidth="1"/>
    <col min="16122" max="16122" width="5.25" customWidth="1"/>
    <col min="16123" max="16123" width="3.125" customWidth="1"/>
    <col min="16124" max="16124" width="0" hidden="1" customWidth="1"/>
    <col min="16125" max="16125" width="2" customWidth="1"/>
    <col min="16126" max="16126" width="0.625" customWidth="1"/>
    <col min="16127" max="16127" width="1.25" customWidth="1"/>
    <col min="16128" max="16128" width="9.625" customWidth="1"/>
    <col min="16129" max="16133" width="0" hidden="1" customWidth="1"/>
    <col min="16136" max="16139" width="10.625" bestFit="1" customWidth="1"/>
    <col min="16140" max="16145" width="16.875" customWidth="1"/>
  </cols>
  <sheetData>
    <row r="1" spans="1:16" ht="3" customHeight="1" x14ac:dyDescent="0.25">
      <c r="B1" s="8"/>
      <c r="C1" s="8"/>
      <c r="D1" s="8"/>
      <c r="E1" s="8"/>
      <c r="F1" s="8"/>
      <c r="G1" s="8"/>
    </row>
    <row r="2" spans="1:16" ht="78" customHeight="1" x14ac:dyDescent="0.25">
      <c r="A2" s="9"/>
      <c r="B2" s="4"/>
      <c r="C2" s="4"/>
      <c r="D2" s="4"/>
      <c r="E2" s="4"/>
      <c r="F2" s="89" t="str">
        <f ca="1">"Effective: "&amp; TEXT(TODAY(),"mmmm dd, yyyy")</f>
        <v>Effective: October 27, 2016</v>
      </c>
      <c r="G2" s="90"/>
    </row>
    <row r="3" spans="1:16" s="51" customFormat="1" ht="21.75" customHeight="1" thickBot="1" x14ac:dyDescent="0.3">
      <c r="E3" s="55" t="s">
        <v>22</v>
      </c>
      <c r="F3" s="50"/>
      <c r="G3" s="50"/>
    </row>
    <row r="4" spans="1:16" s="51" customFormat="1" ht="14.25" customHeight="1" thickTop="1" thickBot="1" x14ac:dyDescent="0.3">
      <c r="E4" s="58">
        <v>1.6000000000000001E-3</v>
      </c>
      <c r="F4" s="53"/>
      <c r="G4" s="53"/>
    </row>
    <row r="5" spans="1:16" s="51" customFormat="1" ht="14.25" customHeight="1" thickTop="1" x14ac:dyDescent="0.25">
      <c r="E5" s="52" t="s">
        <v>21</v>
      </c>
      <c r="F5" s="50"/>
      <c r="G5" s="50"/>
    </row>
    <row r="6" spans="1:16" s="51" customFormat="1" ht="12.75" customHeight="1" x14ac:dyDescent="0.25"/>
    <row r="7" spans="1:16" ht="13.5" customHeight="1" thickBot="1" x14ac:dyDescent="0.3">
      <c r="A7" s="99"/>
      <c r="B7" s="99"/>
      <c r="C7" s="99"/>
      <c r="D7" s="99"/>
      <c r="E7" s="99"/>
      <c r="F7" s="99"/>
      <c r="G7" s="99"/>
      <c r="P7" s="42" t="s">
        <v>7</v>
      </c>
    </row>
    <row r="8" spans="1:16" ht="18" customHeight="1" thickTop="1" thickBot="1" x14ac:dyDescent="0.3">
      <c r="A8" s="91" t="s">
        <v>3</v>
      </c>
      <c r="B8" s="93" t="s">
        <v>2</v>
      </c>
      <c r="C8" s="95" t="s">
        <v>1</v>
      </c>
      <c r="D8" s="97" t="s">
        <v>0</v>
      </c>
      <c r="E8" s="98"/>
      <c r="F8" s="98"/>
      <c r="G8" s="98"/>
      <c r="H8" s="98"/>
      <c r="I8" s="98"/>
      <c r="O8" s="71" t="s">
        <v>35</v>
      </c>
      <c r="P8" s="72">
        <v>0</v>
      </c>
    </row>
    <row r="9" spans="1:16" ht="20.25" customHeight="1" thickTop="1" thickBot="1" x14ac:dyDescent="0.3">
      <c r="A9" s="92"/>
      <c r="B9" s="94"/>
      <c r="C9" s="96"/>
      <c r="D9" s="22">
        <v>42688</v>
      </c>
      <c r="E9" s="22">
        <v>42718</v>
      </c>
      <c r="F9" s="22">
        <v>42749</v>
      </c>
      <c r="G9" s="22">
        <v>42780</v>
      </c>
      <c r="H9" s="22">
        <v>42808</v>
      </c>
      <c r="I9" s="22">
        <v>42839</v>
      </c>
      <c r="O9" s="71" t="s">
        <v>36</v>
      </c>
      <c r="P9" s="72">
        <v>5.0000000000000001E-3</v>
      </c>
    </row>
    <row r="10" spans="1:16" ht="24.75" customHeight="1" thickTop="1" thickBot="1" x14ac:dyDescent="0.3">
      <c r="A10" s="47" t="s">
        <v>4</v>
      </c>
      <c r="B10" s="48" t="s">
        <v>6</v>
      </c>
      <c r="C10" s="47">
        <v>6</v>
      </c>
      <c r="D10" s="65">
        <f>Sheet1!D2+$P$10</f>
        <v>0.10439</v>
      </c>
      <c r="E10" s="65">
        <f>Sheet1!E2+$P$10</f>
        <v>0.10406</v>
      </c>
      <c r="F10" s="65">
        <f>Sheet1!F2+$P$10</f>
        <v>0.10156999999999999</v>
      </c>
      <c r="G10" s="65">
        <f>Sheet1!G2+$P$10</f>
        <v>9.6030000000000004E-2</v>
      </c>
      <c r="H10" s="65">
        <f>Sheet1!H2+$P$10</f>
        <v>9.0719999999999995E-2</v>
      </c>
      <c r="I10" s="65">
        <f>Sheet1!I2+$P$10</f>
        <v>8.863E-2</v>
      </c>
      <c r="O10" s="73" t="s">
        <v>37</v>
      </c>
      <c r="P10" s="74">
        <f>IF(P8&gt;P9,((P8-P9)*2)+P9,P8)</f>
        <v>0</v>
      </c>
    </row>
    <row r="11" spans="1:16" ht="24.75" customHeight="1" thickBot="1" x14ac:dyDescent="0.3">
      <c r="A11" s="47" t="s">
        <v>4</v>
      </c>
      <c r="B11" s="48" t="s">
        <v>6</v>
      </c>
      <c r="C11" s="47">
        <v>12</v>
      </c>
      <c r="D11" s="65">
        <f>Sheet1!D8+$P$10</f>
        <v>9.5839999999999995E-2</v>
      </c>
      <c r="E11" s="65">
        <f>Sheet1!E8+$P$10</f>
        <v>9.5909999999999995E-2</v>
      </c>
      <c r="F11" s="65">
        <f>Sheet1!F8+$P$10</f>
        <v>9.5979999999999996E-2</v>
      </c>
      <c r="G11" s="65">
        <f>Sheet1!G8+$P$10</f>
        <v>9.6119999999999997E-2</v>
      </c>
      <c r="H11" s="65">
        <f>Sheet1!H8+$P$10</f>
        <v>9.6170000000000005E-2</v>
      </c>
      <c r="I11" s="65">
        <f>Sheet1!I8+$P$10</f>
        <v>9.6189999999999998E-2</v>
      </c>
    </row>
    <row r="12" spans="1:16" ht="24.75" customHeight="1" thickBot="1" x14ac:dyDescent="0.3">
      <c r="A12" s="47" t="s">
        <v>4</v>
      </c>
      <c r="B12" s="48" t="s">
        <v>6</v>
      </c>
      <c r="C12" s="47">
        <v>18</v>
      </c>
      <c r="D12" s="65">
        <f>Sheet1!D14+$P$10</f>
        <v>9.8780000000000007E-2</v>
      </c>
      <c r="E12" s="65">
        <f>Sheet1!E14+$P$10</f>
        <v>9.8659999999999998E-2</v>
      </c>
      <c r="F12" s="65">
        <f>Sheet1!F14+$P$10</f>
        <v>9.7909999999999997E-2</v>
      </c>
      <c r="G12" s="65">
        <f>Sheet1!G14+$P$10</f>
        <v>9.6110000000000001E-2</v>
      </c>
      <c r="H12" s="65">
        <f>Sheet1!H14+$P$10</f>
        <v>9.4350000000000003E-2</v>
      </c>
      <c r="I12" s="65">
        <f>Sheet1!I14+$P$10</f>
        <v>9.3640000000000001E-2</v>
      </c>
    </row>
    <row r="13" spans="1:16" ht="24.75" customHeight="1" thickBot="1" x14ac:dyDescent="0.3">
      <c r="A13" s="47" t="s">
        <v>4</v>
      </c>
      <c r="B13" s="48" t="s">
        <v>6</v>
      </c>
      <c r="C13" s="47">
        <v>24</v>
      </c>
      <c r="D13" s="65">
        <f>Sheet1!D20+$P$10</f>
        <v>9.604E-2</v>
      </c>
      <c r="E13" s="65">
        <f>Sheet1!E20+$P$10</f>
        <v>9.6070000000000003E-2</v>
      </c>
      <c r="F13" s="65">
        <f>Sheet1!F20+$P$10</f>
        <v>9.6049999999999996E-2</v>
      </c>
      <c r="G13" s="65">
        <f>Sheet1!G20+$P$10</f>
        <v>9.6140000000000003E-2</v>
      </c>
      <c r="H13" s="65">
        <f>Sheet1!H20+$P$10</f>
        <v>9.6180000000000002E-2</v>
      </c>
      <c r="I13" s="65">
        <f>Sheet1!I20+$P$10</f>
        <v>9.6159999999999995E-2</v>
      </c>
    </row>
    <row r="14" spans="1:16" ht="24.75" customHeight="1" thickBot="1" x14ac:dyDescent="0.3">
      <c r="A14" s="47" t="s">
        <v>29</v>
      </c>
      <c r="B14" s="48" t="s">
        <v>6</v>
      </c>
      <c r="C14" s="68">
        <f>Sheet1!Y3</f>
        <v>6</v>
      </c>
      <c r="D14" s="65" t="str">
        <f>IF(Sheet1!$Y$2=D9,Sheet1!$R$2+$P$10, " ")</f>
        <v xml:space="preserve"> </v>
      </c>
      <c r="E14" s="65" t="str">
        <f>IF(Sheet1!$Y$2=E9,Sheet1!$R$2+$P$10, " ")</f>
        <v xml:space="preserve"> </v>
      </c>
      <c r="F14" s="65" t="str">
        <f>IF(Sheet1!$Y$2=F9,Sheet1!$R$2+$P$10, " ")</f>
        <v xml:space="preserve"> </v>
      </c>
      <c r="G14" s="65" t="str">
        <f>IF(Sheet1!$Y$2=G9,Sheet1!$R$2+$P$10, " ")</f>
        <v xml:space="preserve"> </v>
      </c>
      <c r="H14" s="65" t="str">
        <f>IF(Sheet1!$Y$2=H9,Sheet1!$R$2+$P$10, " ")</f>
        <v xml:space="preserve"> </v>
      </c>
      <c r="I14" s="65">
        <f>IF(Sheet1!$Y$2=I9,Sheet1!$R$2+$P$10, " ")</f>
        <v>8.863E-2</v>
      </c>
    </row>
    <row r="15" spans="1:16" ht="27" customHeight="1" thickBot="1" x14ac:dyDescent="0.3">
      <c r="A15" s="54" t="s">
        <v>30</v>
      </c>
      <c r="B15" s="66" t="s">
        <v>6</v>
      </c>
      <c r="C15" s="69">
        <v>6</v>
      </c>
      <c r="D15" s="67">
        <f>VLOOKUP(C15,Sheet1!A2:I20,4,FALSE)+$P$10</f>
        <v>0.10439</v>
      </c>
      <c r="E15" s="65">
        <f>VLOOKUP(C15,Sheet1!A2:I20,5,FALSE)+$P$10</f>
        <v>0.10406</v>
      </c>
      <c r="F15" s="65">
        <f>VLOOKUP(C15,Sheet1!A2:I20,6,FALSE)+$P$10</f>
        <v>0.10156999999999999</v>
      </c>
      <c r="G15" s="65">
        <f>VLOOKUP(C15,Sheet1!A2:I20,7,FALSE)+$P$10</f>
        <v>9.6030000000000004E-2</v>
      </c>
      <c r="H15" s="65">
        <f>VLOOKUP(C15,Sheet1!A2:I20,8,FALSE)+$P$10</f>
        <v>9.0719999999999995E-2</v>
      </c>
      <c r="I15" s="65">
        <f>VLOOKUP(C15,Sheet1!A2:I20,9,FALSE)+$P$10</f>
        <v>8.863E-2</v>
      </c>
    </row>
    <row r="16" spans="1:16" ht="15" customHeight="1" x14ac:dyDescent="0.25">
      <c r="D16" s="59"/>
      <c r="E16" s="59"/>
      <c r="F16" s="59"/>
      <c r="G16" s="59"/>
    </row>
    <row r="17" spans="1:20" ht="18.75" customHeight="1" x14ac:dyDescent="0.25">
      <c r="A17" s="81" t="s">
        <v>3</v>
      </c>
      <c r="B17" s="83" t="s">
        <v>2</v>
      </c>
      <c r="C17" s="85" t="s">
        <v>1</v>
      </c>
      <c r="D17" s="87" t="s">
        <v>0</v>
      </c>
      <c r="E17" s="88"/>
      <c r="F17" s="88"/>
      <c r="G17" s="88"/>
      <c r="H17" s="88"/>
      <c r="I17" s="88"/>
    </row>
    <row r="18" spans="1:20" ht="18.75" customHeight="1" thickBot="1" x14ac:dyDescent="0.3">
      <c r="A18" s="82"/>
      <c r="B18" s="84"/>
      <c r="C18" s="86"/>
      <c r="D18" s="60">
        <f>$D$9</f>
        <v>42688</v>
      </c>
      <c r="E18" s="60">
        <f>$E$9</f>
        <v>42718</v>
      </c>
      <c r="F18" s="60">
        <f>$F$9</f>
        <v>42749</v>
      </c>
      <c r="G18" s="60">
        <f>$G$9</f>
        <v>42780</v>
      </c>
      <c r="H18" s="60">
        <f>$H$9</f>
        <v>42808</v>
      </c>
      <c r="I18" s="60">
        <f>$I$9</f>
        <v>42839</v>
      </c>
    </row>
    <row r="19" spans="1:20" ht="24" customHeight="1" thickBot="1" x14ac:dyDescent="0.3">
      <c r="A19" s="47" t="s">
        <v>4</v>
      </c>
      <c r="B19" s="48" t="s">
        <v>5</v>
      </c>
      <c r="C19" s="47">
        <v>6</v>
      </c>
      <c r="D19" s="65">
        <f>Sheet1!D21+$P$10</f>
        <v>9.393E-2</v>
      </c>
      <c r="E19" s="65">
        <f>Sheet1!E21+$P$10</f>
        <v>9.35E-2</v>
      </c>
      <c r="F19" s="65">
        <f>Sheet1!F21+$P$10</f>
        <v>9.1539999999999996E-2</v>
      </c>
      <c r="G19" s="65">
        <f>Sheet1!G21+$P$10</f>
        <v>8.6679999999999993E-2</v>
      </c>
      <c r="H19" s="65">
        <f>Sheet1!H21+$P$10</f>
        <v>8.1759999999999999E-2</v>
      </c>
      <c r="I19" s="65">
        <f>Sheet1!I21+$P$10</f>
        <v>7.9769999999999994E-2</v>
      </c>
    </row>
    <row r="20" spans="1:20" ht="24" customHeight="1" thickBot="1" x14ac:dyDescent="0.3">
      <c r="A20" s="47" t="s">
        <v>4</v>
      </c>
      <c r="B20" s="48" t="s">
        <v>5</v>
      </c>
      <c r="C20" s="47">
        <v>12</v>
      </c>
      <c r="D20" s="65">
        <f>Sheet1!D27+$P$10</f>
        <v>8.6319999999999994E-2</v>
      </c>
      <c r="E20" s="65">
        <f>Sheet1!E27+$P$10</f>
        <v>8.6410000000000001E-2</v>
      </c>
      <c r="F20" s="65">
        <f>Sheet1!F27+$P$10</f>
        <v>8.6489999999999997E-2</v>
      </c>
      <c r="G20" s="65">
        <f>Sheet1!G27+$P$10</f>
        <v>8.6660000000000001E-2</v>
      </c>
      <c r="H20" s="65">
        <f>Sheet1!H27+$P$10</f>
        <v>8.6739999999999998E-2</v>
      </c>
      <c r="I20" s="65">
        <f>Sheet1!I27+$P$10</f>
        <v>8.6790000000000006E-2</v>
      </c>
    </row>
    <row r="21" spans="1:20" ht="24" customHeight="1" thickBot="1" x14ac:dyDescent="0.3">
      <c r="A21" s="47" t="s">
        <v>4</v>
      </c>
      <c r="B21" s="48" t="s">
        <v>5</v>
      </c>
      <c r="C21" s="47">
        <v>18</v>
      </c>
      <c r="D21" s="65">
        <f>Sheet1!D33+$P$10</f>
        <v>8.9080000000000006E-2</v>
      </c>
      <c r="E21" s="65">
        <f>Sheet1!E33+$P$10</f>
        <v>8.8940000000000005E-2</v>
      </c>
      <c r="F21" s="65">
        <f>Sheet1!F33+$P$10</f>
        <v>8.8319999999999996E-2</v>
      </c>
      <c r="G21" s="65">
        <f>Sheet1!G33+$P$10</f>
        <v>8.6709999999999995E-2</v>
      </c>
      <c r="H21" s="65">
        <f>Sheet1!H33+$P$10</f>
        <v>8.5099999999999995E-2</v>
      </c>
      <c r="I21" s="65">
        <f>Sheet1!I33+$P$10</f>
        <v>8.4409999999999999E-2</v>
      </c>
    </row>
    <row r="22" spans="1:20" ht="24" customHeight="1" thickBot="1" x14ac:dyDescent="0.3">
      <c r="A22" s="47" t="s">
        <v>4</v>
      </c>
      <c r="B22" s="48" t="s">
        <v>5</v>
      </c>
      <c r="C22" s="47">
        <v>24</v>
      </c>
      <c r="D22" s="65">
        <f>Sheet1!D39+$P$10</f>
        <v>8.6540000000000006E-2</v>
      </c>
      <c r="E22" s="65">
        <f>Sheet1!E39+$P$10</f>
        <v>8.6559999999999998E-2</v>
      </c>
      <c r="F22" s="65">
        <f>Sheet1!F39+$P$10</f>
        <v>8.6540000000000006E-2</v>
      </c>
      <c r="G22" s="65">
        <f>Sheet1!G39+$P$10</f>
        <v>8.6620000000000003E-2</v>
      </c>
      <c r="H22" s="65">
        <f>Sheet1!H39+$P$10</f>
        <v>8.6660000000000001E-2</v>
      </c>
      <c r="I22" s="65">
        <f>Sheet1!I39+$P$10</f>
        <v>8.6639999999999995E-2</v>
      </c>
    </row>
    <row r="23" spans="1:20" ht="24" customHeight="1" thickBot="1" x14ac:dyDescent="0.3">
      <c r="A23" s="54" t="s">
        <v>29</v>
      </c>
      <c r="B23" s="48" t="s">
        <v>5</v>
      </c>
      <c r="C23" s="68">
        <f>Sheet1!Y22</f>
        <v>6</v>
      </c>
      <c r="D23" s="65" t="str">
        <f>IF(Sheet1!$Y$21=D18,Sheet1!$R$21+$P$10, " ")</f>
        <v xml:space="preserve"> </v>
      </c>
      <c r="E23" s="65" t="str">
        <f>IF(Sheet1!$Y$21=E18,Sheet1!$R$21+$P$10, " ")</f>
        <v xml:space="preserve"> </v>
      </c>
      <c r="F23" s="65" t="str">
        <f>IF(Sheet1!$Y$21=F18,Sheet1!$R$21+$P$10, " ")</f>
        <v xml:space="preserve"> </v>
      </c>
      <c r="G23" s="65" t="str">
        <f>IF(Sheet1!$Y$21=G18,Sheet1!$R$21+$P$10, " ")</f>
        <v xml:space="preserve"> </v>
      </c>
      <c r="H23" s="65" t="str">
        <f>IF(Sheet1!$Y$21=H18,Sheet1!$R$21+$P$10, " ")</f>
        <v xml:space="preserve"> </v>
      </c>
      <c r="I23" s="65">
        <f>IF(Sheet1!$Y$21=I18,Sheet1!$R$21+$P$10, " ")</f>
        <v>7.9769999999999994E-2</v>
      </c>
    </row>
    <row r="24" spans="1:20" s="53" customFormat="1" ht="26.25" customHeight="1" thickBot="1" x14ac:dyDescent="0.3">
      <c r="A24" s="54" t="s">
        <v>30</v>
      </c>
      <c r="B24" s="66" t="s">
        <v>5</v>
      </c>
      <c r="C24" s="69">
        <v>6</v>
      </c>
      <c r="D24" s="67">
        <f>VLOOKUP(C24,Sheet1!A21:I39,4,FALSE)+$P$10</f>
        <v>9.393E-2</v>
      </c>
      <c r="E24" s="67">
        <f>VLOOKUP(C24,Sheet1!A21:I39,5,FALSE)+$P$10</f>
        <v>9.35E-2</v>
      </c>
      <c r="F24" s="67">
        <f>VLOOKUP(C24,Sheet1!A21:I39,6,FALSE)+$P$10</f>
        <v>9.1539999999999996E-2</v>
      </c>
      <c r="G24" s="67">
        <f>VLOOKUP(C24,Sheet1!A21:I39,7,FALSE)+$P$10</f>
        <v>8.6679999999999993E-2</v>
      </c>
      <c r="H24" s="67">
        <f>VLOOKUP(C24,Sheet1!A21:I39,8,FALSE)+$P$10</f>
        <v>8.1759999999999999E-2</v>
      </c>
      <c r="I24" s="67">
        <f>VLOOKUP(C24,Sheet1!A21:I39,9,FALSE)+$P$10</f>
        <v>7.9769999999999994E-2</v>
      </c>
      <c r="P24" s="42"/>
    </row>
    <row r="25" spans="1:20" ht="12.75" customHeight="1" x14ac:dyDescent="0.25">
      <c r="A25" s="35"/>
      <c r="B25" s="35"/>
      <c r="C25" s="37"/>
      <c r="D25" s="18"/>
      <c r="E25" s="18"/>
      <c r="F25" s="18"/>
      <c r="G25" s="18"/>
    </row>
    <row r="26" spans="1:20" s="31" customFormat="1" ht="14.25" customHeight="1" x14ac:dyDescent="0.25">
      <c r="A26" s="81" t="s">
        <v>3</v>
      </c>
      <c r="B26" s="83" t="s">
        <v>2</v>
      </c>
      <c r="C26" s="85" t="s">
        <v>1</v>
      </c>
      <c r="D26" s="87" t="s">
        <v>0</v>
      </c>
      <c r="E26" s="88"/>
      <c r="F26" s="88"/>
      <c r="G26" s="88"/>
      <c r="H26" s="88"/>
      <c r="I26" s="88"/>
      <c r="J26" s="41"/>
      <c r="K26" s="41"/>
      <c r="L26" s="41"/>
      <c r="M26" s="41"/>
      <c r="N26" s="41"/>
      <c r="O26" s="41"/>
      <c r="P26" s="42"/>
      <c r="Q26" s="41"/>
      <c r="R26" s="41"/>
      <c r="S26" s="41"/>
      <c r="T26" s="41"/>
    </row>
    <row r="27" spans="1:20" s="31" customFormat="1" ht="13.5" customHeight="1" thickBot="1" x14ac:dyDescent="0.3">
      <c r="A27" s="82"/>
      <c r="B27" s="84"/>
      <c r="C27" s="86"/>
      <c r="D27" s="60">
        <f>$D$9</f>
        <v>42688</v>
      </c>
      <c r="E27" s="60">
        <f>$E$9</f>
        <v>42718</v>
      </c>
      <c r="F27" s="60">
        <f>$F$9</f>
        <v>42749</v>
      </c>
      <c r="G27" s="60">
        <f>$G$9</f>
        <v>42780</v>
      </c>
      <c r="H27" s="60">
        <f>$H$9</f>
        <v>42808</v>
      </c>
      <c r="I27" s="60">
        <f>$I$9</f>
        <v>42839</v>
      </c>
      <c r="J27" s="41"/>
      <c r="K27" s="41"/>
      <c r="L27" s="41"/>
      <c r="M27" s="41"/>
      <c r="N27" s="41"/>
      <c r="O27" s="41"/>
      <c r="P27" s="42"/>
      <c r="Q27" s="41"/>
      <c r="R27" s="41"/>
      <c r="S27" s="41"/>
      <c r="T27" s="41"/>
    </row>
    <row r="28" spans="1:20" s="75" customFormat="1" ht="24" customHeight="1" thickBot="1" x14ac:dyDescent="0.3">
      <c r="A28" s="54" t="s">
        <v>4</v>
      </c>
      <c r="B28" s="48" t="s">
        <v>38</v>
      </c>
      <c r="C28" s="54">
        <v>6</v>
      </c>
      <c r="D28" s="65">
        <f>Sheet1!D41+$P$10</f>
        <v>5.5190000000000003E-2</v>
      </c>
      <c r="E28" s="65">
        <f>Sheet1!E41+$P$10</f>
        <v>5.5939999999999997E-2</v>
      </c>
      <c r="F28" s="65">
        <f>Sheet1!F41+$P$10</f>
        <v>5.5399999999999998E-2</v>
      </c>
      <c r="G28" s="65">
        <f>Sheet1!G41+$P$10</f>
        <v>4.9340000000000002E-2</v>
      </c>
      <c r="H28" s="65">
        <f>Sheet1!H41+$P$10</f>
        <v>4.3799999999999999E-2</v>
      </c>
      <c r="I28" s="65">
        <f>Sheet1!I41+$P$10</f>
        <v>4.1849999999999998E-2</v>
      </c>
      <c r="P28" s="42"/>
    </row>
    <row r="29" spans="1:20" s="75" customFormat="1" ht="24" customHeight="1" thickBot="1" x14ac:dyDescent="0.3">
      <c r="A29" s="54" t="s">
        <v>4</v>
      </c>
      <c r="B29" s="48" t="s">
        <v>38</v>
      </c>
      <c r="C29" s="54">
        <v>12</v>
      </c>
      <c r="D29" s="65">
        <f>Sheet1!D47+$P$10</f>
        <v>4.9149999999999999E-2</v>
      </c>
      <c r="E29" s="65">
        <f>Sheet1!E47+$P$10</f>
        <v>4.931E-2</v>
      </c>
      <c r="F29" s="65">
        <f>Sheet1!F47+$P$10</f>
        <v>4.9480000000000003E-2</v>
      </c>
      <c r="G29" s="65">
        <f>Sheet1!G47+$P$10</f>
        <v>4.9680000000000002E-2</v>
      </c>
      <c r="H29" s="65">
        <f>Sheet1!H47+$P$10</f>
        <v>4.981E-2</v>
      </c>
      <c r="I29" s="65">
        <f>Sheet1!I47+$P$10</f>
        <v>4.9910000000000003E-2</v>
      </c>
      <c r="P29" s="42"/>
    </row>
    <row r="30" spans="1:20" s="75" customFormat="1" ht="24" customHeight="1" thickBot="1" x14ac:dyDescent="0.3">
      <c r="A30" s="54" t="s">
        <v>4</v>
      </c>
      <c r="B30" s="48" t="s">
        <v>38</v>
      </c>
      <c r="C30" s="54">
        <v>18</v>
      </c>
      <c r="D30" s="65">
        <f>Sheet1!D53+$P$10</f>
        <v>5.1860000000000003E-2</v>
      </c>
      <c r="E30" s="65">
        <f>Sheet1!E53+$P$10</f>
        <v>5.2089999999999997E-2</v>
      </c>
      <c r="F30" s="65">
        <f>Sheet1!F53+$P$10</f>
        <v>5.1769999999999997E-2</v>
      </c>
      <c r="G30" s="65">
        <f>Sheet1!G53+$P$10</f>
        <v>4.9750000000000003E-2</v>
      </c>
      <c r="H30" s="65">
        <f>Sheet1!H53+$P$10</f>
        <v>4.8099999999999997E-2</v>
      </c>
      <c r="I30" s="65">
        <f>Sheet1!I53+$P$10</f>
        <v>4.7469999999999998E-2</v>
      </c>
      <c r="P30" s="42"/>
    </row>
    <row r="31" spans="1:20" s="75" customFormat="1" ht="24" customHeight="1" thickBot="1" x14ac:dyDescent="0.3">
      <c r="A31" s="54" t="s">
        <v>4</v>
      </c>
      <c r="B31" s="48" t="s">
        <v>38</v>
      </c>
      <c r="C31" s="68">
        <v>24</v>
      </c>
      <c r="D31" s="65">
        <f>Sheet1!D59+$P$10</f>
        <v>4.9439999999999998E-2</v>
      </c>
      <c r="E31" s="65">
        <f>Sheet1!E59+$P$10</f>
        <v>4.9439999999999998E-2</v>
      </c>
      <c r="F31" s="65">
        <f>Sheet1!F59+$P$10</f>
        <v>4.938E-2</v>
      </c>
      <c r="G31" s="65">
        <f>Sheet1!G59+$P$10</f>
        <v>4.9399999999999999E-2</v>
      </c>
      <c r="H31" s="65">
        <f>Sheet1!H59+$P$10</f>
        <v>4.9410000000000003E-2</v>
      </c>
      <c r="I31" s="65">
        <f>Sheet1!I59+$P$10</f>
        <v>4.9390000000000003E-2</v>
      </c>
      <c r="P31" s="42"/>
    </row>
    <row r="32" spans="1:20" s="75" customFormat="1" ht="26.25" customHeight="1" thickBot="1" x14ac:dyDescent="0.3">
      <c r="A32" s="54" t="s">
        <v>29</v>
      </c>
      <c r="B32" s="48" t="s">
        <v>38</v>
      </c>
      <c r="C32" s="68">
        <f>Sheet1!Y41</f>
        <v>7</v>
      </c>
      <c r="D32" s="67" t="str">
        <f>IF(Sheet1!$Y$40=D27,Sheet1!$R$40+$P$10, " ")</f>
        <v xml:space="preserve"> </v>
      </c>
      <c r="E32" s="67" t="str">
        <f>IF(Sheet1!$Y$40=E27,Sheet1!$R$40+$P$10, " ")</f>
        <v xml:space="preserve"> </v>
      </c>
      <c r="F32" s="67" t="str">
        <f>IF(Sheet1!$Y$40=F27,Sheet1!$R$40+$P$10, " ")</f>
        <v xml:space="preserve"> </v>
      </c>
      <c r="G32" s="67" t="str">
        <f>IF(Sheet1!$Y$40=G27,Sheet1!$R$40+$P$10, " ")</f>
        <v xml:space="preserve"> </v>
      </c>
      <c r="H32" s="67" t="str">
        <f>IF(Sheet1!$Y$40=H27,Sheet1!$R$40+$P$10, " ")</f>
        <v xml:space="preserve"> </v>
      </c>
      <c r="I32" s="67">
        <f>IF(Sheet1!$Y$40=I27,Sheet1!$R$40+$P$10, " ")</f>
        <v>4.172E-2</v>
      </c>
      <c r="P32" s="42"/>
    </row>
    <row r="33" spans="1:20" s="75" customFormat="1" ht="24" customHeight="1" thickBot="1" x14ac:dyDescent="0.3">
      <c r="A33" s="54" t="s">
        <v>30</v>
      </c>
      <c r="B33" s="48" t="s">
        <v>38</v>
      </c>
      <c r="C33" s="69">
        <v>6</v>
      </c>
      <c r="D33" s="65">
        <f>VLOOKUP(C33,Sheet1!A40:I59,4,FALSE)+$P$10</f>
        <v>5.5190000000000003E-2</v>
      </c>
      <c r="E33" s="65">
        <f>VLOOKUP(C33,Sheet1!A40:I59,5,FALSE)+$P$10</f>
        <v>5.5939999999999997E-2</v>
      </c>
      <c r="F33" s="65">
        <f>VLOOKUP(C33,Sheet1!A40:I59,6,FALSE)+$P$10</f>
        <v>5.5399999999999998E-2</v>
      </c>
      <c r="G33" s="65">
        <f>VLOOKUP(C33,Sheet1!A40:I59,7,FALSE)+$P$10</f>
        <v>4.9340000000000002E-2</v>
      </c>
      <c r="H33" s="65">
        <f>VLOOKUP(C33,Sheet1!A40:I59,8,FALSE)+$P$10</f>
        <v>4.3799999999999999E-2</v>
      </c>
      <c r="I33" s="65">
        <f>VLOOKUP(C33,Sheet1!A40:I59,9,FALSE)+$P$10</f>
        <v>4.1849999999999998E-2</v>
      </c>
      <c r="P33" s="42"/>
    </row>
    <row r="34" spans="1:20" s="31" customFormat="1" ht="16.5" customHeight="1" x14ac:dyDescent="0.25">
      <c r="A34" s="34"/>
      <c r="B34" s="34"/>
      <c r="C34" s="34"/>
      <c r="D34" s="34"/>
      <c r="E34" s="34"/>
      <c r="F34" s="34"/>
      <c r="G34" s="34"/>
      <c r="H34" s="41"/>
      <c r="I34" s="41"/>
      <c r="J34" s="41"/>
      <c r="K34" s="41"/>
      <c r="L34" s="41"/>
      <c r="M34" s="41"/>
      <c r="N34" s="41"/>
      <c r="O34" s="41"/>
      <c r="P34" s="42"/>
      <c r="Q34" s="41"/>
      <c r="R34" s="41"/>
      <c r="S34" s="41"/>
      <c r="T34" s="41"/>
    </row>
    <row r="35" spans="1:20" s="31" customFormat="1" ht="13.5" customHeight="1" x14ac:dyDescent="0.25">
      <c r="A35" s="34"/>
      <c r="B35" s="34"/>
      <c r="C35" s="34"/>
      <c r="D35" s="33"/>
      <c r="E35" s="33"/>
      <c r="F35" s="33"/>
      <c r="G35" s="33"/>
      <c r="H35" s="41"/>
      <c r="I35" s="41"/>
      <c r="J35" s="41"/>
      <c r="K35" s="41"/>
      <c r="L35" s="41"/>
      <c r="M35" s="41"/>
      <c r="N35" s="41"/>
      <c r="O35" s="41"/>
      <c r="P35" s="42"/>
      <c r="Q35" s="41"/>
      <c r="R35" s="41"/>
      <c r="S35" s="41"/>
      <c r="T35" s="41"/>
    </row>
    <row r="36" spans="1:20" s="31" customFormat="1" ht="13.5" customHeight="1" x14ac:dyDescent="0.25">
      <c r="H36" s="41"/>
      <c r="I36" s="41"/>
      <c r="J36" s="41"/>
      <c r="K36" s="41"/>
      <c r="L36" s="41"/>
      <c r="M36" s="41"/>
      <c r="N36" s="41"/>
      <c r="O36" s="41"/>
      <c r="P36" s="42"/>
      <c r="Q36" s="41"/>
      <c r="R36" s="41"/>
      <c r="S36" s="41"/>
      <c r="T36" s="41"/>
    </row>
    <row r="37" spans="1:20" s="31" customFormat="1" ht="13.5" customHeight="1" x14ac:dyDescent="0.25">
      <c r="H37" s="41"/>
      <c r="I37" s="41"/>
      <c r="J37" s="41"/>
      <c r="K37" s="41"/>
      <c r="L37" s="41"/>
      <c r="M37" s="41"/>
      <c r="N37" s="41"/>
      <c r="O37" s="41"/>
      <c r="P37" s="42"/>
      <c r="Q37" s="41"/>
      <c r="R37" s="41"/>
      <c r="S37" s="41"/>
      <c r="T37" s="41"/>
    </row>
    <row r="38" spans="1:20" s="31" customFormat="1" ht="13.5" customHeight="1" x14ac:dyDescent="0.25">
      <c r="A38" s="34"/>
      <c r="B38" s="34"/>
      <c r="C38" s="34"/>
      <c r="D38" s="34"/>
      <c r="E38" s="34"/>
      <c r="F38" s="34"/>
      <c r="H38" s="41"/>
      <c r="I38" s="41"/>
      <c r="J38" s="41"/>
      <c r="K38" s="41"/>
      <c r="L38" s="41"/>
      <c r="M38" s="41"/>
      <c r="N38" s="41"/>
      <c r="O38" s="41"/>
      <c r="P38" s="42"/>
      <c r="Q38" s="41"/>
      <c r="R38" s="41"/>
      <c r="S38" s="41"/>
      <c r="T38" s="41"/>
    </row>
    <row r="39" spans="1:20" s="31" customFormat="1" ht="13.5" customHeight="1" x14ac:dyDescent="0.25">
      <c r="A39" s="34"/>
      <c r="B39" s="34"/>
      <c r="C39" s="34"/>
      <c r="D39" s="34"/>
      <c r="E39" s="34"/>
      <c r="F39" s="34"/>
      <c r="H39" s="41"/>
      <c r="I39" s="41"/>
      <c r="J39" s="41"/>
      <c r="K39" s="41"/>
      <c r="L39" s="41"/>
      <c r="M39" s="41"/>
      <c r="N39" s="41"/>
      <c r="O39" s="41"/>
      <c r="P39" s="42"/>
      <c r="Q39" s="41"/>
      <c r="R39" s="41"/>
      <c r="S39" s="41"/>
      <c r="T39" s="41"/>
    </row>
    <row r="40" spans="1:20" s="31" customFormat="1" x14ac:dyDescent="0.25">
      <c r="A40" s="34"/>
      <c r="B40" s="34"/>
      <c r="C40" s="34"/>
      <c r="D40" s="34"/>
      <c r="E40" s="34"/>
      <c r="F40" s="34"/>
      <c r="G40" s="34"/>
      <c r="H40" s="41"/>
      <c r="I40" s="41"/>
      <c r="J40" s="41"/>
      <c r="K40" s="41"/>
      <c r="L40" s="41"/>
      <c r="M40" s="41"/>
      <c r="N40" s="41"/>
      <c r="O40" s="41"/>
      <c r="P40" s="42"/>
      <c r="Q40" s="41"/>
      <c r="R40" s="41"/>
      <c r="S40" s="41"/>
      <c r="T40" s="41"/>
    </row>
    <row r="41" spans="1:20" s="31" customFormat="1" ht="21" customHeight="1" x14ac:dyDescent="0.25">
      <c r="A41" s="34"/>
      <c r="B41" s="34"/>
      <c r="C41" s="34"/>
      <c r="D41" s="34"/>
      <c r="E41" s="34"/>
      <c r="F41" s="34"/>
      <c r="G41" s="34"/>
      <c r="H41" s="41"/>
      <c r="I41" s="41"/>
      <c r="J41" s="41"/>
      <c r="K41" s="41"/>
      <c r="L41" s="41"/>
      <c r="M41" s="41"/>
      <c r="N41" s="41"/>
      <c r="O41" s="41"/>
      <c r="P41" s="42"/>
      <c r="Q41" s="41"/>
      <c r="R41" s="41"/>
      <c r="S41" s="41"/>
      <c r="T41" s="41"/>
    </row>
    <row r="42" spans="1:20" s="31" customFormat="1" ht="13.5" customHeight="1" x14ac:dyDescent="0.25">
      <c r="A42" s="34"/>
      <c r="B42" s="34"/>
      <c r="C42" s="34"/>
      <c r="D42" s="34"/>
      <c r="E42" s="34"/>
      <c r="F42" s="34"/>
      <c r="G42" s="34"/>
      <c r="H42" s="41"/>
      <c r="I42" s="41"/>
      <c r="J42" s="41"/>
      <c r="K42" s="41"/>
      <c r="L42" s="41"/>
      <c r="M42" s="41"/>
      <c r="N42" s="41"/>
      <c r="O42" s="41"/>
      <c r="P42" s="42"/>
      <c r="Q42" s="41"/>
      <c r="R42" s="41"/>
      <c r="S42" s="41"/>
      <c r="T42" s="41"/>
    </row>
    <row r="43" spans="1:20" s="31" customFormat="1" ht="13.5" customHeight="1" x14ac:dyDescent="0.25">
      <c r="A43" s="34"/>
      <c r="B43" s="34"/>
      <c r="C43" s="34"/>
      <c r="D43" s="34"/>
      <c r="E43" s="34"/>
      <c r="F43" s="34"/>
      <c r="G43" s="34"/>
      <c r="H43" s="41"/>
      <c r="I43" s="41"/>
      <c r="J43" s="41"/>
      <c r="K43" s="41"/>
      <c r="L43" s="41"/>
      <c r="M43" s="41"/>
      <c r="N43" s="41"/>
      <c r="O43" s="41"/>
      <c r="P43" s="42"/>
      <c r="Q43" s="41"/>
      <c r="R43" s="41"/>
      <c r="S43" s="41"/>
      <c r="T43" s="41"/>
    </row>
    <row r="44" spans="1:20" s="31" customFormat="1" ht="13.5" customHeight="1" x14ac:dyDescent="0.25">
      <c r="A44" s="34"/>
      <c r="B44" s="34"/>
      <c r="C44" s="34"/>
      <c r="D44" s="34"/>
      <c r="E44" s="34"/>
      <c r="F44" s="34"/>
      <c r="G44" s="34"/>
      <c r="H44" s="41"/>
      <c r="I44" s="41"/>
      <c r="J44" s="41"/>
      <c r="K44" s="41"/>
      <c r="L44" s="41"/>
      <c r="M44" s="41"/>
      <c r="N44" s="41"/>
      <c r="O44" s="41"/>
      <c r="P44" s="42"/>
      <c r="Q44" s="41"/>
      <c r="R44" s="41"/>
      <c r="S44" s="41"/>
      <c r="T44" s="41"/>
    </row>
    <row r="45" spans="1:20" s="31" customFormat="1" ht="13.5" customHeight="1" x14ac:dyDescent="0.25">
      <c r="A45" s="34"/>
      <c r="B45" s="34"/>
      <c r="C45" s="34"/>
      <c r="D45" s="34"/>
      <c r="E45" s="34"/>
      <c r="F45" s="34"/>
      <c r="G45" s="34"/>
      <c r="H45" s="41"/>
      <c r="I45" s="41"/>
      <c r="J45" s="41"/>
      <c r="K45" s="41"/>
      <c r="L45" s="41"/>
      <c r="M45" s="41"/>
      <c r="N45" s="41"/>
      <c r="O45" s="41"/>
      <c r="P45" s="42"/>
      <c r="Q45" s="41"/>
      <c r="R45" s="41"/>
      <c r="S45" s="41"/>
      <c r="T45" s="41"/>
    </row>
    <row r="46" spans="1:20" s="31" customFormat="1" ht="13.5" customHeight="1" x14ac:dyDescent="0.25">
      <c r="A46" s="34"/>
      <c r="B46" s="34"/>
      <c r="C46" s="34"/>
      <c r="D46" s="34"/>
      <c r="E46" s="34"/>
      <c r="F46" s="34"/>
      <c r="G46" s="34"/>
      <c r="H46" s="41"/>
      <c r="I46" s="41"/>
      <c r="J46" s="41"/>
      <c r="K46" s="41"/>
      <c r="L46" s="41"/>
      <c r="M46" s="41"/>
      <c r="N46" s="41"/>
      <c r="O46" s="41"/>
      <c r="P46" s="42"/>
      <c r="Q46" s="41"/>
      <c r="R46" s="41"/>
      <c r="S46" s="41"/>
      <c r="T46" s="41"/>
    </row>
    <row r="47" spans="1:20" s="31" customFormat="1" ht="17.25" customHeight="1" x14ac:dyDescent="0.25">
      <c r="A47" s="34"/>
      <c r="B47" s="34"/>
      <c r="C47" s="34"/>
      <c r="D47" s="34"/>
      <c r="E47" s="34"/>
      <c r="F47" s="34"/>
      <c r="G47" s="34"/>
      <c r="H47" s="41"/>
      <c r="I47" s="41"/>
      <c r="J47" s="41"/>
      <c r="K47" s="41"/>
      <c r="L47" s="41"/>
      <c r="M47" s="41"/>
      <c r="N47" s="41"/>
      <c r="O47" s="41"/>
      <c r="P47" s="42"/>
      <c r="Q47" s="41"/>
      <c r="R47" s="41"/>
      <c r="S47" s="41"/>
      <c r="T47" s="41"/>
    </row>
    <row r="48" spans="1:20" s="31" customFormat="1" ht="18.75" customHeight="1" x14ac:dyDescent="0.25">
      <c r="A48" s="34"/>
      <c r="B48" s="34"/>
      <c r="C48" s="34"/>
      <c r="D48" s="34"/>
      <c r="E48" s="34"/>
      <c r="F48" s="34"/>
      <c r="G48" s="34"/>
      <c r="H48" s="41"/>
      <c r="I48" s="41"/>
      <c r="J48" s="41"/>
      <c r="K48" s="41"/>
      <c r="L48" s="41"/>
      <c r="M48" s="41"/>
      <c r="N48" s="41"/>
      <c r="O48" s="41"/>
      <c r="P48" s="42"/>
      <c r="Q48" s="41"/>
      <c r="R48" s="41"/>
      <c r="S48" s="41"/>
      <c r="T48" s="41"/>
    </row>
    <row r="49" spans="1:20" s="31" customFormat="1" ht="13.5" customHeight="1" x14ac:dyDescent="0.25">
      <c r="A49" s="34"/>
      <c r="B49" s="34"/>
      <c r="C49" s="34"/>
      <c r="D49" s="34"/>
      <c r="E49" s="34"/>
      <c r="F49" s="34"/>
      <c r="G49" s="34"/>
      <c r="H49" s="41"/>
      <c r="I49" s="41"/>
      <c r="J49" s="41"/>
      <c r="K49" s="41"/>
      <c r="L49" s="41"/>
      <c r="M49" s="41"/>
      <c r="N49" s="41"/>
      <c r="O49" s="41"/>
      <c r="P49" s="42"/>
      <c r="Q49" s="41"/>
      <c r="R49" s="41"/>
      <c r="S49" s="41"/>
      <c r="T49" s="41"/>
    </row>
    <row r="50" spans="1:20" s="31" customFormat="1" ht="13.5" customHeight="1" x14ac:dyDescent="0.25">
      <c r="A50" s="34"/>
      <c r="B50" s="34"/>
      <c r="C50" s="34"/>
      <c r="D50" s="34"/>
      <c r="E50" s="34"/>
      <c r="F50" s="34"/>
      <c r="G50" s="34"/>
      <c r="H50" s="41"/>
      <c r="I50" s="41"/>
      <c r="J50" s="41"/>
      <c r="K50" s="41"/>
      <c r="L50" s="41"/>
      <c r="M50" s="41"/>
      <c r="N50" s="41"/>
      <c r="O50" s="41"/>
      <c r="P50" s="42"/>
      <c r="Q50" s="41"/>
      <c r="R50" s="41"/>
      <c r="S50" s="41"/>
      <c r="T50" s="41"/>
    </row>
    <row r="51" spans="1:20" s="31" customFormat="1" ht="13.5" customHeight="1" x14ac:dyDescent="0.25">
      <c r="A51" s="34"/>
      <c r="B51" s="34"/>
      <c r="C51" s="34"/>
      <c r="D51" s="34"/>
      <c r="E51" s="34"/>
      <c r="F51" s="34"/>
      <c r="G51" s="34"/>
      <c r="H51" s="41"/>
      <c r="I51" s="41"/>
      <c r="J51" s="41"/>
      <c r="K51" s="41"/>
      <c r="L51" s="41"/>
      <c r="M51" s="41"/>
      <c r="N51" s="41"/>
      <c r="O51" s="41"/>
      <c r="P51" s="42"/>
      <c r="Q51" s="41"/>
      <c r="R51" s="41"/>
      <c r="S51" s="41"/>
      <c r="T51" s="41"/>
    </row>
    <row r="52" spans="1:20" s="31" customFormat="1" ht="13.5" customHeight="1" x14ac:dyDescent="0.25">
      <c r="A52" s="34"/>
      <c r="B52" s="34"/>
      <c r="C52" s="34"/>
      <c r="D52" s="34"/>
      <c r="E52" s="34"/>
      <c r="F52" s="34"/>
      <c r="G52" s="34"/>
      <c r="H52" s="41"/>
      <c r="I52" s="41"/>
      <c r="J52" s="41"/>
      <c r="K52" s="41"/>
      <c r="L52" s="41"/>
      <c r="M52" s="41"/>
      <c r="N52" s="41"/>
      <c r="O52" s="41"/>
      <c r="P52" s="42"/>
      <c r="Q52" s="41"/>
      <c r="R52" s="41"/>
      <c r="S52" s="41"/>
      <c r="T52" s="41"/>
    </row>
    <row r="53" spans="1:20" s="31" customFormat="1" ht="13.5" customHeight="1" x14ac:dyDescent="0.25">
      <c r="A53" s="34"/>
      <c r="B53" s="34"/>
      <c r="C53" s="34"/>
      <c r="D53" s="34"/>
      <c r="E53" s="34"/>
      <c r="F53" s="34"/>
      <c r="G53" s="34"/>
      <c r="H53" s="41"/>
      <c r="I53" s="41"/>
      <c r="J53" s="41"/>
      <c r="K53" s="41"/>
      <c r="L53" s="41"/>
      <c r="M53" s="41"/>
      <c r="N53" s="41"/>
      <c r="O53" s="41"/>
      <c r="P53" s="42"/>
      <c r="Q53" s="41"/>
      <c r="R53" s="41"/>
      <c r="S53" s="41"/>
      <c r="T53" s="41"/>
    </row>
    <row r="54" spans="1:20" x14ac:dyDescent="0.25">
      <c r="A54" s="34"/>
      <c r="B54" s="34"/>
      <c r="C54" s="34"/>
      <c r="D54" s="34"/>
      <c r="E54" s="34"/>
      <c r="F54" s="34"/>
      <c r="G54" s="34"/>
    </row>
    <row r="55" spans="1:20" x14ac:dyDescent="0.25">
      <c r="A55" s="34"/>
      <c r="B55" s="34"/>
      <c r="C55" s="34"/>
      <c r="D55" s="34"/>
      <c r="E55" s="34"/>
      <c r="F55" s="34"/>
      <c r="G55" s="34"/>
    </row>
    <row r="56" spans="1:20" x14ac:dyDescent="0.25">
      <c r="A56" s="34"/>
      <c r="B56" s="34"/>
      <c r="C56" s="34"/>
      <c r="D56" s="34"/>
      <c r="E56" s="34"/>
      <c r="F56" s="34"/>
      <c r="G56" s="34"/>
    </row>
    <row r="57" spans="1:20" x14ac:dyDescent="0.25">
      <c r="A57" s="34"/>
      <c r="B57" s="34"/>
      <c r="C57" s="34"/>
      <c r="D57" s="34"/>
      <c r="E57" s="34"/>
      <c r="F57" s="34"/>
      <c r="G57" s="34"/>
    </row>
    <row r="58" spans="1:20" x14ac:dyDescent="0.25">
      <c r="A58" s="34"/>
      <c r="B58" s="34"/>
      <c r="C58" s="34"/>
      <c r="D58" s="34"/>
      <c r="E58" s="34"/>
      <c r="F58" s="34"/>
      <c r="G58" s="34"/>
    </row>
    <row r="59" spans="1:20" x14ac:dyDescent="0.25">
      <c r="A59" s="34"/>
      <c r="B59" s="34"/>
      <c r="C59" s="34"/>
      <c r="D59" s="34"/>
      <c r="E59" s="34"/>
      <c r="F59" s="34"/>
      <c r="G59" s="34"/>
    </row>
    <row r="60" spans="1:20" x14ac:dyDescent="0.25">
      <c r="A60" s="34"/>
      <c r="B60" s="34"/>
      <c r="C60" s="34"/>
      <c r="D60" s="34"/>
      <c r="E60" s="34"/>
      <c r="F60" s="34"/>
      <c r="G60" s="34"/>
    </row>
    <row r="61" spans="1:20" x14ac:dyDescent="0.25">
      <c r="A61" s="34"/>
      <c r="B61" s="34"/>
      <c r="C61" s="34"/>
      <c r="D61" s="34"/>
      <c r="E61" s="34"/>
      <c r="F61" s="34"/>
      <c r="G61" s="34"/>
    </row>
    <row r="62" spans="1:20" x14ac:dyDescent="0.25">
      <c r="A62" s="34"/>
      <c r="B62" s="34"/>
      <c r="C62" s="34"/>
      <c r="D62" s="34"/>
      <c r="E62" s="34"/>
      <c r="F62" s="34"/>
      <c r="G62" s="34"/>
    </row>
    <row r="63" spans="1:20" x14ac:dyDescent="0.25">
      <c r="A63" s="34"/>
      <c r="B63" s="34"/>
      <c r="C63" s="34"/>
      <c r="D63" s="34"/>
      <c r="E63" s="34"/>
      <c r="F63" s="34"/>
      <c r="G63" s="34"/>
    </row>
    <row r="64" spans="1:20" x14ac:dyDescent="0.25">
      <c r="A64" s="34"/>
      <c r="B64" s="34"/>
      <c r="C64" s="34"/>
      <c r="D64" s="34"/>
      <c r="E64" s="34"/>
      <c r="F64" s="34"/>
      <c r="G64" s="34"/>
    </row>
    <row r="65" spans="1:7" x14ac:dyDescent="0.25">
      <c r="A65" s="34"/>
      <c r="B65" s="34"/>
      <c r="C65" s="34"/>
      <c r="D65" s="34"/>
      <c r="E65" s="34"/>
      <c r="F65" s="34"/>
      <c r="G65" s="34"/>
    </row>
    <row r="66" spans="1:7" x14ac:dyDescent="0.25">
      <c r="A66" s="34"/>
      <c r="B66" s="34"/>
      <c r="C66" s="34"/>
      <c r="D66" s="34"/>
      <c r="E66" s="34"/>
      <c r="F66" s="34"/>
      <c r="G66" s="34"/>
    </row>
    <row r="67" spans="1:7" x14ac:dyDescent="0.25">
      <c r="A67" s="34"/>
      <c r="B67" s="34"/>
      <c r="C67" s="34"/>
      <c r="D67" s="34"/>
      <c r="E67" s="34"/>
      <c r="F67" s="34"/>
      <c r="G67" s="34"/>
    </row>
    <row r="68" spans="1:7" x14ac:dyDescent="0.25">
      <c r="A68" s="34"/>
      <c r="B68" s="34"/>
      <c r="C68" s="34"/>
      <c r="D68" s="34"/>
      <c r="E68" s="34"/>
      <c r="F68" s="34"/>
      <c r="G68" s="34"/>
    </row>
    <row r="69" spans="1:7" x14ac:dyDescent="0.25">
      <c r="A69" s="34"/>
      <c r="B69" s="34"/>
      <c r="C69" s="34"/>
      <c r="D69" s="34"/>
      <c r="E69" s="34"/>
      <c r="F69" s="34"/>
      <c r="G69" s="34"/>
    </row>
    <row r="70" spans="1:7" x14ac:dyDescent="0.25">
      <c r="A70" s="34"/>
      <c r="B70" s="34"/>
      <c r="C70" s="34"/>
      <c r="D70" s="34"/>
      <c r="E70" s="34"/>
      <c r="F70" s="34"/>
      <c r="G70" s="34"/>
    </row>
    <row r="71" spans="1:7" x14ac:dyDescent="0.25">
      <c r="A71" s="34"/>
      <c r="B71" s="34"/>
      <c r="C71" s="34"/>
      <c r="D71" s="34"/>
      <c r="E71" s="34"/>
      <c r="F71" s="34"/>
      <c r="G71" s="34"/>
    </row>
    <row r="72" spans="1:7" x14ac:dyDescent="0.25">
      <c r="E72" s="34"/>
      <c r="F72" s="34"/>
      <c r="G72" s="34"/>
    </row>
    <row r="73" spans="1:7" x14ac:dyDescent="0.25">
      <c r="E73" s="34"/>
      <c r="F73" s="34"/>
      <c r="G73" s="34"/>
    </row>
    <row r="74" spans="1:7" x14ac:dyDescent="0.25">
      <c r="E74" s="34"/>
      <c r="F74" s="34"/>
      <c r="G74" s="34"/>
    </row>
    <row r="75" spans="1:7" x14ac:dyDescent="0.25">
      <c r="E75" s="34"/>
      <c r="F75" s="34"/>
      <c r="G75" s="34"/>
    </row>
    <row r="76" spans="1:7" x14ac:dyDescent="0.25">
      <c r="E76" s="34"/>
      <c r="F76" s="34"/>
      <c r="G76" s="34"/>
    </row>
    <row r="77" spans="1:7" x14ac:dyDescent="0.25">
      <c r="E77" s="34"/>
      <c r="F77" s="34"/>
      <c r="G77" s="34"/>
    </row>
    <row r="78" spans="1:7" x14ac:dyDescent="0.25">
      <c r="E78" s="34"/>
      <c r="F78" s="34"/>
      <c r="G78" s="34"/>
    </row>
    <row r="79" spans="1:7" x14ac:dyDescent="0.25">
      <c r="E79" s="34"/>
      <c r="F79" s="34"/>
      <c r="G79" s="34"/>
    </row>
    <row r="80" spans="1:7" x14ac:dyDescent="0.25">
      <c r="E80" s="34"/>
      <c r="F80" s="34"/>
      <c r="G80" s="34"/>
    </row>
    <row r="81" spans="5:7" x14ac:dyDescent="0.25">
      <c r="E81" s="34"/>
      <c r="F81" s="34"/>
      <c r="G81" s="34"/>
    </row>
    <row r="82" spans="5:7" x14ac:dyDescent="0.25">
      <c r="E82" s="34"/>
      <c r="F82" s="34"/>
      <c r="G82" s="34"/>
    </row>
    <row r="83" spans="5:7" x14ac:dyDescent="0.25">
      <c r="E83" s="34"/>
      <c r="F83" s="34"/>
      <c r="G83" s="34"/>
    </row>
    <row r="84" spans="5:7" x14ac:dyDescent="0.25">
      <c r="E84" s="34"/>
      <c r="F84" s="34"/>
      <c r="G84" s="34"/>
    </row>
    <row r="85" spans="5:7" x14ac:dyDescent="0.25">
      <c r="E85" s="34"/>
      <c r="F85" s="34"/>
      <c r="G85" s="34"/>
    </row>
    <row r="86" spans="5:7" x14ac:dyDescent="0.25">
      <c r="E86" s="34"/>
      <c r="F86" s="34"/>
      <c r="G86" s="34"/>
    </row>
    <row r="87" spans="5:7" x14ac:dyDescent="0.25">
      <c r="E87" s="34"/>
      <c r="F87" s="34"/>
      <c r="G87" s="34"/>
    </row>
    <row r="88" spans="5:7" x14ac:dyDescent="0.25">
      <c r="E88" s="34"/>
      <c r="F88" s="34"/>
      <c r="G88" s="34"/>
    </row>
    <row r="89" spans="5:7" x14ac:dyDescent="0.25">
      <c r="E89" s="34"/>
      <c r="F89" s="34"/>
      <c r="G89" s="34"/>
    </row>
    <row r="90" spans="5:7" x14ac:dyDescent="0.25">
      <c r="E90" s="34"/>
      <c r="F90" s="34"/>
      <c r="G90" s="34"/>
    </row>
    <row r="91" spans="5:7" x14ac:dyDescent="0.25">
      <c r="E91" s="34"/>
      <c r="F91" s="34"/>
      <c r="G91" s="34"/>
    </row>
    <row r="92" spans="5:7" x14ac:dyDescent="0.25">
      <c r="E92" s="34"/>
      <c r="F92" s="34"/>
      <c r="G92" s="34"/>
    </row>
    <row r="93" spans="5:7" x14ac:dyDescent="0.25">
      <c r="E93" s="34"/>
      <c r="F93" s="34"/>
      <c r="G93" s="34"/>
    </row>
    <row r="94" spans="5:7" x14ac:dyDescent="0.25">
      <c r="E94" s="34"/>
      <c r="F94" s="34"/>
      <c r="G94" s="34"/>
    </row>
    <row r="95" spans="5:7" x14ac:dyDescent="0.25">
      <c r="E95" s="34"/>
      <c r="F95" s="34"/>
      <c r="G95" s="34"/>
    </row>
    <row r="96" spans="5:7" x14ac:dyDescent="0.25">
      <c r="E96" s="34"/>
      <c r="F96" s="34"/>
      <c r="G96" s="34"/>
    </row>
    <row r="97" spans="5:7" x14ac:dyDescent="0.25">
      <c r="E97" s="34"/>
      <c r="F97" s="34"/>
      <c r="G97" s="34"/>
    </row>
    <row r="98" spans="5:7" x14ac:dyDescent="0.25">
      <c r="E98" s="34"/>
      <c r="F98" s="34"/>
      <c r="G98" s="34"/>
    </row>
    <row r="99" spans="5:7" x14ac:dyDescent="0.25">
      <c r="E99" s="34"/>
      <c r="F99" s="34"/>
      <c r="G99" s="34"/>
    </row>
    <row r="100" spans="5:7" x14ac:dyDescent="0.25">
      <c r="E100" s="34"/>
      <c r="F100" s="34"/>
      <c r="G100" s="34"/>
    </row>
    <row r="101" spans="5:7" x14ac:dyDescent="0.25">
      <c r="E101" s="34"/>
      <c r="F101" s="34"/>
      <c r="G101" s="34"/>
    </row>
    <row r="102" spans="5:7" x14ac:dyDescent="0.25">
      <c r="E102" s="34"/>
      <c r="F102" s="34"/>
      <c r="G102" s="34"/>
    </row>
    <row r="103" spans="5:7" x14ac:dyDescent="0.25">
      <c r="E103" s="34"/>
      <c r="F103" s="34"/>
      <c r="G103" s="34"/>
    </row>
    <row r="104" spans="5:7" x14ac:dyDescent="0.25">
      <c r="E104" s="34"/>
      <c r="F104" s="34"/>
      <c r="G104" s="34"/>
    </row>
    <row r="105" spans="5:7" x14ac:dyDescent="0.25">
      <c r="E105" s="34"/>
      <c r="F105" s="34"/>
      <c r="G105" s="34"/>
    </row>
    <row r="106" spans="5:7" x14ac:dyDescent="0.25">
      <c r="E106" s="34"/>
      <c r="F106" s="34"/>
      <c r="G106" s="34"/>
    </row>
    <row r="107" spans="5:7" x14ac:dyDescent="0.25">
      <c r="E107" s="34"/>
      <c r="F107" s="34"/>
      <c r="G107" s="34"/>
    </row>
    <row r="108" spans="5:7" x14ac:dyDescent="0.25">
      <c r="E108" s="34"/>
      <c r="F108" s="34"/>
      <c r="G108" s="34"/>
    </row>
    <row r="109" spans="5:7" x14ac:dyDescent="0.25">
      <c r="E109" s="34"/>
      <c r="F109" s="34"/>
      <c r="G109" s="34"/>
    </row>
    <row r="110" spans="5:7" x14ac:dyDescent="0.25">
      <c r="E110" s="34"/>
      <c r="F110" s="34"/>
      <c r="G110" s="34"/>
    </row>
    <row r="111" spans="5:7" x14ac:dyDescent="0.25">
      <c r="E111" s="34"/>
      <c r="F111" s="34"/>
      <c r="G111" s="34"/>
    </row>
    <row r="112" spans="5:7" x14ac:dyDescent="0.25">
      <c r="E112" s="34"/>
      <c r="F112" s="34"/>
      <c r="G112" s="34"/>
    </row>
    <row r="113" spans="5:7" x14ac:dyDescent="0.25">
      <c r="E113" s="34"/>
      <c r="F113" s="34"/>
      <c r="G113" s="34"/>
    </row>
    <row r="114" spans="5:7" x14ac:dyDescent="0.25">
      <c r="E114" s="34"/>
      <c r="F114" s="34"/>
      <c r="G114" s="34"/>
    </row>
    <row r="115" spans="5:7" x14ac:dyDescent="0.25">
      <c r="E115" s="34"/>
      <c r="F115" s="34"/>
      <c r="G115" s="34"/>
    </row>
    <row r="116" spans="5:7" x14ac:dyDescent="0.25">
      <c r="E116" s="34"/>
      <c r="F116" s="34"/>
      <c r="G116" s="34"/>
    </row>
    <row r="117" spans="5:7" x14ac:dyDescent="0.25">
      <c r="E117" s="34"/>
      <c r="F117" s="34"/>
      <c r="G117" s="34"/>
    </row>
    <row r="118" spans="5:7" x14ac:dyDescent="0.25">
      <c r="E118" s="34"/>
      <c r="F118" s="34"/>
      <c r="G118" s="34"/>
    </row>
    <row r="119" spans="5:7" x14ac:dyDescent="0.25">
      <c r="E119" s="34"/>
      <c r="F119" s="34"/>
      <c r="G119" s="34"/>
    </row>
    <row r="120" spans="5:7" x14ac:dyDescent="0.25">
      <c r="E120" s="34"/>
      <c r="F120" s="34"/>
      <c r="G120" s="34"/>
    </row>
    <row r="121" spans="5:7" x14ac:dyDescent="0.25">
      <c r="E121" s="34"/>
      <c r="F121" s="34"/>
      <c r="G121" s="34"/>
    </row>
    <row r="122" spans="5:7" x14ac:dyDescent="0.25">
      <c r="E122" s="34"/>
      <c r="F122" s="34"/>
      <c r="G122" s="34"/>
    </row>
    <row r="123" spans="5:7" x14ac:dyDescent="0.25">
      <c r="E123" s="34"/>
      <c r="F123" s="34"/>
      <c r="G123" s="34"/>
    </row>
    <row r="124" spans="5:7" x14ac:dyDescent="0.25">
      <c r="E124" s="34"/>
      <c r="F124" s="34"/>
      <c r="G124" s="34"/>
    </row>
    <row r="125" spans="5:7" x14ac:dyDescent="0.25">
      <c r="E125" s="34"/>
      <c r="F125" s="34"/>
      <c r="G125" s="34"/>
    </row>
    <row r="126" spans="5:7" x14ac:dyDescent="0.25">
      <c r="E126" s="34"/>
      <c r="F126" s="34"/>
      <c r="G126" s="34"/>
    </row>
    <row r="127" spans="5:7" x14ac:dyDescent="0.25">
      <c r="E127" s="34"/>
      <c r="F127" s="34"/>
      <c r="G127" s="34"/>
    </row>
    <row r="128" spans="5:7" x14ac:dyDescent="0.25">
      <c r="E128" s="34"/>
      <c r="F128" s="34"/>
      <c r="G128" s="34"/>
    </row>
    <row r="129" spans="5:7" x14ac:dyDescent="0.25">
      <c r="E129" s="34"/>
      <c r="F129" s="34"/>
      <c r="G129" s="34"/>
    </row>
    <row r="130" spans="5:7" x14ac:dyDescent="0.25">
      <c r="E130" s="34"/>
      <c r="F130" s="34"/>
      <c r="G130" s="34"/>
    </row>
    <row r="131" spans="5:7" x14ac:dyDescent="0.25">
      <c r="E131" s="34"/>
      <c r="F131" s="34"/>
      <c r="G131" s="34"/>
    </row>
    <row r="132" spans="5:7" x14ac:dyDescent="0.25">
      <c r="E132" s="34"/>
      <c r="F132" s="34"/>
      <c r="G132" s="34"/>
    </row>
    <row r="133" spans="5:7" x14ac:dyDescent="0.25">
      <c r="E133" s="34"/>
      <c r="F133" s="34"/>
      <c r="G133" s="34"/>
    </row>
    <row r="134" spans="5:7" x14ac:dyDescent="0.25">
      <c r="E134" s="34"/>
      <c r="F134" s="34"/>
      <c r="G134" s="34"/>
    </row>
    <row r="135" spans="5:7" x14ac:dyDescent="0.25">
      <c r="E135" s="34"/>
      <c r="F135" s="34"/>
      <c r="G135" s="34"/>
    </row>
    <row r="136" spans="5:7" x14ac:dyDescent="0.25">
      <c r="E136" s="34"/>
      <c r="F136" s="34"/>
      <c r="G136" s="34"/>
    </row>
    <row r="137" spans="5:7" x14ac:dyDescent="0.25">
      <c r="E137" s="34"/>
      <c r="F137" s="34"/>
      <c r="G137" s="34"/>
    </row>
    <row r="138" spans="5:7" x14ac:dyDescent="0.25">
      <c r="E138" s="34"/>
      <c r="F138" s="34"/>
      <c r="G138" s="34"/>
    </row>
    <row r="139" spans="5:7" x14ac:dyDescent="0.25">
      <c r="E139" s="34"/>
      <c r="F139" s="34"/>
      <c r="G139" s="34"/>
    </row>
    <row r="140" spans="5:7" x14ac:dyDescent="0.25">
      <c r="E140" s="34"/>
      <c r="F140" s="34"/>
      <c r="G140" s="34"/>
    </row>
    <row r="141" spans="5:7" x14ac:dyDescent="0.25">
      <c r="E141" s="34"/>
      <c r="F141" s="34"/>
      <c r="G141" s="34"/>
    </row>
    <row r="142" spans="5:7" x14ac:dyDescent="0.25">
      <c r="E142" s="34"/>
      <c r="F142" s="34"/>
      <c r="G142" s="34"/>
    </row>
    <row r="143" spans="5:7" x14ac:dyDescent="0.25">
      <c r="E143" s="34"/>
      <c r="F143" s="34"/>
      <c r="G143" s="34"/>
    </row>
    <row r="144" spans="5:7" x14ac:dyDescent="0.25">
      <c r="E144" s="34"/>
      <c r="F144" s="34"/>
      <c r="G144" s="34"/>
    </row>
    <row r="145" spans="5:7" x14ac:dyDescent="0.25">
      <c r="E145" s="34"/>
      <c r="F145" s="34"/>
      <c r="G145" s="34"/>
    </row>
    <row r="146" spans="5:7" x14ac:dyDescent="0.25">
      <c r="E146" s="34"/>
      <c r="F146" s="34"/>
      <c r="G146" s="34"/>
    </row>
    <row r="147" spans="5:7" x14ac:dyDescent="0.25">
      <c r="E147" s="34"/>
      <c r="F147" s="34"/>
      <c r="G147" s="34"/>
    </row>
    <row r="148" spans="5:7" x14ac:dyDescent="0.25">
      <c r="E148" s="34"/>
      <c r="F148" s="34"/>
      <c r="G148" s="34"/>
    </row>
    <row r="149" spans="5:7" x14ac:dyDescent="0.25">
      <c r="E149" s="34"/>
      <c r="F149" s="34"/>
      <c r="G149" s="34"/>
    </row>
    <row r="150" spans="5:7" x14ac:dyDescent="0.25">
      <c r="E150" s="34"/>
      <c r="F150" s="34"/>
      <c r="G150" s="34"/>
    </row>
    <row r="151" spans="5:7" x14ac:dyDescent="0.25">
      <c r="E151" s="34"/>
      <c r="F151" s="34"/>
      <c r="G151" s="34"/>
    </row>
    <row r="152" spans="5:7" x14ac:dyDescent="0.25">
      <c r="E152" s="34"/>
      <c r="F152" s="34"/>
      <c r="G152" s="34"/>
    </row>
    <row r="153" spans="5:7" x14ac:dyDescent="0.25">
      <c r="E153" s="34"/>
      <c r="F153" s="34"/>
      <c r="G153" s="34"/>
    </row>
    <row r="154" spans="5:7" x14ac:dyDescent="0.25">
      <c r="E154" s="34"/>
      <c r="F154" s="34"/>
      <c r="G154" s="34"/>
    </row>
    <row r="155" spans="5:7" x14ac:dyDescent="0.25">
      <c r="E155" s="34"/>
      <c r="F155" s="34"/>
      <c r="G155" s="34"/>
    </row>
    <row r="156" spans="5:7" x14ac:dyDescent="0.25">
      <c r="E156" s="34"/>
      <c r="F156" s="34"/>
      <c r="G156" s="34"/>
    </row>
    <row r="157" spans="5:7" x14ac:dyDescent="0.25">
      <c r="E157" s="34"/>
      <c r="F157" s="34"/>
      <c r="G157" s="34"/>
    </row>
    <row r="158" spans="5:7" x14ac:dyDescent="0.25">
      <c r="E158" s="34"/>
      <c r="F158" s="34"/>
      <c r="G158" s="34"/>
    </row>
    <row r="159" spans="5:7" x14ac:dyDescent="0.25">
      <c r="E159" s="34"/>
      <c r="F159" s="34"/>
      <c r="G159" s="34"/>
    </row>
    <row r="160" spans="5:7" x14ac:dyDescent="0.25">
      <c r="E160" s="34"/>
      <c r="F160" s="34"/>
      <c r="G160" s="34"/>
    </row>
    <row r="161" spans="5:7" x14ac:dyDescent="0.25">
      <c r="E161" s="34"/>
      <c r="F161" s="34"/>
      <c r="G161" s="34"/>
    </row>
    <row r="162" spans="5:7" x14ac:dyDescent="0.25">
      <c r="E162" s="34"/>
      <c r="F162" s="34"/>
      <c r="G162" s="34"/>
    </row>
    <row r="163" spans="5:7" x14ac:dyDescent="0.25">
      <c r="E163" s="34"/>
      <c r="F163" s="34"/>
      <c r="G163" s="34"/>
    </row>
    <row r="164" spans="5:7" x14ac:dyDescent="0.25">
      <c r="E164" s="34"/>
      <c r="F164" s="34"/>
      <c r="G164" s="34"/>
    </row>
    <row r="165" spans="5:7" x14ac:dyDescent="0.25">
      <c r="E165" s="34"/>
      <c r="F165" s="34"/>
      <c r="G165" s="34"/>
    </row>
    <row r="166" spans="5:7" x14ac:dyDescent="0.25">
      <c r="E166" s="34"/>
      <c r="F166" s="34"/>
      <c r="G166" s="34"/>
    </row>
    <row r="167" spans="5:7" x14ac:dyDescent="0.25">
      <c r="E167" s="34"/>
      <c r="F167" s="34"/>
      <c r="G167" s="34"/>
    </row>
    <row r="168" spans="5:7" x14ac:dyDescent="0.25">
      <c r="E168" s="34"/>
      <c r="F168" s="34"/>
      <c r="G168" s="34"/>
    </row>
    <row r="169" spans="5:7" x14ac:dyDescent="0.25">
      <c r="E169" s="34"/>
      <c r="F169" s="34"/>
      <c r="G169" s="34"/>
    </row>
    <row r="170" spans="5:7" x14ac:dyDescent="0.25">
      <c r="E170" s="34"/>
      <c r="F170" s="34"/>
      <c r="G170" s="34"/>
    </row>
    <row r="171" spans="5:7" x14ac:dyDescent="0.25">
      <c r="E171" s="34"/>
      <c r="F171" s="34"/>
      <c r="G171" s="34"/>
    </row>
    <row r="172" spans="5:7" x14ac:dyDescent="0.25">
      <c r="E172" s="34"/>
      <c r="F172" s="34"/>
      <c r="G172" s="34"/>
    </row>
    <row r="173" spans="5:7" x14ac:dyDescent="0.25">
      <c r="E173" s="34"/>
      <c r="F173" s="34"/>
      <c r="G173" s="34"/>
    </row>
    <row r="174" spans="5:7" x14ac:dyDescent="0.25">
      <c r="E174" s="34"/>
      <c r="F174" s="34"/>
      <c r="G174" s="34"/>
    </row>
    <row r="175" spans="5:7" x14ac:dyDescent="0.25">
      <c r="E175" s="34"/>
      <c r="F175" s="34"/>
      <c r="G175" s="34"/>
    </row>
    <row r="176" spans="5:7" x14ac:dyDescent="0.25">
      <c r="E176" s="34"/>
      <c r="F176" s="34"/>
      <c r="G176" s="34"/>
    </row>
    <row r="177" spans="5:7" x14ac:dyDescent="0.25">
      <c r="E177" s="34"/>
      <c r="F177" s="34"/>
      <c r="G177" s="34"/>
    </row>
    <row r="178" spans="5:7" x14ac:dyDescent="0.25">
      <c r="E178" s="34"/>
      <c r="F178" s="34"/>
      <c r="G178" s="34"/>
    </row>
    <row r="179" spans="5:7" x14ac:dyDescent="0.25">
      <c r="E179" s="34"/>
      <c r="F179" s="34"/>
      <c r="G179" s="34"/>
    </row>
    <row r="180" spans="5:7" x14ac:dyDescent="0.25">
      <c r="E180" s="34"/>
      <c r="F180" s="34"/>
      <c r="G180" s="34"/>
    </row>
    <row r="181" spans="5:7" x14ac:dyDescent="0.25">
      <c r="E181" s="34"/>
      <c r="F181" s="34"/>
      <c r="G181" s="34"/>
    </row>
    <row r="182" spans="5:7" x14ac:dyDescent="0.25">
      <c r="E182" s="34"/>
      <c r="F182" s="34"/>
      <c r="G182" s="34"/>
    </row>
    <row r="183" spans="5:7" x14ac:dyDescent="0.25">
      <c r="E183" s="34"/>
      <c r="F183" s="34"/>
      <c r="G183" s="34"/>
    </row>
    <row r="184" spans="5:7" x14ac:dyDescent="0.25">
      <c r="E184" s="34"/>
      <c r="F184" s="34"/>
      <c r="G184" s="34"/>
    </row>
    <row r="185" spans="5:7" x14ac:dyDescent="0.25">
      <c r="E185" s="34"/>
      <c r="F185" s="34"/>
      <c r="G185" s="34"/>
    </row>
    <row r="186" spans="5:7" x14ac:dyDescent="0.25">
      <c r="E186" s="34"/>
      <c r="F186" s="34"/>
      <c r="G186" s="34"/>
    </row>
    <row r="187" spans="5:7" x14ac:dyDescent="0.25">
      <c r="E187" s="34"/>
      <c r="F187" s="34"/>
      <c r="G187" s="34"/>
    </row>
    <row r="188" spans="5:7" x14ac:dyDescent="0.25">
      <c r="E188" s="34"/>
      <c r="F188" s="34"/>
      <c r="G188" s="34"/>
    </row>
    <row r="189" spans="5:7" x14ac:dyDescent="0.25">
      <c r="E189" s="34"/>
      <c r="F189" s="34"/>
      <c r="G189" s="34"/>
    </row>
    <row r="190" spans="5:7" x14ac:dyDescent="0.25">
      <c r="E190" s="34"/>
      <c r="F190" s="34"/>
      <c r="G190" s="34"/>
    </row>
    <row r="191" spans="5:7" x14ac:dyDescent="0.25">
      <c r="E191" s="34"/>
      <c r="F191" s="34"/>
      <c r="G191" s="34"/>
    </row>
    <row r="192" spans="5:7" x14ac:dyDescent="0.25">
      <c r="E192" s="34"/>
      <c r="F192" s="34"/>
      <c r="G192" s="34"/>
    </row>
    <row r="193" spans="5:7" x14ac:dyDescent="0.25">
      <c r="E193" s="34"/>
      <c r="F193" s="34"/>
      <c r="G193" s="34"/>
    </row>
    <row r="194" spans="5:7" x14ac:dyDescent="0.25">
      <c r="E194" s="34"/>
      <c r="F194" s="34"/>
      <c r="G194" s="34"/>
    </row>
    <row r="195" spans="5:7" x14ac:dyDescent="0.25">
      <c r="E195" s="34"/>
      <c r="F195" s="34"/>
      <c r="G195" s="34"/>
    </row>
    <row r="196" spans="5:7" x14ac:dyDescent="0.25">
      <c r="E196" s="34"/>
      <c r="F196" s="34"/>
      <c r="G196" s="34"/>
    </row>
    <row r="197" spans="5:7" x14ac:dyDescent="0.25">
      <c r="E197" s="34"/>
      <c r="F197" s="34"/>
      <c r="G197" s="34"/>
    </row>
    <row r="198" spans="5:7" x14ac:dyDescent="0.25">
      <c r="E198" s="34"/>
      <c r="F198" s="34"/>
      <c r="G198" s="34"/>
    </row>
    <row r="199" spans="5:7" x14ac:dyDescent="0.25">
      <c r="E199" s="34"/>
      <c r="F199" s="34"/>
      <c r="G199" s="34"/>
    </row>
    <row r="200" spans="5:7" x14ac:dyDescent="0.25">
      <c r="E200" s="34"/>
      <c r="F200" s="34"/>
      <c r="G200" s="34"/>
    </row>
    <row r="201" spans="5:7" x14ac:dyDescent="0.25">
      <c r="E201" s="34"/>
      <c r="F201" s="34"/>
      <c r="G201" s="34"/>
    </row>
    <row r="202" spans="5:7" x14ac:dyDescent="0.25">
      <c r="E202" s="34"/>
      <c r="F202" s="34"/>
      <c r="G202" s="34"/>
    </row>
    <row r="203" spans="5:7" x14ac:dyDescent="0.25">
      <c r="E203" s="34"/>
      <c r="F203" s="34"/>
      <c r="G203" s="34"/>
    </row>
    <row r="204" spans="5:7" x14ac:dyDescent="0.25">
      <c r="E204" s="34"/>
      <c r="F204" s="34"/>
      <c r="G204" s="34"/>
    </row>
    <row r="205" spans="5:7" x14ac:dyDescent="0.25">
      <c r="E205" s="34"/>
      <c r="F205" s="34"/>
      <c r="G205" s="34"/>
    </row>
    <row r="206" spans="5:7" x14ac:dyDescent="0.25">
      <c r="E206" s="34"/>
      <c r="F206" s="34"/>
      <c r="G206" s="34"/>
    </row>
    <row r="207" spans="5:7" x14ac:dyDescent="0.25">
      <c r="E207" s="34"/>
      <c r="F207" s="34"/>
      <c r="G207" s="34"/>
    </row>
    <row r="208" spans="5:7" x14ac:dyDescent="0.25">
      <c r="E208" s="34"/>
      <c r="F208" s="34"/>
      <c r="G208" s="34"/>
    </row>
    <row r="209" spans="5:7" x14ac:dyDescent="0.25">
      <c r="E209" s="34"/>
      <c r="F209" s="34"/>
      <c r="G209" s="34"/>
    </row>
    <row r="210" spans="5:7" x14ac:dyDescent="0.25">
      <c r="E210" s="34"/>
      <c r="F210" s="34"/>
      <c r="G210" s="34"/>
    </row>
    <row r="211" spans="5:7" x14ac:dyDescent="0.25">
      <c r="E211" s="34"/>
      <c r="F211" s="34"/>
      <c r="G211" s="34"/>
    </row>
    <row r="212" spans="5:7" x14ac:dyDescent="0.25">
      <c r="E212" s="34"/>
      <c r="F212" s="34"/>
      <c r="G212" s="34"/>
    </row>
    <row r="213" spans="5:7" x14ac:dyDescent="0.25">
      <c r="E213" s="34"/>
      <c r="F213" s="34"/>
      <c r="G213" s="34"/>
    </row>
    <row r="214" spans="5:7" x14ac:dyDescent="0.25">
      <c r="E214" s="34"/>
      <c r="F214" s="34"/>
      <c r="G214" s="34"/>
    </row>
    <row r="215" spans="5:7" x14ac:dyDescent="0.25">
      <c r="E215" s="34"/>
      <c r="F215" s="34"/>
      <c r="G215" s="34"/>
    </row>
    <row r="216" spans="5:7" x14ac:dyDescent="0.25">
      <c r="E216" s="34"/>
      <c r="F216" s="34"/>
      <c r="G216" s="34"/>
    </row>
    <row r="217" spans="5:7" x14ac:dyDescent="0.25">
      <c r="E217" s="34"/>
      <c r="F217" s="34"/>
      <c r="G217" s="34"/>
    </row>
    <row r="218" spans="5:7" x14ac:dyDescent="0.25">
      <c r="E218" s="34"/>
      <c r="F218" s="34"/>
      <c r="G218" s="34"/>
    </row>
    <row r="219" spans="5:7" x14ac:dyDescent="0.25">
      <c r="E219" s="34"/>
      <c r="F219" s="34"/>
      <c r="G219" s="34"/>
    </row>
    <row r="220" spans="5:7" x14ac:dyDescent="0.25">
      <c r="E220" s="34"/>
      <c r="F220" s="34"/>
      <c r="G220" s="34"/>
    </row>
    <row r="221" spans="5:7" x14ac:dyDescent="0.25">
      <c r="E221" s="34"/>
      <c r="F221" s="34"/>
      <c r="G221" s="34"/>
    </row>
    <row r="222" spans="5:7" x14ac:dyDescent="0.25">
      <c r="E222" s="34"/>
      <c r="F222" s="34"/>
      <c r="G222" s="34"/>
    </row>
    <row r="223" spans="5:7" x14ac:dyDescent="0.25">
      <c r="E223" s="34"/>
      <c r="F223" s="34"/>
      <c r="G223" s="34"/>
    </row>
    <row r="224" spans="5:7" x14ac:dyDescent="0.25">
      <c r="E224" s="34"/>
      <c r="F224" s="34"/>
      <c r="G224" s="34"/>
    </row>
    <row r="225" spans="5:7" x14ac:dyDescent="0.25">
      <c r="E225" s="34"/>
      <c r="F225" s="34"/>
      <c r="G225" s="34"/>
    </row>
    <row r="226" spans="5:7" x14ac:dyDescent="0.25">
      <c r="E226" s="34"/>
      <c r="F226" s="34"/>
      <c r="G226" s="34"/>
    </row>
    <row r="227" spans="5:7" x14ac:dyDescent="0.25">
      <c r="E227" s="34"/>
      <c r="F227" s="34"/>
      <c r="G227" s="34"/>
    </row>
    <row r="228" spans="5:7" x14ac:dyDescent="0.25">
      <c r="E228" s="34"/>
      <c r="F228" s="34"/>
      <c r="G228" s="34"/>
    </row>
    <row r="229" spans="5:7" x14ac:dyDescent="0.25">
      <c r="E229" s="34"/>
      <c r="F229" s="34"/>
      <c r="G229" s="34"/>
    </row>
    <row r="230" spans="5:7" x14ac:dyDescent="0.25">
      <c r="E230" s="34"/>
      <c r="F230" s="34"/>
      <c r="G230" s="34"/>
    </row>
    <row r="231" spans="5:7" x14ac:dyDescent="0.25">
      <c r="E231" s="34"/>
      <c r="F231" s="34"/>
      <c r="G231" s="34"/>
    </row>
    <row r="232" spans="5:7" x14ac:dyDescent="0.25">
      <c r="E232" s="34"/>
      <c r="F232" s="34"/>
      <c r="G232" s="34"/>
    </row>
    <row r="233" spans="5:7" x14ac:dyDescent="0.25">
      <c r="E233" s="34"/>
      <c r="F233" s="34"/>
      <c r="G233" s="34"/>
    </row>
    <row r="234" spans="5:7" x14ac:dyDescent="0.25">
      <c r="E234" s="34"/>
      <c r="F234" s="34"/>
      <c r="G234" s="34"/>
    </row>
    <row r="235" spans="5:7" x14ac:dyDescent="0.25">
      <c r="E235" s="34"/>
      <c r="F235" s="34"/>
      <c r="G235" s="34"/>
    </row>
    <row r="236" spans="5:7" x14ac:dyDescent="0.25">
      <c r="E236" s="34"/>
      <c r="F236" s="34"/>
      <c r="G236" s="34"/>
    </row>
    <row r="237" spans="5:7" x14ac:dyDescent="0.25">
      <c r="E237" s="34"/>
      <c r="F237" s="34"/>
      <c r="G237" s="34"/>
    </row>
    <row r="238" spans="5:7" x14ac:dyDescent="0.25">
      <c r="E238" s="34"/>
      <c r="F238" s="34"/>
      <c r="G238" s="34"/>
    </row>
    <row r="239" spans="5:7" x14ac:dyDescent="0.25">
      <c r="E239" s="34"/>
      <c r="F239" s="34"/>
      <c r="G239" s="34"/>
    </row>
    <row r="240" spans="5:7" x14ac:dyDescent="0.25">
      <c r="E240" s="34"/>
      <c r="F240" s="34"/>
      <c r="G240" s="34"/>
    </row>
    <row r="241" spans="5:7" x14ac:dyDescent="0.25">
      <c r="E241" s="34"/>
      <c r="F241" s="34"/>
      <c r="G241" s="34"/>
    </row>
    <row r="242" spans="5:7" x14ac:dyDescent="0.25">
      <c r="E242" s="34"/>
      <c r="F242" s="34"/>
      <c r="G242" s="34"/>
    </row>
    <row r="243" spans="5:7" x14ac:dyDescent="0.25">
      <c r="E243" s="34"/>
      <c r="F243" s="34"/>
      <c r="G243" s="34"/>
    </row>
    <row r="244" spans="5:7" x14ac:dyDescent="0.25">
      <c r="E244" s="34"/>
      <c r="F244" s="34"/>
      <c r="G244" s="34"/>
    </row>
    <row r="245" spans="5:7" x14ac:dyDescent="0.25">
      <c r="E245" s="34"/>
      <c r="F245" s="34"/>
      <c r="G245" s="34"/>
    </row>
    <row r="246" spans="5:7" x14ac:dyDescent="0.25">
      <c r="E246" s="34"/>
      <c r="F246" s="34"/>
      <c r="G246" s="34"/>
    </row>
    <row r="247" spans="5:7" x14ac:dyDescent="0.25">
      <c r="E247" s="34"/>
      <c r="F247" s="34"/>
      <c r="G247" s="34"/>
    </row>
    <row r="248" spans="5:7" x14ac:dyDescent="0.25">
      <c r="E248" s="34"/>
      <c r="F248" s="34"/>
      <c r="G248" s="34"/>
    </row>
    <row r="249" spans="5:7" x14ac:dyDescent="0.25">
      <c r="E249" s="34"/>
      <c r="F249" s="34"/>
      <c r="G249" s="34"/>
    </row>
    <row r="250" spans="5:7" x14ac:dyDescent="0.25">
      <c r="E250" s="34"/>
      <c r="F250" s="34"/>
      <c r="G250" s="34"/>
    </row>
    <row r="251" spans="5:7" x14ac:dyDescent="0.25">
      <c r="E251" s="34"/>
      <c r="F251" s="34"/>
      <c r="G251" s="34"/>
    </row>
    <row r="252" spans="5:7" x14ac:dyDescent="0.25">
      <c r="E252" s="34"/>
      <c r="F252" s="34"/>
      <c r="G252" s="34"/>
    </row>
    <row r="253" spans="5:7" x14ac:dyDescent="0.25">
      <c r="E253" s="34"/>
      <c r="F253" s="34"/>
      <c r="G253" s="34"/>
    </row>
    <row r="254" spans="5:7" x14ac:dyDescent="0.25">
      <c r="E254" s="34"/>
      <c r="F254" s="34"/>
      <c r="G254" s="34"/>
    </row>
    <row r="255" spans="5:7" x14ac:dyDescent="0.25">
      <c r="E255" s="34"/>
      <c r="F255" s="34"/>
      <c r="G255" s="34"/>
    </row>
    <row r="256" spans="5:7" x14ac:dyDescent="0.25">
      <c r="E256" s="34"/>
      <c r="F256" s="34"/>
      <c r="G256" s="34"/>
    </row>
    <row r="257" spans="5:7" x14ac:dyDescent="0.25">
      <c r="E257" s="34"/>
      <c r="F257" s="34"/>
      <c r="G257" s="34"/>
    </row>
    <row r="258" spans="5:7" x14ac:dyDescent="0.25">
      <c r="E258" s="34"/>
      <c r="F258" s="34"/>
      <c r="G258" s="34"/>
    </row>
    <row r="259" spans="5:7" x14ac:dyDescent="0.25">
      <c r="E259" s="34"/>
      <c r="F259" s="34"/>
      <c r="G259" s="34"/>
    </row>
    <row r="260" spans="5:7" x14ac:dyDescent="0.25">
      <c r="E260" s="34"/>
      <c r="F260" s="34"/>
      <c r="G260" s="34"/>
    </row>
    <row r="261" spans="5:7" x14ac:dyDescent="0.25">
      <c r="E261" s="34"/>
      <c r="F261" s="34"/>
      <c r="G261" s="34"/>
    </row>
    <row r="262" spans="5:7" x14ac:dyDescent="0.25">
      <c r="E262" s="34"/>
      <c r="F262" s="34"/>
      <c r="G262" s="34"/>
    </row>
    <row r="263" spans="5:7" x14ac:dyDescent="0.25">
      <c r="E263" s="34"/>
      <c r="F263" s="34"/>
      <c r="G263" s="34"/>
    </row>
    <row r="264" spans="5:7" x14ac:dyDescent="0.25">
      <c r="E264" s="34"/>
      <c r="F264" s="34"/>
      <c r="G264" s="34"/>
    </row>
    <row r="265" spans="5:7" x14ac:dyDescent="0.25">
      <c r="E265" s="34"/>
      <c r="F265" s="34"/>
      <c r="G265" s="34"/>
    </row>
    <row r="266" spans="5:7" x14ac:dyDescent="0.25">
      <c r="E266" s="34"/>
      <c r="F266" s="34"/>
      <c r="G266" s="34"/>
    </row>
    <row r="267" spans="5:7" x14ac:dyDescent="0.25">
      <c r="E267" s="34"/>
      <c r="F267" s="34"/>
      <c r="G267" s="34"/>
    </row>
    <row r="268" spans="5:7" x14ac:dyDescent="0.25">
      <c r="E268" s="34"/>
      <c r="F268" s="34"/>
      <c r="G268" s="34"/>
    </row>
    <row r="269" spans="5:7" x14ac:dyDescent="0.25">
      <c r="E269" s="34"/>
      <c r="F269" s="34"/>
      <c r="G269" s="34"/>
    </row>
    <row r="270" spans="5:7" x14ac:dyDescent="0.25">
      <c r="E270" s="34"/>
      <c r="F270" s="34"/>
      <c r="G270" s="34"/>
    </row>
    <row r="271" spans="5:7" x14ac:dyDescent="0.25">
      <c r="E271" s="34"/>
      <c r="F271" s="34"/>
      <c r="G271" s="34"/>
    </row>
    <row r="272" spans="5:7" x14ac:dyDescent="0.25">
      <c r="E272" s="34"/>
      <c r="F272" s="34"/>
      <c r="G272" s="34"/>
    </row>
    <row r="273" spans="5:7" x14ac:dyDescent="0.25">
      <c r="E273" s="34"/>
      <c r="F273" s="34"/>
      <c r="G273" s="34"/>
    </row>
    <row r="274" spans="5:7" x14ac:dyDescent="0.25">
      <c r="E274" s="34"/>
      <c r="F274" s="34"/>
      <c r="G274" s="34"/>
    </row>
    <row r="275" spans="5:7" x14ac:dyDescent="0.25">
      <c r="E275" s="34"/>
      <c r="F275" s="34"/>
      <c r="G275" s="34"/>
    </row>
    <row r="276" spans="5:7" x14ac:dyDescent="0.25">
      <c r="E276" s="34"/>
      <c r="F276" s="34"/>
      <c r="G276" s="34"/>
    </row>
    <row r="277" spans="5:7" x14ac:dyDescent="0.25">
      <c r="E277" s="34"/>
      <c r="F277" s="34"/>
      <c r="G277" s="34"/>
    </row>
    <row r="278" spans="5:7" x14ac:dyDescent="0.25">
      <c r="E278" s="34"/>
      <c r="F278" s="34"/>
      <c r="G278" s="34"/>
    </row>
    <row r="279" spans="5:7" x14ac:dyDescent="0.25">
      <c r="E279" s="34"/>
      <c r="F279" s="34"/>
      <c r="G279" s="34"/>
    </row>
    <row r="280" spans="5:7" x14ac:dyDescent="0.25">
      <c r="E280" s="34"/>
      <c r="F280" s="34"/>
      <c r="G280" s="34"/>
    </row>
    <row r="281" spans="5:7" x14ac:dyDescent="0.25">
      <c r="E281" s="34"/>
      <c r="F281" s="34"/>
      <c r="G281" s="34"/>
    </row>
    <row r="282" spans="5:7" x14ac:dyDescent="0.25">
      <c r="E282" s="34"/>
      <c r="F282" s="34"/>
      <c r="G282" s="34"/>
    </row>
    <row r="283" spans="5:7" x14ac:dyDescent="0.25">
      <c r="E283" s="34"/>
      <c r="F283" s="34"/>
      <c r="G283" s="34"/>
    </row>
    <row r="284" spans="5:7" x14ac:dyDescent="0.25">
      <c r="E284" s="34"/>
      <c r="F284" s="34"/>
      <c r="G284" s="34"/>
    </row>
    <row r="285" spans="5:7" x14ac:dyDescent="0.25">
      <c r="E285" s="34"/>
      <c r="F285" s="34"/>
      <c r="G285" s="34"/>
    </row>
    <row r="286" spans="5:7" x14ac:dyDescent="0.25">
      <c r="E286" s="34"/>
      <c r="F286" s="34"/>
      <c r="G286" s="34"/>
    </row>
    <row r="287" spans="5:7" x14ac:dyDescent="0.25">
      <c r="E287" s="34"/>
      <c r="F287" s="34"/>
      <c r="G287" s="34"/>
    </row>
    <row r="288" spans="5:7" x14ac:dyDescent="0.25">
      <c r="E288" s="34"/>
      <c r="F288" s="34"/>
      <c r="G288" s="34"/>
    </row>
    <row r="289" spans="5:7" x14ac:dyDescent="0.25">
      <c r="E289" s="34"/>
      <c r="F289" s="34"/>
      <c r="G289" s="34"/>
    </row>
    <row r="290" spans="5:7" x14ac:dyDescent="0.25">
      <c r="E290" s="34"/>
      <c r="F290" s="34"/>
      <c r="G290" s="34"/>
    </row>
    <row r="291" spans="5:7" x14ac:dyDescent="0.25">
      <c r="E291" s="34"/>
      <c r="F291" s="34"/>
      <c r="G291" s="34"/>
    </row>
    <row r="292" spans="5:7" x14ac:dyDescent="0.25">
      <c r="E292" s="34"/>
      <c r="F292" s="34"/>
      <c r="G292" s="34"/>
    </row>
    <row r="293" spans="5:7" x14ac:dyDescent="0.25">
      <c r="E293" s="34"/>
      <c r="F293" s="34"/>
      <c r="G293" s="34"/>
    </row>
    <row r="294" spans="5:7" x14ac:dyDescent="0.25">
      <c r="E294" s="34"/>
      <c r="F294" s="34"/>
      <c r="G294" s="34"/>
    </row>
    <row r="295" spans="5:7" x14ac:dyDescent="0.25">
      <c r="E295" s="34"/>
      <c r="F295" s="34"/>
      <c r="G295" s="34"/>
    </row>
    <row r="296" spans="5:7" x14ac:dyDescent="0.25">
      <c r="E296" s="34"/>
      <c r="F296" s="34"/>
      <c r="G296" s="34"/>
    </row>
    <row r="297" spans="5:7" x14ac:dyDescent="0.25">
      <c r="E297" s="34"/>
      <c r="F297" s="34"/>
      <c r="G297" s="34"/>
    </row>
    <row r="298" spans="5:7" x14ac:dyDescent="0.25">
      <c r="E298" s="34"/>
      <c r="F298" s="34"/>
      <c r="G298" s="34"/>
    </row>
    <row r="299" spans="5:7" x14ac:dyDescent="0.25">
      <c r="E299" s="34"/>
      <c r="F299" s="34"/>
      <c r="G299" s="34"/>
    </row>
    <row r="300" spans="5:7" x14ac:dyDescent="0.25">
      <c r="E300" s="34"/>
      <c r="F300" s="34"/>
      <c r="G300" s="34"/>
    </row>
    <row r="301" spans="5:7" x14ac:dyDescent="0.25">
      <c r="E301" s="34"/>
      <c r="F301" s="34"/>
      <c r="G301" s="34"/>
    </row>
    <row r="302" spans="5:7" x14ac:dyDescent="0.25">
      <c r="E302" s="34"/>
      <c r="F302" s="34"/>
      <c r="G302" s="34"/>
    </row>
    <row r="303" spans="5:7" x14ac:dyDescent="0.25">
      <c r="E303" s="34"/>
      <c r="F303" s="34"/>
      <c r="G303" s="34"/>
    </row>
    <row r="304" spans="5:7" x14ac:dyDescent="0.25">
      <c r="E304" s="34"/>
      <c r="F304" s="34"/>
      <c r="G304" s="34"/>
    </row>
    <row r="305" spans="5:7" x14ac:dyDescent="0.25">
      <c r="E305" s="34"/>
      <c r="F305" s="34"/>
      <c r="G305" s="34"/>
    </row>
    <row r="306" spans="5:7" x14ac:dyDescent="0.25">
      <c r="E306" s="34"/>
      <c r="F306" s="34"/>
      <c r="G306" s="34"/>
    </row>
    <row r="307" spans="5:7" x14ac:dyDescent="0.25">
      <c r="E307" s="34"/>
      <c r="F307" s="34"/>
      <c r="G307" s="34"/>
    </row>
    <row r="308" spans="5:7" x14ac:dyDescent="0.25">
      <c r="E308" s="34"/>
      <c r="F308" s="34"/>
      <c r="G308" s="34"/>
    </row>
    <row r="309" spans="5:7" x14ac:dyDescent="0.25">
      <c r="E309" s="34"/>
      <c r="F309" s="34"/>
      <c r="G309" s="34"/>
    </row>
    <row r="310" spans="5:7" x14ac:dyDescent="0.25">
      <c r="E310" s="34"/>
      <c r="F310" s="34"/>
      <c r="G310" s="34"/>
    </row>
    <row r="311" spans="5:7" x14ac:dyDescent="0.25">
      <c r="E311" s="34"/>
      <c r="F311" s="34"/>
      <c r="G311" s="34"/>
    </row>
    <row r="312" spans="5:7" x14ac:dyDescent="0.25">
      <c r="E312" s="34"/>
      <c r="F312" s="34"/>
      <c r="G312" s="34"/>
    </row>
    <row r="313" spans="5:7" x14ac:dyDescent="0.25">
      <c r="E313" s="34"/>
      <c r="F313" s="34"/>
      <c r="G313" s="34"/>
    </row>
    <row r="314" spans="5:7" x14ac:dyDescent="0.25">
      <c r="E314" s="34"/>
      <c r="F314" s="34"/>
      <c r="G314" s="34"/>
    </row>
    <row r="315" spans="5:7" x14ac:dyDescent="0.25">
      <c r="E315" s="34"/>
      <c r="F315" s="34"/>
      <c r="G315" s="34"/>
    </row>
    <row r="316" spans="5:7" x14ac:dyDescent="0.25">
      <c r="E316" s="34"/>
      <c r="F316" s="34"/>
      <c r="G316" s="34"/>
    </row>
    <row r="317" spans="5:7" x14ac:dyDescent="0.25">
      <c r="E317" s="34"/>
      <c r="F317" s="34"/>
      <c r="G317" s="34"/>
    </row>
    <row r="318" spans="5:7" x14ac:dyDescent="0.25">
      <c r="E318" s="34"/>
      <c r="F318" s="34"/>
      <c r="G318" s="34"/>
    </row>
    <row r="319" spans="5:7" x14ac:dyDescent="0.25">
      <c r="E319" s="34"/>
      <c r="F319" s="34"/>
      <c r="G319" s="34"/>
    </row>
    <row r="320" spans="5:7" x14ac:dyDescent="0.25">
      <c r="E320" s="34"/>
      <c r="F320" s="34"/>
      <c r="G320" s="34"/>
    </row>
    <row r="321" spans="5:7" x14ac:dyDescent="0.25">
      <c r="E321" s="34"/>
      <c r="F321" s="34"/>
      <c r="G321" s="34"/>
    </row>
    <row r="322" spans="5:7" x14ac:dyDescent="0.25">
      <c r="E322" s="34"/>
      <c r="F322" s="34"/>
      <c r="G322" s="34"/>
    </row>
    <row r="323" spans="5:7" x14ac:dyDescent="0.25">
      <c r="E323" s="34"/>
      <c r="F323" s="34"/>
      <c r="G323" s="34"/>
    </row>
    <row r="324" spans="5:7" x14ac:dyDescent="0.25">
      <c r="E324" s="34"/>
      <c r="F324" s="34"/>
      <c r="G324" s="34"/>
    </row>
    <row r="325" spans="5:7" x14ac:dyDescent="0.25">
      <c r="E325" s="34"/>
      <c r="F325" s="34"/>
      <c r="G325" s="34"/>
    </row>
    <row r="326" spans="5:7" x14ac:dyDescent="0.25">
      <c r="E326" s="34"/>
      <c r="F326" s="34"/>
      <c r="G326" s="34"/>
    </row>
    <row r="327" spans="5:7" x14ac:dyDescent="0.25">
      <c r="E327" s="34"/>
      <c r="F327" s="34"/>
      <c r="G327" s="34"/>
    </row>
    <row r="328" spans="5:7" x14ac:dyDescent="0.25">
      <c r="E328" s="34"/>
      <c r="F328" s="34"/>
      <c r="G328" s="34"/>
    </row>
    <row r="329" spans="5:7" x14ac:dyDescent="0.25">
      <c r="E329" s="34"/>
      <c r="F329" s="34"/>
      <c r="G329" s="34"/>
    </row>
    <row r="330" spans="5:7" x14ac:dyDescent="0.25">
      <c r="E330" s="34"/>
      <c r="F330" s="34"/>
      <c r="G330" s="34"/>
    </row>
    <row r="331" spans="5:7" x14ac:dyDescent="0.25">
      <c r="E331" s="34"/>
      <c r="F331" s="34"/>
      <c r="G331" s="34"/>
    </row>
    <row r="332" spans="5:7" x14ac:dyDescent="0.25">
      <c r="E332" s="34"/>
      <c r="F332" s="34"/>
      <c r="G332" s="34"/>
    </row>
    <row r="333" spans="5:7" x14ac:dyDescent="0.25">
      <c r="E333" s="34"/>
      <c r="F333" s="34"/>
      <c r="G333" s="34"/>
    </row>
    <row r="334" spans="5:7" x14ac:dyDescent="0.25">
      <c r="E334" s="34"/>
      <c r="F334" s="34"/>
      <c r="G334" s="34"/>
    </row>
    <row r="335" spans="5:7" x14ac:dyDescent="0.25">
      <c r="E335" s="34"/>
      <c r="F335" s="34"/>
      <c r="G335" s="34"/>
    </row>
    <row r="336" spans="5:7" x14ac:dyDescent="0.25">
      <c r="E336" s="34"/>
      <c r="F336" s="34"/>
      <c r="G336" s="34"/>
    </row>
    <row r="337" spans="5:7" x14ac:dyDescent="0.25">
      <c r="E337" s="34"/>
      <c r="F337" s="34"/>
      <c r="G337" s="34"/>
    </row>
    <row r="338" spans="5:7" x14ac:dyDescent="0.25">
      <c r="E338" s="34"/>
      <c r="F338" s="34"/>
      <c r="G338" s="34"/>
    </row>
    <row r="339" spans="5:7" x14ac:dyDescent="0.25">
      <c r="E339" s="34"/>
      <c r="F339" s="34"/>
      <c r="G339" s="34"/>
    </row>
    <row r="340" spans="5:7" x14ac:dyDescent="0.25">
      <c r="E340" s="34"/>
      <c r="F340" s="34"/>
      <c r="G340" s="34"/>
    </row>
    <row r="341" spans="5:7" x14ac:dyDescent="0.25">
      <c r="E341" s="34"/>
      <c r="F341" s="34"/>
      <c r="G341" s="34"/>
    </row>
    <row r="342" spans="5:7" x14ac:dyDescent="0.25">
      <c r="E342" s="34"/>
      <c r="F342" s="34"/>
      <c r="G342" s="34"/>
    </row>
    <row r="343" spans="5:7" x14ac:dyDescent="0.25">
      <c r="E343" s="34"/>
      <c r="F343" s="34"/>
      <c r="G343" s="34"/>
    </row>
    <row r="344" spans="5:7" x14ac:dyDescent="0.25">
      <c r="E344" s="34"/>
      <c r="F344" s="34"/>
      <c r="G344" s="34"/>
    </row>
    <row r="345" spans="5:7" x14ac:dyDescent="0.25">
      <c r="E345" s="34"/>
      <c r="F345" s="34"/>
      <c r="G345" s="34"/>
    </row>
    <row r="346" spans="5:7" x14ac:dyDescent="0.25">
      <c r="E346" s="34"/>
      <c r="F346" s="34"/>
      <c r="G346" s="34"/>
    </row>
    <row r="347" spans="5:7" x14ac:dyDescent="0.25">
      <c r="E347" s="34"/>
      <c r="F347" s="34"/>
      <c r="G347" s="34"/>
    </row>
    <row r="348" spans="5:7" x14ac:dyDescent="0.25">
      <c r="E348" s="34"/>
      <c r="F348" s="34"/>
      <c r="G348" s="34"/>
    </row>
    <row r="349" spans="5:7" x14ac:dyDescent="0.25">
      <c r="E349" s="34"/>
      <c r="F349" s="34"/>
      <c r="G349" s="34"/>
    </row>
    <row r="350" spans="5:7" x14ac:dyDescent="0.25">
      <c r="E350" s="34"/>
      <c r="F350" s="34"/>
      <c r="G350" s="34"/>
    </row>
    <row r="351" spans="5:7" x14ac:dyDescent="0.25">
      <c r="E351" s="34"/>
      <c r="F351" s="34"/>
      <c r="G351" s="34"/>
    </row>
    <row r="352" spans="5:7" x14ac:dyDescent="0.25">
      <c r="E352" s="34"/>
      <c r="F352" s="34"/>
      <c r="G352" s="34"/>
    </row>
    <row r="353" spans="5:7" x14ac:dyDescent="0.25">
      <c r="E353" s="34"/>
      <c r="F353" s="34"/>
      <c r="G353" s="34"/>
    </row>
    <row r="354" spans="5:7" x14ac:dyDescent="0.25">
      <c r="E354" s="34"/>
      <c r="F354" s="34"/>
      <c r="G354" s="34"/>
    </row>
    <row r="355" spans="5:7" x14ac:dyDescent="0.25">
      <c r="E355" s="34"/>
      <c r="F355" s="34"/>
      <c r="G355" s="34"/>
    </row>
    <row r="356" spans="5:7" x14ac:dyDescent="0.25">
      <c r="E356" s="34"/>
      <c r="F356" s="34"/>
      <c r="G356" s="34"/>
    </row>
    <row r="357" spans="5:7" x14ac:dyDescent="0.25">
      <c r="E357" s="34"/>
      <c r="F357" s="34"/>
      <c r="G357" s="34"/>
    </row>
    <row r="358" spans="5:7" x14ac:dyDescent="0.25">
      <c r="E358" s="34"/>
      <c r="F358" s="34"/>
      <c r="G358" s="34"/>
    </row>
    <row r="359" spans="5:7" x14ac:dyDescent="0.25">
      <c r="E359" s="34"/>
      <c r="F359" s="34"/>
      <c r="G359" s="34"/>
    </row>
    <row r="360" spans="5:7" x14ac:dyDescent="0.25">
      <c r="E360" s="34"/>
      <c r="F360" s="34"/>
      <c r="G360" s="34"/>
    </row>
    <row r="361" spans="5:7" x14ac:dyDescent="0.25">
      <c r="E361" s="34"/>
      <c r="F361" s="34"/>
      <c r="G361" s="34"/>
    </row>
    <row r="362" spans="5:7" x14ac:dyDescent="0.25">
      <c r="E362" s="34"/>
      <c r="F362" s="34"/>
      <c r="G362" s="34"/>
    </row>
    <row r="363" spans="5:7" x14ac:dyDescent="0.25">
      <c r="E363" s="34"/>
      <c r="F363" s="34"/>
      <c r="G363" s="34"/>
    </row>
    <row r="364" spans="5:7" x14ac:dyDescent="0.25">
      <c r="E364" s="34"/>
      <c r="F364" s="34"/>
      <c r="G364" s="34"/>
    </row>
    <row r="365" spans="5:7" x14ac:dyDescent="0.25">
      <c r="E365" s="34"/>
      <c r="F365" s="34"/>
      <c r="G365" s="34"/>
    </row>
    <row r="366" spans="5:7" x14ac:dyDescent="0.25">
      <c r="E366" s="34"/>
      <c r="F366" s="34"/>
      <c r="G366" s="34"/>
    </row>
    <row r="367" spans="5:7" x14ac:dyDescent="0.25">
      <c r="E367" s="34"/>
      <c r="F367" s="34"/>
      <c r="G367" s="34"/>
    </row>
    <row r="368" spans="5:7" x14ac:dyDescent="0.25">
      <c r="E368" s="34"/>
      <c r="F368" s="34"/>
      <c r="G368" s="34"/>
    </row>
    <row r="369" spans="5:7" x14ac:dyDescent="0.25">
      <c r="E369" s="34"/>
      <c r="F369" s="34"/>
      <c r="G369" s="34"/>
    </row>
    <row r="370" spans="5:7" x14ac:dyDescent="0.25">
      <c r="E370" s="34"/>
      <c r="F370" s="34"/>
      <c r="G370" s="34"/>
    </row>
    <row r="371" spans="5:7" x14ac:dyDescent="0.25">
      <c r="E371" s="34"/>
      <c r="F371" s="34"/>
      <c r="G371" s="34"/>
    </row>
    <row r="372" spans="5:7" x14ac:dyDescent="0.25">
      <c r="E372" s="34"/>
      <c r="F372" s="34"/>
      <c r="G372" s="34"/>
    </row>
    <row r="373" spans="5:7" x14ac:dyDescent="0.25">
      <c r="E373" s="34"/>
      <c r="F373" s="34"/>
      <c r="G373" s="34"/>
    </row>
    <row r="374" spans="5:7" x14ac:dyDescent="0.25">
      <c r="E374" s="34"/>
      <c r="F374" s="34"/>
      <c r="G374" s="34"/>
    </row>
    <row r="375" spans="5:7" x14ac:dyDescent="0.25">
      <c r="E375" s="34"/>
      <c r="F375" s="34"/>
      <c r="G375" s="34"/>
    </row>
    <row r="376" spans="5:7" x14ac:dyDescent="0.25">
      <c r="E376" s="34"/>
      <c r="F376" s="34"/>
      <c r="G376" s="34"/>
    </row>
    <row r="377" spans="5:7" x14ac:dyDescent="0.25">
      <c r="E377" s="34"/>
      <c r="F377" s="34"/>
      <c r="G377" s="34"/>
    </row>
    <row r="378" spans="5:7" x14ac:dyDescent="0.25">
      <c r="E378" s="34"/>
      <c r="F378" s="34"/>
      <c r="G378" s="34"/>
    </row>
    <row r="379" spans="5:7" x14ac:dyDescent="0.25">
      <c r="E379" s="34"/>
      <c r="F379" s="34"/>
      <c r="G379" s="34"/>
    </row>
    <row r="380" spans="5:7" x14ac:dyDescent="0.25">
      <c r="E380" s="34"/>
      <c r="F380" s="34"/>
      <c r="G380" s="34"/>
    </row>
    <row r="381" spans="5:7" x14ac:dyDescent="0.25">
      <c r="E381" s="34"/>
      <c r="F381" s="34"/>
      <c r="G381" s="34"/>
    </row>
    <row r="382" spans="5:7" x14ac:dyDescent="0.25">
      <c r="E382" s="34"/>
      <c r="F382" s="34"/>
      <c r="G382" s="34"/>
    </row>
    <row r="383" spans="5:7" x14ac:dyDescent="0.25">
      <c r="E383" s="34"/>
      <c r="F383" s="34"/>
      <c r="G383" s="34"/>
    </row>
    <row r="384" spans="5:7" x14ac:dyDescent="0.25">
      <c r="E384" s="34"/>
      <c r="F384" s="34"/>
      <c r="G384" s="34"/>
    </row>
    <row r="385" spans="5:7" x14ac:dyDescent="0.25">
      <c r="E385" s="34"/>
      <c r="F385" s="34"/>
      <c r="G385" s="34"/>
    </row>
    <row r="386" spans="5:7" x14ac:dyDescent="0.25">
      <c r="E386" s="34"/>
      <c r="F386" s="34"/>
      <c r="G386" s="34"/>
    </row>
    <row r="387" spans="5:7" x14ac:dyDescent="0.25">
      <c r="E387" s="34"/>
      <c r="F387" s="34"/>
      <c r="G387" s="34"/>
    </row>
    <row r="388" spans="5:7" x14ac:dyDescent="0.25">
      <c r="E388" s="34"/>
      <c r="F388" s="34"/>
      <c r="G388" s="34"/>
    </row>
    <row r="389" spans="5:7" x14ac:dyDescent="0.25">
      <c r="E389" s="34"/>
      <c r="F389" s="34"/>
      <c r="G389" s="34"/>
    </row>
    <row r="390" spans="5:7" x14ac:dyDescent="0.25">
      <c r="E390" s="34"/>
      <c r="F390" s="34"/>
      <c r="G390" s="34"/>
    </row>
    <row r="391" spans="5:7" x14ac:dyDescent="0.25">
      <c r="E391" s="34"/>
      <c r="F391" s="34"/>
      <c r="G391" s="34"/>
    </row>
    <row r="392" spans="5:7" x14ac:dyDescent="0.25">
      <c r="E392" s="34"/>
      <c r="F392" s="34"/>
      <c r="G392" s="34"/>
    </row>
    <row r="393" spans="5:7" x14ac:dyDescent="0.25">
      <c r="E393" s="34"/>
      <c r="F393" s="34"/>
      <c r="G393" s="34"/>
    </row>
    <row r="394" spans="5:7" x14ac:dyDescent="0.25">
      <c r="E394" s="34"/>
      <c r="F394" s="34"/>
      <c r="G394" s="34"/>
    </row>
    <row r="395" spans="5:7" x14ac:dyDescent="0.25">
      <c r="E395" s="34"/>
      <c r="F395" s="34"/>
      <c r="G395" s="34"/>
    </row>
    <row r="396" spans="5:7" x14ac:dyDescent="0.25">
      <c r="E396" s="34"/>
      <c r="F396" s="34"/>
      <c r="G396" s="34"/>
    </row>
    <row r="397" spans="5:7" x14ac:dyDescent="0.25">
      <c r="E397" s="34"/>
      <c r="F397" s="34"/>
      <c r="G397" s="34"/>
    </row>
    <row r="398" spans="5:7" x14ac:dyDescent="0.25">
      <c r="E398" s="34"/>
      <c r="F398" s="34"/>
      <c r="G398" s="34"/>
    </row>
    <row r="399" spans="5:7" x14ac:dyDescent="0.25">
      <c r="E399" s="34"/>
      <c r="F399" s="34"/>
      <c r="G399" s="34"/>
    </row>
    <row r="400" spans="5:7" x14ac:dyDescent="0.25">
      <c r="E400" s="34"/>
      <c r="F400" s="34"/>
      <c r="G400" s="34"/>
    </row>
    <row r="401" spans="5:7" x14ac:dyDescent="0.25">
      <c r="E401" s="34"/>
      <c r="F401" s="34"/>
      <c r="G401" s="34"/>
    </row>
    <row r="402" spans="5:7" x14ac:dyDescent="0.25">
      <c r="E402" s="34"/>
      <c r="F402" s="34"/>
      <c r="G402" s="34"/>
    </row>
    <row r="403" spans="5:7" x14ac:dyDescent="0.25">
      <c r="E403" s="34"/>
      <c r="F403" s="34"/>
      <c r="G403" s="34"/>
    </row>
    <row r="404" spans="5:7" x14ac:dyDescent="0.25">
      <c r="E404" s="34"/>
      <c r="F404" s="34"/>
      <c r="G404" s="34"/>
    </row>
    <row r="405" spans="5:7" x14ac:dyDescent="0.25">
      <c r="E405" s="34"/>
      <c r="F405" s="34"/>
      <c r="G405" s="34"/>
    </row>
    <row r="406" spans="5:7" x14ac:dyDescent="0.25">
      <c r="E406" s="34"/>
      <c r="F406" s="34"/>
      <c r="G406" s="34"/>
    </row>
    <row r="407" spans="5:7" x14ac:dyDescent="0.25">
      <c r="E407" s="34"/>
      <c r="F407" s="34"/>
      <c r="G407" s="34"/>
    </row>
    <row r="408" spans="5:7" x14ac:dyDescent="0.25">
      <c r="E408" s="34"/>
      <c r="F408" s="34"/>
      <c r="G408" s="34"/>
    </row>
    <row r="409" spans="5:7" x14ac:dyDescent="0.25">
      <c r="E409" s="34"/>
      <c r="F409" s="34"/>
      <c r="G409" s="34"/>
    </row>
    <row r="410" spans="5:7" x14ac:dyDescent="0.25">
      <c r="E410" s="34"/>
      <c r="F410" s="34"/>
      <c r="G410" s="34"/>
    </row>
    <row r="411" spans="5:7" x14ac:dyDescent="0.25">
      <c r="E411" s="34"/>
      <c r="F411" s="34"/>
      <c r="G411" s="34"/>
    </row>
    <row r="412" spans="5:7" x14ac:dyDescent="0.25">
      <c r="E412" s="34"/>
      <c r="F412" s="34"/>
      <c r="G412" s="34"/>
    </row>
    <row r="413" spans="5:7" x14ac:dyDescent="0.25">
      <c r="E413" s="34"/>
      <c r="F413" s="34"/>
      <c r="G413" s="34"/>
    </row>
    <row r="414" spans="5:7" x14ac:dyDescent="0.25">
      <c r="E414" s="34"/>
      <c r="F414" s="34"/>
      <c r="G414" s="34"/>
    </row>
    <row r="415" spans="5:7" x14ac:dyDescent="0.25">
      <c r="E415" s="34"/>
      <c r="F415" s="34"/>
      <c r="G415" s="34"/>
    </row>
    <row r="416" spans="5:7" x14ac:dyDescent="0.25">
      <c r="E416" s="34"/>
      <c r="F416" s="34"/>
      <c r="G416" s="34"/>
    </row>
    <row r="417" spans="5:7" x14ac:dyDescent="0.25">
      <c r="E417" s="34"/>
      <c r="F417" s="34"/>
      <c r="G417" s="34"/>
    </row>
    <row r="418" spans="5:7" x14ac:dyDescent="0.25">
      <c r="E418" s="34"/>
      <c r="F418" s="34"/>
      <c r="G418" s="34"/>
    </row>
    <row r="419" spans="5:7" x14ac:dyDescent="0.25">
      <c r="E419" s="34"/>
      <c r="F419" s="34"/>
      <c r="G419" s="34"/>
    </row>
    <row r="420" spans="5:7" x14ac:dyDescent="0.25">
      <c r="E420" s="34"/>
      <c r="F420" s="34"/>
      <c r="G420" s="34"/>
    </row>
    <row r="421" spans="5:7" x14ac:dyDescent="0.25">
      <c r="E421" s="34"/>
      <c r="F421" s="34"/>
      <c r="G421" s="34"/>
    </row>
    <row r="422" spans="5:7" x14ac:dyDescent="0.25">
      <c r="E422" s="34"/>
      <c r="F422" s="34"/>
      <c r="G422" s="34"/>
    </row>
    <row r="423" spans="5:7" x14ac:dyDescent="0.25">
      <c r="E423" s="34"/>
      <c r="F423" s="34"/>
      <c r="G423" s="34"/>
    </row>
    <row r="424" spans="5:7" x14ac:dyDescent="0.25">
      <c r="E424" s="34"/>
      <c r="F424" s="34"/>
      <c r="G424" s="34"/>
    </row>
    <row r="425" spans="5:7" x14ac:dyDescent="0.25">
      <c r="E425" s="34"/>
      <c r="F425" s="34"/>
      <c r="G425" s="34"/>
    </row>
    <row r="426" spans="5:7" x14ac:dyDescent="0.25">
      <c r="E426" s="34"/>
      <c r="F426" s="34"/>
      <c r="G426" s="34"/>
    </row>
    <row r="427" spans="5:7" x14ac:dyDescent="0.25">
      <c r="E427" s="34"/>
      <c r="F427" s="34"/>
      <c r="G427" s="34"/>
    </row>
    <row r="428" spans="5:7" x14ac:dyDescent="0.25">
      <c r="E428" s="34"/>
      <c r="F428" s="34"/>
      <c r="G428" s="34"/>
    </row>
    <row r="429" spans="5:7" x14ac:dyDescent="0.25">
      <c r="E429" s="34"/>
      <c r="F429" s="34"/>
      <c r="G429" s="34"/>
    </row>
    <row r="430" spans="5:7" x14ac:dyDescent="0.25">
      <c r="E430" s="34"/>
      <c r="F430" s="34"/>
      <c r="G430" s="34"/>
    </row>
    <row r="431" spans="5:7" x14ac:dyDescent="0.25">
      <c r="E431" s="34"/>
      <c r="F431" s="34"/>
      <c r="G431" s="34"/>
    </row>
    <row r="432" spans="5:7" x14ac:dyDescent="0.25">
      <c r="E432" s="34"/>
      <c r="F432" s="34"/>
      <c r="G432" s="34"/>
    </row>
    <row r="433" spans="5:7" x14ac:dyDescent="0.25">
      <c r="E433" s="34"/>
      <c r="F433" s="34"/>
      <c r="G433" s="34"/>
    </row>
    <row r="434" spans="5:7" x14ac:dyDescent="0.25">
      <c r="E434" s="34"/>
      <c r="F434" s="34"/>
      <c r="G434" s="34"/>
    </row>
    <row r="435" spans="5:7" x14ac:dyDescent="0.25">
      <c r="E435" s="34"/>
      <c r="F435" s="34"/>
      <c r="G435" s="34"/>
    </row>
    <row r="436" spans="5:7" x14ac:dyDescent="0.25">
      <c r="E436" s="34"/>
      <c r="F436" s="34"/>
      <c r="G436" s="34"/>
    </row>
    <row r="437" spans="5:7" x14ac:dyDescent="0.25">
      <c r="E437" s="34"/>
      <c r="F437" s="34"/>
      <c r="G437" s="34"/>
    </row>
    <row r="438" spans="5:7" x14ac:dyDescent="0.25">
      <c r="E438" s="34"/>
      <c r="F438" s="34"/>
      <c r="G438" s="34"/>
    </row>
    <row r="439" spans="5:7" x14ac:dyDescent="0.25">
      <c r="E439" s="34"/>
      <c r="F439" s="34"/>
      <c r="G439" s="34"/>
    </row>
    <row r="440" spans="5:7" x14ac:dyDescent="0.25">
      <c r="E440" s="34"/>
      <c r="F440" s="34"/>
      <c r="G440" s="34"/>
    </row>
    <row r="441" spans="5:7" x14ac:dyDescent="0.25">
      <c r="E441" s="34"/>
      <c r="F441" s="34"/>
      <c r="G441" s="34"/>
    </row>
    <row r="442" spans="5:7" x14ac:dyDescent="0.25">
      <c r="E442" s="34"/>
      <c r="F442" s="34"/>
      <c r="G442" s="34"/>
    </row>
    <row r="443" spans="5:7" x14ac:dyDescent="0.25">
      <c r="E443" s="34"/>
      <c r="F443" s="34"/>
      <c r="G443" s="34"/>
    </row>
    <row r="444" spans="5:7" x14ac:dyDescent="0.25">
      <c r="E444" s="34"/>
      <c r="F444" s="34"/>
      <c r="G444" s="34"/>
    </row>
    <row r="445" spans="5:7" x14ac:dyDescent="0.25">
      <c r="E445" s="34"/>
      <c r="F445" s="34"/>
      <c r="G445" s="34"/>
    </row>
    <row r="446" spans="5:7" x14ac:dyDescent="0.25">
      <c r="E446" s="34"/>
      <c r="F446" s="34"/>
      <c r="G446" s="34"/>
    </row>
    <row r="447" spans="5:7" x14ac:dyDescent="0.25">
      <c r="E447" s="34"/>
      <c r="F447" s="34"/>
      <c r="G447" s="34"/>
    </row>
    <row r="448" spans="5:7" x14ac:dyDescent="0.25">
      <c r="E448" s="34"/>
      <c r="F448" s="34"/>
      <c r="G448" s="34"/>
    </row>
    <row r="449" spans="5:7" x14ac:dyDescent="0.25">
      <c r="E449" s="34"/>
      <c r="F449" s="34"/>
      <c r="G449" s="34"/>
    </row>
    <row r="450" spans="5:7" x14ac:dyDescent="0.25">
      <c r="E450" s="34"/>
      <c r="F450" s="34"/>
      <c r="G450" s="34"/>
    </row>
    <row r="451" spans="5:7" x14ac:dyDescent="0.25">
      <c r="E451" s="34"/>
      <c r="F451" s="34"/>
      <c r="G451" s="34"/>
    </row>
    <row r="452" spans="5:7" x14ac:dyDescent="0.25">
      <c r="E452" s="34"/>
      <c r="F452" s="34"/>
      <c r="G452" s="34"/>
    </row>
    <row r="453" spans="5:7" x14ac:dyDescent="0.25">
      <c r="E453" s="34"/>
      <c r="F453" s="34"/>
      <c r="G453" s="34"/>
    </row>
    <row r="454" spans="5:7" x14ac:dyDescent="0.25">
      <c r="E454" s="34"/>
      <c r="F454" s="34"/>
      <c r="G454" s="34"/>
    </row>
    <row r="455" spans="5:7" x14ac:dyDescent="0.25">
      <c r="E455" s="34"/>
      <c r="F455" s="34"/>
      <c r="G455" s="34"/>
    </row>
    <row r="456" spans="5:7" x14ac:dyDescent="0.25">
      <c r="E456" s="34"/>
      <c r="F456" s="34"/>
      <c r="G456" s="34"/>
    </row>
    <row r="457" spans="5:7" x14ac:dyDescent="0.25">
      <c r="E457" s="34"/>
      <c r="F457" s="34"/>
      <c r="G457" s="34"/>
    </row>
    <row r="458" spans="5:7" x14ac:dyDescent="0.25">
      <c r="E458" s="34"/>
      <c r="F458" s="34"/>
      <c r="G458" s="34"/>
    </row>
    <row r="459" spans="5:7" x14ac:dyDescent="0.25">
      <c r="E459" s="34"/>
      <c r="F459" s="34"/>
      <c r="G459" s="34"/>
    </row>
    <row r="460" spans="5:7" x14ac:dyDescent="0.25">
      <c r="E460" s="34"/>
      <c r="F460" s="34"/>
      <c r="G460" s="34"/>
    </row>
    <row r="461" spans="5:7" x14ac:dyDescent="0.25">
      <c r="E461" s="34"/>
      <c r="F461" s="34"/>
      <c r="G461" s="34"/>
    </row>
    <row r="462" spans="5:7" x14ac:dyDescent="0.25">
      <c r="E462" s="34"/>
      <c r="F462" s="34"/>
      <c r="G462" s="34"/>
    </row>
    <row r="463" spans="5:7" x14ac:dyDescent="0.25">
      <c r="E463" s="34"/>
      <c r="F463" s="34"/>
      <c r="G463" s="34"/>
    </row>
    <row r="464" spans="5:7" x14ac:dyDescent="0.25">
      <c r="E464" s="34"/>
      <c r="F464" s="34"/>
      <c r="G464" s="34"/>
    </row>
    <row r="465" spans="5:7" x14ac:dyDescent="0.25">
      <c r="E465" s="34"/>
      <c r="F465" s="34"/>
      <c r="G465" s="34"/>
    </row>
    <row r="466" spans="5:7" x14ac:dyDescent="0.25">
      <c r="E466" s="34"/>
      <c r="F466" s="34"/>
      <c r="G466" s="34"/>
    </row>
    <row r="467" spans="5:7" x14ac:dyDescent="0.25">
      <c r="E467" s="34"/>
      <c r="F467" s="34"/>
      <c r="G467" s="34"/>
    </row>
    <row r="468" spans="5:7" x14ac:dyDescent="0.25">
      <c r="E468" s="34"/>
      <c r="F468" s="34"/>
      <c r="G468" s="34"/>
    </row>
    <row r="469" spans="5:7" x14ac:dyDescent="0.25">
      <c r="E469" s="34"/>
      <c r="F469" s="34"/>
      <c r="G469" s="34"/>
    </row>
    <row r="470" spans="5:7" x14ac:dyDescent="0.25">
      <c r="E470" s="34"/>
      <c r="F470" s="34"/>
      <c r="G470" s="34"/>
    </row>
    <row r="471" spans="5:7" x14ac:dyDescent="0.25">
      <c r="E471" s="34"/>
      <c r="F471" s="34"/>
      <c r="G471" s="34"/>
    </row>
    <row r="472" spans="5:7" x14ac:dyDescent="0.25">
      <c r="E472" s="34"/>
      <c r="F472" s="34"/>
      <c r="G472" s="34"/>
    </row>
    <row r="473" spans="5:7" x14ac:dyDescent="0.25">
      <c r="E473" s="34"/>
      <c r="F473" s="34"/>
      <c r="G473" s="34"/>
    </row>
    <row r="474" spans="5:7" x14ac:dyDescent="0.25">
      <c r="E474" s="34"/>
      <c r="F474" s="34"/>
      <c r="G474" s="34"/>
    </row>
    <row r="475" spans="5:7" x14ac:dyDescent="0.25">
      <c r="E475" s="34"/>
      <c r="F475" s="34"/>
      <c r="G475" s="34"/>
    </row>
    <row r="476" spans="5:7" x14ac:dyDescent="0.25">
      <c r="E476" s="34"/>
      <c r="F476" s="34"/>
      <c r="G476" s="34"/>
    </row>
    <row r="477" spans="5:7" x14ac:dyDescent="0.25">
      <c r="E477" s="34"/>
      <c r="F477" s="34"/>
      <c r="G477" s="34"/>
    </row>
    <row r="478" spans="5:7" x14ac:dyDescent="0.25">
      <c r="E478" s="34"/>
      <c r="F478" s="34"/>
      <c r="G478" s="34"/>
    </row>
    <row r="479" spans="5:7" x14ac:dyDescent="0.25">
      <c r="E479" s="34"/>
      <c r="F479" s="34"/>
      <c r="G479" s="34"/>
    </row>
    <row r="480" spans="5:7" x14ac:dyDescent="0.25">
      <c r="E480" s="34"/>
      <c r="F480" s="34"/>
      <c r="G480" s="34"/>
    </row>
    <row r="481" spans="5:7" x14ac:dyDescent="0.25">
      <c r="E481" s="34"/>
      <c r="F481" s="34"/>
      <c r="G481" s="34"/>
    </row>
    <row r="482" spans="5:7" x14ac:dyDescent="0.25">
      <c r="E482" s="34"/>
      <c r="F482" s="34"/>
      <c r="G482" s="34"/>
    </row>
    <row r="483" spans="5:7" x14ac:dyDescent="0.25">
      <c r="E483" s="34"/>
      <c r="F483" s="34"/>
      <c r="G483" s="34"/>
    </row>
    <row r="484" spans="5:7" x14ac:dyDescent="0.25">
      <c r="E484" s="34"/>
      <c r="F484" s="34"/>
      <c r="G484" s="34"/>
    </row>
    <row r="485" spans="5:7" x14ac:dyDescent="0.25">
      <c r="E485" s="34"/>
      <c r="F485" s="34"/>
      <c r="G485" s="34"/>
    </row>
    <row r="486" spans="5:7" x14ac:dyDescent="0.25">
      <c r="E486" s="34"/>
      <c r="F486" s="34"/>
      <c r="G486" s="34"/>
    </row>
    <row r="487" spans="5:7" x14ac:dyDescent="0.25">
      <c r="E487" s="34"/>
      <c r="F487" s="34"/>
      <c r="G487" s="34"/>
    </row>
    <row r="488" spans="5:7" x14ac:dyDescent="0.25">
      <c r="E488" s="34"/>
      <c r="F488" s="34"/>
      <c r="G488" s="34"/>
    </row>
    <row r="489" spans="5:7" x14ac:dyDescent="0.25">
      <c r="E489" s="34"/>
      <c r="F489" s="34"/>
      <c r="G489" s="34"/>
    </row>
    <row r="490" spans="5:7" x14ac:dyDescent="0.25">
      <c r="E490" s="34"/>
      <c r="F490" s="34"/>
      <c r="G490" s="34"/>
    </row>
    <row r="491" spans="5:7" x14ac:dyDescent="0.25">
      <c r="E491" s="34"/>
      <c r="F491" s="34"/>
      <c r="G491" s="34"/>
    </row>
    <row r="492" spans="5:7" x14ac:dyDescent="0.25">
      <c r="E492" s="34"/>
      <c r="F492" s="34"/>
      <c r="G492" s="34"/>
    </row>
    <row r="493" spans="5:7" x14ac:dyDescent="0.25">
      <c r="E493" s="34"/>
      <c r="F493" s="34"/>
      <c r="G493" s="34"/>
    </row>
    <row r="494" spans="5:7" x14ac:dyDescent="0.25">
      <c r="E494" s="34"/>
      <c r="F494" s="34"/>
      <c r="G494" s="34"/>
    </row>
    <row r="495" spans="5:7" x14ac:dyDescent="0.25">
      <c r="E495" s="34"/>
      <c r="F495" s="34"/>
      <c r="G495" s="34"/>
    </row>
    <row r="496" spans="5:7" x14ac:dyDescent="0.25">
      <c r="E496" s="34"/>
      <c r="F496" s="34"/>
      <c r="G496" s="34"/>
    </row>
    <row r="497" spans="5:7" x14ac:dyDescent="0.25">
      <c r="E497" s="34"/>
      <c r="F497" s="34"/>
      <c r="G497" s="34"/>
    </row>
    <row r="498" spans="5:7" x14ac:dyDescent="0.25">
      <c r="E498" s="34"/>
      <c r="F498" s="34"/>
      <c r="G498" s="34"/>
    </row>
    <row r="499" spans="5:7" x14ac:dyDescent="0.25">
      <c r="E499" s="34"/>
      <c r="F499" s="34"/>
      <c r="G499" s="34"/>
    </row>
    <row r="500" spans="5:7" x14ac:dyDescent="0.25">
      <c r="E500" s="34"/>
      <c r="F500" s="34"/>
      <c r="G500" s="34"/>
    </row>
    <row r="501" spans="5:7" x14ac:dyDescent="0.25">
      <c r="E501" s="34"/>
      <c r="F501" s="34"/>
      <c r="G501" s="34"/>
    </row>
    <row r="502" spans="5:7" x14ac:dyDescent="0.25">
      <c r="E502" s="34"/>
      <c r="F502" s="34"/>
      <c r="G502" s="34"/>
    </row>
    <row r="503" spans="5:7" x14ac:dyDescent="0.25">
      <c r="E503" s="34"/>
      <c r="F503" s="34"/>
      <c r="G503" s="34"/>
    </row>
    <row r="504" spans="5:7" x14ac:dyDescent="0.25">
      <c r="E504" s="34"/>
      <c r="F504" s="34"/>
      <c r="G504" s="34"/>
    </row>
    <row r="505" spans="5:7" x14ac:dyDescent="0.25">
      <c r="E505" s="34"/>
      <c r="F505" s="34"/>
      <c r="G505" s="34"/>
    </row>
    <row r="506" spans="5:7" x14ac:dyDescent="0.25">
      <c r="E506" s="34"/>
      <c r="F506" s="34"/>
      <c r="G506" s="34"/>
    </row>
    <row r="507" spans="5:7" x14ac:dyDescent="0.25">
      <c r="E507" s="34"/>
      <c r="F507" s="34"/>
      <c r="G507" s="34"/>
    </row>
    <row r="508" spans="5:7" x14ac:dyDescent="0.25">
      <c r="E508" s="34"/>
      <c r="F508" s="34"/>
      <c r="G508" s="34"/>
    </row>
    <row r="509" spans="5:7" x14ac:dyDescent="0.25">
      <c r="E509" s="34"/>
      <c r="F509" s="34"/>
      <c r="G509" s="34"/>
    </row>
    <row r="510" spans="5:7" x14ac:dyDescent="0.25">
      <c r="E510" s="34"/>
      <c r="F510" s="34"/>
      <c r="G510" s="34"/>
    </row>
    <row r="511" spans="5:7" x14ac:dyDescent="0.25">
      <c r="E511" s="34"/>
      <c r="F511" s="34"/>
      <c r="G511" s="34"/>
    </row>
    <row r="512" spans="5:7" x14ac:dyDescent="0.25">
      <c r="E512" s="34"/>
      <c r="F512" s="34"/>
      <c r="G512" s="34"/>
    </row>
    <row r="513" spans="5:7" x14ac:dyDescent="0.25">
      <c r="E513" s="34"/>
      <c r="F513" s="34"/>
      <c r="G513" s="34"/>
    </row>
    <row r="514" spans="5:7" x14ac:dyDescent="0.25">
      <c r="E514" s="34"/>
      <c r="F514" s="34"/>
      <c r="G514" s="34"/>
    </row>
    <row r="515" spans="5:7" x14ac:dyDescent="0.25">
      <c r="E515" s="34"/>
      <c r="F515" s="34"/>
      <c r="G515" s="34"/>
    </row>
    <row r="516" spans="5:7" x14ac:dyDescent="0.25">
      <c r="E516" s="34"/>
      <c r="F516" s="34"/>
      <c r="G516" s="34"/>
    </row>
    <row r="517" spans="5:7" x14ac:dyDescent="0.25">
      <c r="E517" s="34"/>
      <c r="F517" s="34"/>
      <c r="G517" s="34"/>
    </row>
    <row r="518" spans="5:7" x14ac:dyDescent="0.25">
      <c r="E518" s="34"/>
      <c r="F518" s="34"/>
      <c r="G518" s="34"/>
    </row>
    <row r="519" spans="5:7" x14ac:dyDescent="0.25">
      <c r="E519" s="34"/>
      <c r="F519" s="34"/>
      <c r="G519" s="34"/>
    </row>
    <row r="520" spans="5:7" x14ac:dyDescent="0.25">
      <c r="E520" s="34"/>
      <c r="F520" s="34"/>
      <c r="G520" s="34"/>
    </row>
    <row r="521" spans="5:7" x14ac:dyDescent="0.25">
      <c r="E521" s="34"/>
      <c r="F521" s="34"/>
      <c r="G521" s="34"/>
    </row>
    <row r="522" spans="5:7" x14ac:dyDescent="0.25">
      <c r="E522" s="34"/>
      <c r="F522" s="34"/>
      <c r="G522" s="34"/>
    </row>
    <row r="523" spans="5:7" x14ac:dyDescent="0.25">
      <c r="E523" s="34"/>
      <c r="F523" s="34"/>
      <c r="G523" s="34"/>
    </row>
    <row r="524" spans="5:7" x14ac:dyDescent="0.25">
      <c r="E524" s="34"/>
      <c r="F524" s="34"/>
      <c r="G524" s="34"/>
    </row>
    <row r="525" spans="5:7" x14ac:dyDescent="0.25">
      <c r="E525" s="34"/>
      <c r="F525" s="34"/>
      <c r="G525" s="34"/>
    </row>
    <row r="526" spans="5:7" x14ac:dyDescent="0.25">
      <c r="E526" s="34"/>
      <c r="F526" s="34"/>
      <c r="G526" s="34"/>
    </row>
    <row r="527" spans="5:7" x14ac:dyDescent="0.25">
      <c r="E527" s="34"/>
      <c r="F527" s="34"/>
      <c r="G527" s="34"/>
    </row>
    <row r="528" spans="5:7" x14ac:dyDescent="0.25">
      <c r="E528" s="34"/>
      <c r="F528" s="34"/>
      <c r="G528" s="34"/>
    </row>
    <row r="529" spans="5:7" x14ac:dyDescent="0.25">
      <c r="E529" s="34"/>
      <c r="F529" s="34"/>
      <c r="G529" s="34"/>
    </row>
    <row r="530" spans="5:7" x14ac:dyDescent="0.25">
      <c r="E530" s="34"/>
      <c r="F530" s="34"/>
      <c r="G530" s="34"/>
    </row>
    <row r="531" spans="5:7" x14ac:dyDescent="0.25">
      <c r="E531" s="34"/>
      <c r="F531" s="34"/>
      <c r="G531" s="34"/>
    </row>
    <row r="532" spans="5:7" x14ac:dyDescent="0.25">
      <c r="E532" s="34"/>
      <c r="F532" s="34"/>
      <c r="G532" s="34"/>
    </row>
    <row r="533" spans="5:7" x14ac:dyDescent="0.25">
      <c r="E533" s="34"/>
      <c r="F533" s="34"/>
      <c r="G533" s="34"/>
    </row>
    <row r="534" spans="5:7" x14ac:dyDescent="0.25">
      <c r="E534" s="34"/>
      <c r="F534" s="34"/>
      <c r="G534" s="34"/>
    </row>
    <row r="535" spans="5:7" x14ac:dyDescent="0.25">
      <c r="E535" s="34"/>
      <c r="F535" s="34"/>
      <c r="G535" s="34"/>
    </row>
    <row r="536" spans="5:7" x14ac:dyDescent="0.25">
      <c r="E536" s="34"/>
      <c r="F536" s="34"/>
      <c r="G536" s="34"/>
    </row>
    <row r="537" spans="5:7" x14ac:dyDescent="0.25">
      <c r="E537" s="34"/>
      <c r="F537" s="34"/>
      <c r="G537" s="34"/>
    </row>
    <row r="538" spans="5:7" x14ac:dyDescent="0.25">
      <c r="E538" s="34"/>
      <c r="F538" s="34"/>
      <c r="G538" s="34"/>
    </row>
    <row r="539" spans="5:7" x14ac:dyDescent="0.25">
      <c r="E539" s="34"/>
      <c r="F539" s="34"/>
      <c r="G539" s="34"/>
    </row>
    <row r="540" spans="5:7" x14ac:dyDescent="0.25">
      <c r="E540" s="34"/>
      <c r="F540" s="34"/>
      <c r="G540" s="34"/>
    </row>
    <row r="541" spans="5:7" x14ac:dyDescent="0.25">
      <c r="E541" s="34"/>
      <c r="F541" s="34"/>
      <c r="G541" s="34"/>
    </row>
    <row r="542" spans="5:7" x14ac:dyDescent="0.25">
      <c r="E542" s="34"/>
      <c r="F542" s="34"/>
      <c r="G542" s="34"/>
    </row>
    <row r="543" spans="5:7" x14ac:dyDescent="0.25">
      <c r="E543" s="34"/>
      <c r="F543" s="34"/>
      <c r="G543" s="34"/>
    </row>
    <row r="544" spans="5:7" x14ac:dyDescent="0.25">
      <c r="E544" s="34"/>
      <c r="F544" s="34"/>
      <c r="G544" s="34"/>
    </row>
    <row r="545" spans="5:7" x14ac:dyDescent="0.25">
      <c r="E545" s="34"/>
      <c r="F545" s="34"/>
      <c r="G545" s="34"/>
    </row>
    <row r="546" spans="5:7" x14ac:dyDescent="0.25">
      <c r="E546" s="34"/>
      <c r="F546" s="34"/>
      <c r="G546" s="34"/>
    </row>
    <row r="547" spans="5:7" x14ac:dyDescent="0.25">
      <c r="E547" s="34"/>
      <c r="F547" s="34"/>
      <c r="G547" s="34"/>
    </row>
    <row r="548" spans="5:7" x14ac:dyDescent="0.25">
      <c r="E548" s="34"/>
      <c r="F548" s="34"/>
      <c r="G548" s="34"/>
    </row>
    <row r="549" spans="5:7" x14ac:dyDescent="0.25">
      <c r="E549" s="34"/>
      <c r="F549" s="34"/>
      <c r="G549" s="34"/>
    </row>
    <row r="550" spans="5:7" x14ac:dyDescent="0.25">
      <c r="E550" s="34"/>
      <c r="F550" s="34"/>
      <c r="G550" s="34"/>
    </row>
    <row r="551" spans="5:7" x14ac:dyDescent="0.25">
      <c r="E551" s="34"/>
      <c r="F551" s="34"/>
      <c r="G551" s="34"/>
    </row>
    <row r="552" spans="5:7" x14ac:dyDescent="0.25">
      <c r="E552" s="34"/>
      <c r="F552" s="34"/>
      <c r="G552" s="34"/>
    </row>
    <row r="553" spans="5:7" x14ac:dyDescent="0.25">
      <c r="E553" s="34"/>
      <c r="F553" s="34"/>
      <c r="G553" s="34"/>
    </row>
    <row r="554" spans="5:7" x14ac:dyDescent="0.25">
      <c r="E554" s="34"/>
      <c r="F554" s="34"/>
      <c r="G554" s="34"/>
    </row>
    <row r="555" spans="5:7" x14ac:dyDescent="0.25">
      <c r="E555" s="34"/>
      <c r="F555" s="34"/>
      <c r="G555" s="34"/>
    </row>
    <row r="556" spans="5:7" x14ac:dyDescent="0.25">
      <c r="E556" s="34"/>
      <c r="F556" s="34"/>
      <c r="G556" s="34"/>
    </row>
    <row r="557" spans="5:7" x14ac:dyDescent="0.25">
      <c r="E557" s="34"/>
      <c r="F557" s="34"/>
      <c r="G557" s="34"/>
    </row>
    <row r="558" spans="5:7" x14ac:dyDescent="0.25">
      <c r="E558" s="34"/>
      <c r="F558" s="34"/>
      <c r="G558" s="34"/>
    </row>
    <row r="559" spans="5:7" x14ac:dyDescent="0.25">
      <c r="E559" s="34"/>
      <c r="F559" s="34"/>
      <c r="G559" s="34"/>
    </row>
    <row r="560" spans="5:7" x14ac:dyDescent="0.25">
      <c r="E560" s="34"/>
      <c r="F560" s="34"/>
      <c r="G560" s="34"/>
    </row>
    <row r="561" spans="5:7" x14ac:dyDescent="0.25">
      <c r="E561" s="34"/>
      <c r="F561" s="34"/>
      <c r="G561" s="34"/>
    </row>
    <row r="562" spans="5:7" x14ac:dyDescent="0.25">
      <c r="E562" s="34"/>
      <c r="F562" s="34"/>
      <c r="G562" s="34"/>
    </row>
    <row r="563" spans="5:7" x14ac:dyDescent="0.25">
      <c r="E563" s="34"/>
      <c r="F563" s="34"/>
      <c r="G563" s="34"/>
    </row>
    <row r="564" spans="5:7" x14ac:dyDescent="0.25">
      <c r="E564" s="34"/>
      <c r="F564" s="34"/>
      <c r="G564" s="34"/>
    </row>
    <row r="565" spans="5:7" x14ac:dyDescent="0.25">
      <c r="E565" s="34"/>
      <c r="F565" s="34"/>
      <c r="G565" s="34"/>
    </row>
    <row r="566" spans="5:7" x14ac:dyDescent="0.25">
      <c r="E566" s="34"/>
      <c r="F566" s="34"/>
      <c r="G566" s="34"/>
    </row>
    <row r="567" spans="5:7" x14ac:dyDescent="0.25">
      <c r="E567" s="34"/>
      <c r="F567" s="34"/>
      <c r="G567" s="34"/>
    </row>
    <row r="568" spans="5:7" x14ac:dyDescent="0.25">
      <c r="E568" s="34"/>
      <c r="F568" s="34"/>
      <c r="G568" s="34"/>
    </row>
    <row r="569" spans="5:7" x14ac:dyDescent="0.25">
      <c r="E569" s="34"/>
      <c r="F569" s="34"/>
      <c r="G569" s="34"/>
    </row>
    <row r="570" spans="5:7" x14ac:dyDescent="0.25">
      <c r="E570" s="34"/>
      <c r="F570" s="34"/>
      <c r="G570" s="34"/>
    </row>
    <row r="571" spans="5:7" x14ac:dyDescent="0.25">
      <c r="E571" s="34"/>
      <c r="F571" s="34"/>
      <c r="G571" s="34"/>
    </row>
    <row r="572" spans="5:7" x14ac:dyDescent="0.25">
      <c r="E572" s="34"/>
      <c r="F572" s="34"/>
      <c r="G572" s="34"/>
    </row>
    <row r="573" spans="5:7" x14ac:dyDescent="0.25">
      <c r="E573" s="34"/>
      <c r="F573" s="34"/>
      <c r="G573" s="34"/>
    </row>
    <row r="574" spans="5:7" x14ac:dyDescent="0.25">
      <c r="E574" s="34"/>
      <c r="F574" s="34"/>
      <c r="G574" s="34"/>
    </row>
    <row r="575" spans="5:7" x14ac:dyDescent="0.25">
      <c r="E575" s="34"/>
      <c r="F575" s="34"/>
      <c r="G575" s="34"/>
    </row>
    <row r="576" spans="5:7" x14ac:dyDescent="0.25">
      <c r="E576" s="34"/>
      <c r="F576" s="34"/>
      <c r="G576" s="34"/>
    </row>
    <row r="577" spans="5:7" x14ac:dyDescent="0.25">
      <c r="E577" s="34"/>
      <c r="F577" s="34"/>
      <c r="G577" s="34"/>
    </row>
    <row r="578" spans="5:7" x14ac:dyDescent="0.25">
      <c r="E578" s="34"/>
      <c r="F578" s="34"/>
      <c r="G578" s="34"/>
    </row>
    <row r="579" spans="5:7" x14ac:dyDescent="0.25">
      <c r="E579" s="34"/>
      <c r="F579" s="34"/>
      <c r="G579" s="34"/>
    </row>
    <row r="580" spans="5:7" x14ac:dyDescent="0.25">
      <c r="E580" s="34"/>
      <c r="F580" s="34"/>
      <c r="G580" s="34"/>
    </row>
    <row r="581" spans="5:7" x14ac:dyDescent="0.25">
      <c r="E581" s="34"/>
      <c r="F581" s="34"/>
      <c r="G581" s="34"/>
    </row>
    <row r="582" spans="5:7" x14ac:dyDescent="0.25">
      <c r="E582" s="34"/>
      <c r="F582" s="34"/>
      <c r="G582" s="34"/>
    </row>
    <row r="583" spans="5:7" x14ac:dyDescent="0.25">
      <c r="E583" s="34"/>
      <c r="F583" s="34"/>
      <c r="G583" s="34"/>
    </row>
    <row r="584" spans="5:7" x14ac:dyDescent="0.25">
      <c r="E584" s="34"/>
      <c r="F584" s="34"/>
      <c r="G584" s="34"/>
    </row>
    <row r="585" spans="5:7" x14ac:dyDescent="0.25">
      <c r="E585" s="34"/>
      <c r="F585" s="34"/>
      <c r="G585" s="34"/>
    </row>
    <row r="586" spans="5:7" x14ac:dyDescent="0.25">
      <c r="E586" s="34"/>
      <c r="F586" s="34"/>
      <c r="G586" s="34"/>
    </row>
    <row r="587" spans="5:7" x14ac:dyDescent="0.25">
      <c r="E587" s="34"/>
      <c r="F587" s="34"/>
      <c r="G587" s="34"/>
    </row>
    <row r="588" spans="5:7" x14ac:dyDescent="0.25">
      <c r="E588" s="34"/>
      <c r="F588" s="34"/>
      <c r="G588" s="34"/>
    </row>
    <row r="589" spans="5:7" x14ac:dyDescent="0.25">
      <c r="E589" s="34"/>
      <c r="F589" s="34"/>
      <c r="G589" s="34"/>
    </row>
    <row r="590" spans="5:7" x14ac:dyDescent="0.25">
      <c r="E590" s="34"/>
      <c r="F590" s="34"/>
      <c r="G590" s="34"/>
    </row>
    <row r="591" spans="5:7" x14ac:dyDescent="0.25">
      <c r="E591" s="34"/>
      <c r="F591" s="34"/>
      <c r="G591" s="34"/>
    </row>
    <row r="592" spans="5:7" x14ac:dyDescent="0.25">
      <c r="E592" s="34"/>
      <c r="F592" s="34"/>
      <c r="G592" s="34"/>
    </row>
    <row r="593" spans="5:7" x14ac:dyDescent="0.25">
      <c r="E593" s="34"/>
      <c r="F593" s="34"/>
      <c r="G593" s="34"/>
    </row>
    <row r="594" spans="5:7" x14ac:dyDescent="0.25">
      <c r="E594" s="34"/>
      <c r="F594" s="34"/>
      <c r="G594" s="34"/>
    </row>
    <row r="595" spans="5:7" x14ac:dyDescent="0.25">
      <c r="E595" s="34"/>
      <c r="F595" s="34"/>
      <c r="G595" s="34"/>
    </row>
    <row r="596" spans="5:7" x14ac:dyDescent="0.25">
      <c r="E596" s="34"/>
      <c r="F596" s="34"/>
      <c r="G596" s="34"/>
    </row>
    <row r="597" spans="5:7" x14ac:dyDescent="0.25">
      <c r="E597" s="34"/>
      <c r="F597" s="34"/>
      <c r="G597" s="34"/>
    </row>
    <row r="598" spans="5:7" x14ac:dyDescent="0.25">
      <c r="E598" s="34"/>
      <c r="F598" s="34"/>
      <c r="G598" s="34"/>
    </row>
    <row r="599" spans="5:7" x14ac:dyDescent="0.25">
      <c r="E599" s="34"/>
      <c r="F599" s="34"/>
      <c r="G599" s="34"/>
    </row>
    <row r="600" spans="5:7" x14ac:dyDescent="0.25">
      <c r="E600" s="34"/>
      <c r="F600" s="34"/>
      <c r="G600" s="34"/>
    </row>
    <row r="601" spans="5:7" x14ac:dyDescent="0.25">
      <c r="E601" s="34"/>
      <c r="F601" s="34"/>
      <c r="G601" s="34"/>
    </row>
    <row r="602" spans="5:7" x14ac:dyDescent="0.25">
      <c r="E602" s="34"/>
      <c r="F602" s="34"/>
      <c r="G602" s="34"/>
    </row>
    <row r="603" spans="5:7" x14ac:dyDescent="0.25">
      <c r="E603" s="34"/>
      <c r="F603" s="34"/>
      <c r="G603" s="34"/>
    </row>
    <row r="604" spans="5:7" x14ac:dyDescent="0.25">
      <c r="E604" s="34"/>
      <c r="F604" s="34"/>
      <c r="G604" s="34"/>
    </row>
    <row r="605" spans="5:7" x14ac:dyDescent="0.25">
      <c r="F605" s="34"/>
      <c r="G605" s="34"/>
    </row>
    <row r="606" spans="5:7" x14ac:dyDescent="0.25">
      <c r="F606" s="34"/>
      <c r="G606" s="34"/>
    </row>
    <row r="607" spans="5:7" x14ac:dyDescent="0.25">
      <c r="F607" s="34"/>
      <c r="G607" s="34"/>
    </row>
    <row r="608" spans="5:7" x14ac:dyDescent="0.25">
      <c r="F608" s="34"/>
      <c r="G608" s="34"/>
    </row>
    <row r="609" spans="6:7" x14ac:dyDescent="0.25">
      <c r="F609" s="34"/>
      <c r="G609" s="34"/>
    </row>
    <row r="610" spans="6:7" x14ac:dyDescent="0.25">
      <c r="F610" s="34"/>
      <c r="G610" s="34"/>
    </row>
    <row r="611" spans="6:7" x14ac:dyDescent="0.25">
      <c r="F611" s="34"/>
      <c r="G611" s="34"/>
    </row>
    <row r="612" spans="6:7" x14ac:dyDescent="0.25">
      <c r="F612" s="34"/>
      <c r="G612" s="34"/>
    </row>
    <row r="613" spans="6:7" x14ac:dyDescent="0.25">
      <c r="F613" s="34"/>
      <c r="G613" s="34"/>
    </row>
    <row r="614" spans="6:7" x14ac:dyDescent="0.25">
      <c r="F614" s="34"/>
      <c r="G614" s="34"/>
    </row>
    <row r="615" spans="6:7" x14ac:dyDescent="0.25">
      <c r="F615" s="34"/>
      <c r="G615" s="34"/>
    </row>
    <row r="616" spans="6:7" x14ac:dyDescent="0.25">
      <c r="F616" s="34"/>
      <c r="G616" s="34"/>
    </row>
    <row r="617" spans="6:7" x14ac:dyDescent="0.25">
      <c r="F617" s="34"/>
      <c r="G617" s="34"/>
    </row>
    <row r="618" spans="6:7" x14ac:dyDescent="0.25">
      <c r="F618" s="34"/>
      <c r="G618" s="34"/>
    </row>
    <row r="619" spans="6:7" x14ac:dyDescent="0.25">
      <c r="F619" s="34"/>
      <c r="G619" s="34"/>
    </row>
    <row r="620" spans="6:7" x14ac:dyDescent="0.25">
      <c r="F620" s="34"/>
      <c r="G620" s="34"/>
    </row>
    <row r="621" spans="6:7" x14ac:dyDescent="0.25">
      <c r="F621" s="34"/>
      <c r="G621" s="34"/>
    </row>
    <row r="622" spans="6:7" x14ac:dyDescent="0.25">
      <c r="F622" s="34"/>
      <c r="G622" s="34"/>
    </row>
    <row r="623" spans="6:7" x14ac:dyDescent="0.25">
      <c r="F623" s="34"/>
      <c r="G623" s="34"/>
    </row>
    <row r="624" spans="6:7" x14ac:dyDescent="0.25">
      <c r="F624" s="34"/>
      <c r="G624" s="34"/>
    </row>
    <row r="625" spans="6:7" x14ac:dyDescent="0.25">
      <c r="F625" s="34"/>
      <c r="G625" s="34"/>
    </row>
    <row r="626" spans="6:7" x14ac:dyDescent="0.25">
      <c r="F626" s="34"/>
      <c r="G626" s="34"/>
    </row>
    <row r="627" spans="6:7" x14ac:dyDescent="0.25">
      <c r="F627" s="34"/>
      <c r="G627" s="34"/>
    </row>
    <row r="628" spans="6:7" x14ac:dyDescent="0.25">
      <c r="F628" s="34"/>
      <c r="G628" s="34"/>
    </row>
    <row r="629" spans="6:7" x14ac:dyDescent="0.25">
      <c r="F629" s="34"/>
      <c r="G629" s="34"/>
    </row>
    <row r="630" spans="6:7" x14ac:dyDescent="0.25">
      <c r="F630" s="34"/>
      <c r="G630" s="34"/>
    </row>
    <row r="631" spans="6:7" x14ac:dyDescent="0.25">
      <c r="F631" s="34"/>
      <c r="G631" s="34"/>
    </row>
    <row r="632" spans="6:7" x14ac:dyDescent="0.25">
      <c r="F632" s="34"/>
      <c r="G632" s="34"/>
    </row>
    <row r="633" spans="6:7" x14ac:dyDescent="0.25">
      <c r="F633" s="34"/>
      <c r="G633" s="34"/>
    </row>
    <row r="634" spans="6:7" x14ac:dyDescent="0.25">
      <c r="F634" s="34"/>
      <c r="G634" s="34"/>
    </row>
    <row r="635" spans="6:7" x14ac:dyDescent="0.25">
      <c r="F635" s="34"/>
      <c r="G635" s="34"/>
    </row>
    <row r="636" spans="6:7" x14ac:dyDescent="0.25">
      <c r="F636" s="34"/>
      <c r="G636" s="34"/>
    </row>
    <row r="637" spans="6:7" x14ac:dyDescent="0.25">
      <c r="F637" s="34"/>
      <c r="G637" s="34"/>
    </row>
    <row r="638" spans="6:7" x14ac:dyDescent="0.25">
      <c r="F638" s="34"/>
      <c r="G638" s="34"/>
    </row>
    <row r="639" spans="6:7" x14ac:dyDescent="0.25">
      <c r="F639" s="34"/>
      <c r="G639" s="34"/>
    </row>
    <row r="640" spans="6:7" x14ac:dyDescent="0.25">
      <c r="F640" s="34"/>
      <c r="G640" s="34"/>
    </row>
    <row r="641" spans="6:7" x14ac:dyDescent="0.25">
      <c r="F641" s="34"/>
      <c r="G641" s="34"/>
    </row>
    <row r="642" spans="6:7" x14ac:dyDescent="0.25">
      <c r="F642" s="34"/>
      <c r="G642" s="34"/>
    </row>
    <row r="643" spans="6:7" x14ac:dyDescent="0.25">
      <c r="F643" s="34"/>
      <c r="G643" s="34"/>
    </row>
    <row r="644" spans="6:7" x14ac:dyDescent="0.25">
      <c r="F644" s="34"/>
      <c r="G644" s="34"/>
    </row>
    <row r="645" spans="6:7" x14ac:dyDescent="0.25">
      <c r="F645" s="34"/>
      <c r="G645" s="34"/>
    </row>
    <row r="646" spans="6:7" x14ac:dyDescent="0.25">
      <c r="F646" s="34"/>
      <c r="G646" s="34"/>
    </row>
    <row r="647" spans="6:7" x14ac:dyDescent="0.25">
      <c r="F647" s="34"/>
      <c r="G647" s="34"/>
    </row>
    <row r="648" spans="6:7" x14ac:dyDescent="0.25">
      <c r="F648" s="34"/>
      <c r="G648" s="34"/>
    </row>
    <row r="649" spans="6:7" x14ac:dyDescent="0.25">
      <c r="F649" s="34"/>
      <c r="G649" s="34"/>
    </row>
    <row r="650" spans="6:7" x14ac:dyDescent="0.25">
      <c r="F650" s="34"/>
      <c r="G650" s="34"/>
    </row>
    <row r="651" spans="6:7" x14ac:dyDescent="0.25">
      <c r="F651" s="34"/>
      <c r="G651" s="34"/>
    </row>
    <row r="652" spans="6:7" x14ac:dyDescent="0.25">
      <c r="F652" s="34"/>
      <c r="G652" s="34"/>
    </row>
    <row r="653" spans="6:7" x14ac:dyDescent="0.25">
      <c r="F653" s="34"/>
      <c r="G653" s="34"/>
    </row>
    <row r="654" spans="6:7" x14ac:dyDescent="0.25">
      <c r="F654" s="34"/>
      <c r="G654" s="34"/>
    </row>
    <row r="655" spans="6:7" x14ac:dyDescent="0.25">
      <c r="F655" s="34"/>
      <c r="G655" s="34"/>
    </row>
    <row r="656" spans="6:7" x14ac:dyDescent="0.25">
      <c r="F656" s="34"/>
      <c r="G656" s="34"/>
    </row>
    <row r="657" spans="6:7" x14ac:dyDescent="0.25">
      <c r="F657" s="34"/>
      <c r="G657" s="34"/>
    </row>
    <row r="658" spans="6:7" x14ac:dyDescent="0.25">
      <c r="F658" s="34"/>
      <c r="G658" s="34"/>
    </row>
    <row r="659" spans="6:7" x14ac:dyDescent="0.25">
      <c r="F659" s="34"/>
      <c r="G659" s="34"/>
    </row>
    <row r="660" spans="6:7" x14ac:dyDescent="0.25">
      <c r="F660" s="34"/>
      <c r="G660" s="34"/>
    </row>
    <row r="661" spans="6:7" x14ac:dyDescent="0.25">
      <c r="F661" s="34"/>
      <c r="G661" s="34"/>
    </row>
    <row r="662" spans="6:7" x14ac:dyDescent="0.25">
      <c r="F662" s="34"/>
      <c r="G662" s="34"/>
    </row>
    <row r="663" spans="6:7" x14ac:dyDescent="0.25">
      <c r="F663" s="34"/>
      <c r="G663" s="34"/>
    </row>
    <row r="664" spans="6:7" x14ac:dyDescent="0.25">
      <c r="F664" s="34"/>
      <c r="G664" s="34"/>
    </row>
    <row r="665" spans="6:7" x14ac:dyDescent="0.25">
      <c r="F665" s="34"/>
      <c r="G665" s="34"/>
    </row>
    <row r="666" spans="6:7" x14ac:dyDescent="0.25">
      <c r="F666" s="34"/>
      <c r="G666" s="34"/>
    </row>
    <row r="667" spans="6:7" x14ac:dyDescent="0.25">
      <c r="F667" s="34"/>
      <c r="G667" s="34"/>
    </row>
    <row r="668" spans="6:7" x14ac:dyDescent="0.25">
      <c r="F668" s="34"/>
      <c r="G668" s="34"/>
    </row>
    <row r="669" spans="6:7" x14ac:dyDescent="0.25">
      <c r="F669" s="34"/>
      <c r="G669" s="34"/>
    </row>
    <row r="670" spans="6:7" x14ac:dyDescent="0.25">
      <c r="F670" s="34"/>
      <c r="G670" s="34"/>
    </row>
    <row r="671" spans="6:7" x14ac:dyDescent="0.25">
      <c r="F671" s="34"/>
      <c r="G671" s="34"/>
    </row>
    <row r="672" spans="6:7" x14ac:dyDescent="0.25">
      <c r="F672" s="34"/>
      <c r="G672" s="34"/>
    </row>
    <row r="673" spans="6:7" x14ac:dyDescent="0.25">
      <c r="F673" s="34"/>
      <c r="G673" s="34"/>
    </row>
    <row r="674" spans="6:7" x14ac:dyDescent="0.25">
      <c r="F674" s="34"/>
      <c r="G674" s="34"/>
    </row>
    <row r="675" spans="6:7" x14ac:dyDescent="0.25">
      <c r="F675" s="34"/>
      <c r="G675" s="34"/>
    </row>
    <row r="676" spans="6:7" x14ac:dyDescent="0.25">
      <c r="F676" s="34"/>
      <c r="G676" s="34"/>
    </row>
    <row r="677" spans="6:7" x14ac:dyDescent="0.25">
      <c r="F677" s="34"/>
      <c r="G677" s="34"/>
    </row>
    <row r="678" spans="6:7" x14ac:dyDescent="0.25">
      <c r="F678" s="34"/>
      <c r="G678" s="34"/>
    </row>
    <row r="679" spans="6:7" x14ac:dyDescent="0.25">
      <c r="F679" s="34"/>
      <c r="G679" s="34"/>
    </row>
    <row r="680" spans="6:7" x14ac:dyDescent="0.25">
      <c r="F680" s="34"/>
      <c r="G680" s="34"/>
    </row>
    <row r="681" spans="6:7" x14ac:dyDescent="0.25">
      <c r="F681" s="34"/>
      <c r="G681" s="34"/>
    </row>
    <row r="682" spans="6:7" x14ac:dyDescent="0.25">
      <c r="F682" s="34"/>
      <c r="G682" s="34"/>
    </row>
    <row r="683" spans="6:7" x14ac:dyDescent="0.25">
      <c r="F683" s="34"/>
      <c r="G683" s="34"/>
    </row>
    <row r="684" spans="6:7" x14ac:dyDescent="0.25">
      <c r="F684" s="34"/>
      <c r="G684" s="34"/>
    </row>
    <row r="685" spans="6:7" x14ac:dyDescent="0.25">
      <c r="F685" s="34"/>
      <c r="G685" s="34"/>
    </row>
    <row r="686" spans="6:7" x14ac:dyDescent="0.25">
      <c r="F686" s="34"/>
      <c r="G686" s="34"/>
    </row>
    <row r="687" spans="6:7" x14ac:dyDescent="0.25">
      <c r="F687" s="34"/>
      <c r="G687" s="34"/>
    </row>
    <row r="688" spans="6:7" x14ac:dyDescent="0.25">
      <c r="F688" s="34"/>
      <c r="G688" s="34"/>
    </row>
    <row r="689" spans="6:7" x14ac:dyDescent="0.25">
      <c r="F689" s="34"/>
      <c r="G689" s="34"/>
    </row>
    <row r="690" spans="6:7" x14ac:dyDescent="0.25">
      <c r="F690" s="34"/>
      <c r="G690" s="34"/>
    </row>
    <row r="691" spans="6:7" x14ac:dyDescent="0.25">
      <c r="F691" s="34"/>
      <c r="G691" s="34"/>
    </row>
    <row r="692" spans="6:7" x14ac:dyDescent="0.25">
      <c r="F692" s="34"/>
      <c r="G692" s="34"/>
    </row>
    <row r="693" spans="6:7" x14ac:dyDescent="0.25">
      <c r="F693" s="34"/>
      <c r="G693" s="34"/>
    </row>
    <row r="694" spans="6:7" x14ac:dyDescent="0.25">
      <c r="F694" s="34"/>
      <c r="G694" s="34"/>
    </row>
    <row r="695" spans="6:7" x14ac:dyDescent="0.25">
      <c r="F695" s="34"/>
      <c r="G695" s="34"/>
    </row>
    <row r="696" spans="6:7" x14ac:dyDescent="0.25">
      <c r="F696" s="34"/>
      <c r="G696" s="34"/>
    </row>
    <row r="697" spans="6:7" x14ac:dyDescent="0.25">
      <c r="F697" s="34"/>
      <c r="G697" s="34"/>
    </row>
    <row r="698" spans="6:7" x14ac:dyDescent="0.25">
      <c r="F698" s="34"/>
      <c r="G698" s="34"/>
    </row>
    <row r="699" spans="6:7" x14ac:dyDescent="0.25">
      <c r="F699" s="34"/>
      <c r="G699" s="34"/>
    </row>
    <row r="700" spans="6:7" x14ac:dyDescent="0.25">
      <c r="F700" s="34"/>
      <c r="G700" s="34"/>
    </row>
    <row r="701" spans="6:7" x14ac:dyDescent="0.25">
      <c r="F701" s="34"/>
      <c r="G701" s="34"/>
    </row>
    <row r="702" spans="6:7" x14ac:dyDescent="0.25">
      <c r="F702" s="34"/>
      <c r="G702" s="34"/>
    </row>
    <row r="703" spans="6:7" x14ac:dyDescent="0.25">
      <c r="F703" s="34"/>
      <c r="G703" s="34"/>
    </row>
    <row r="704" spans="6:7" x14ac:dyDescent="0.25">
      <c r="F704" s="34"/>
      <c r="G704" s="34"/>
    </row>
    <row r="705" spans="6:7" x14ac:dyDescent="0.25">
      <c r="F705" s="34"/>
      <c r="G705" s="34"/>
    </row>
    <row r="706" spans="6:7" x14ac:dyDescent="0.25">
      <c r="F706" s="34"/>
      <c r="G706" s="34"/>
    </row>
    <row r="707" spans="6:7" x14ac:dyDescent="0.25">
      <c r="F707" s="34"/>
      <c r="G707" s="34"/>
    </row>
    <row r="708" spans="6:7" x14ac:dyDescent="0.25">
      <c r="F708" s="34"/>
      <c r="G708" s="34"/>
    </row>
    <row r="709" spans="6:7" x14ac:dyDescent="0.25">
      <c r="F709" s="34"/>
      <c r="G709" s="34"/>
    </row>
    <row r="710" spans="6:7" x14ac:dyDescent="0.25">
      <c r="F710" s="34"/>
      <c r="G710" s="34"/>
    </row>
    <row r="711" spans="6:7" x14ac:dyDescent="0.25">
      <c r="F711" s="34"/>
      <c r="G711" s="34"/>
    </row>
    <row r="712" spans="6:7" x14ac:dyDescent="0.25">
      <c r="F712" s="34"/>
      <c r="G712" s="34"/>
    </row>
    <row r="713" spans="6:7" x14ac:dyDescent="0.25">
      <c r="F713" s="34"/>
      <c r="G713" s="34"/>
    </row>
    <row r="714" spans="6:7" x14ac:dyDescent="0.25">
      <c r="F714" s="34"/>
      <c r="G714" s="34"/>
    </row>
    <row r="715" spans="6:7" x14ac:dyDescent="0.25">
      <c r="F715" s="34"/>
      <c r="G715" s="34"/>
    </row>
    <row r="716" spans="6:7" x14ac:dyDescent="0.25">
      <c r="F716" s="34"/>
      <c r="G716" s="34"/>
    </row>
    <row r="717" spans="6:7" x14ac:dyDescent="0.25">
      <c r="F717" s="34"/>
      <c r="G717" s="34"/>
    </row>
    <row r="718" spans="6:7" x14ac:dyDescent="0.25">
      <c r="F718" s="34"/>
      <c r="G718" s="34"/>
    </row>
    <row r="719" spans="6:7" x14ac:dyDescent="0.25">
      <c r="F719" s="34"/>
      <c r="G719" s="34"/>
    </row>
    <row r="720" spans="6:7" x14ac:dyDescent="0.25">
      <c r="F720" s="34"/>
      <c r="G720" s="34"/>
    </row>
    <row r="721" spans="6:7" x14ac:dyDescent="0.25">
      <c r="F721" s="34"/>
      <c r="G721" s="34"/>
    </row>
    <row r="722" spans="6:7" x14ac:dyDescent="0.25">
      <c r="F722" s="34"/>
      <c r="G722" s="34"/>
    </row>
    <row r="723" spans="6:7" x14ac:dyDescent="0.25">
      <c r="F723" s="34"/>
      <c r="G723" s="34"/>
    </row>
    <row r="724" spans="6:7" x14ac:dyDescent="0.25">
      <c r="F724" s="34"/>
      <c r="G724" s="34"/>
    </row>
    <row r="725" spans="6:7" x14ac:dyDescent="0.25">
      <c r="F725" s="34"/>
      <c r="G725" s="34"/>
    </row>
    <row r="726" spans="6:7" x14ac:dyDescent="0.25">
      <c r="F726" s="34"/>
      <c r="G726" s="34"/>
    </row>
    <row r="727" spans="6:7" x14ac:dyDescent="0.25">
      <c r="F727" s="34"/>
      <c r="G727" s="34"/>
    </row>
    <row r="728" spans="6:7" x14ac:dyDescent="0.25">
      <c r="F728" s="34"/>
      <c r="G728" s="34"/>
    </row>
    <row r="729" spans="6:7" x14ac:dyDescent="0.25">
      <c r="F729" s="34"/>
      <c r="G729" s="34"/>
    </row>
    <row r="730" spans="6:7" x14ac:dyDescent="0.25">
      <c r="F730" s="34"/>
      <c r="G730" s="34"/>
    </row>
    <row r="731" spans="6:7" x14ac:dyDescent="0.25">
      <c r="F731" s="34"/>
      <c r="G731" s="34"/>
    </row>
    <row r="732" spans="6:7" x14ac:dyDescent="0.25">
      <c r="F732" s="34"/>
      <c r="G732" s="34"/>
    </row>
    <row r="733" spans="6:7" x14ac:dyDescent="0.25">
      <c r="F733" s="34"/>
      <c r="G733" s="34"/>
    </row>
    <row r="734" spans="6:7" x14ac:dyDescent="0.25">
      <c r="F734" s="34"/>
      <c r="G734" s="34"/>
    </row>
    <row r="735" spans="6:7" x14ac:dyDescent="0.25">
      <c r="F735" s="34"/>
      <c r="G735" s="34"/>
    </row>
    <row r="736" spans="6:7" x14ac:dyDescent="0.25">
      <c r="F736" s="34"/>
      <c r="G736" s="34"/>
    </row>
    <row r="737" spans="6:7" x14ac:dyDescent="0.25">
      <c r="F737" s="34"/>
      <c r="G737" s="34"/>
    </row>
    <row r="738" spans="6:7" x14ac:dyDescent="0.25">
      <c r="F738" s="34"/>
      <c r="G738" s="34"/>
    </row>
    <row r="739" spans="6:7" x14ac:dyDescent="0.25">
      <c r="F739" s="34"/>
      <c r="G739" s="34"/>
    </row>
    <row r="740" spans="6:7" x14ac:dyDescent="0.25">
      <c r="F740" s="34"/>
      <c r="G740" s="34"/>
    </row>
    <row r="741" spans="6:7" x14ac:dyDescent="0.25">
      <c r="F741" s="34"/>
      <c r="G741" s="34"/>
    </row>
    <row r="742" spans="6:7" x14ac:dyDescent="0.25">
      <c r="F742" s="34"/>
      <c r="G742" s="34"/>
    </row>
    <row r="743" spans="6:7" x14ac:dyDescent="0.25">
      <c r="F743" s="34"/>
      <c r="G743" s="34"/>
    </row>
    <row r="744" spans="6:7" x14ac:dyDescent="0.25">
      <c r="F744" s="34"/>
      <c r="G744" s="34"/>
    </row>
    <row r="745" spans="6:7" x14ac:dyDescent="0.25">
      <c r="F745" s="34"/>
      <c r="G745" s="34"/>
    </row>
    <row r="746" spans="6:7" x14ac:dyDescent="0.25">
      <c r="F746" s="34"/>
      <c r="G746" s="34"/>
    </row>
    <row r="747" spans="6:7" x14ac:dyDescent="0.25">
      <c r="F747" s="34"/>
      <c r="G747" s="34"/>
    </row>
    <row r="748" spans="6:7" x14ac:dyDescent="0.25">
      <c r="F748" s="34"/>
      <c r="G748" s="34"/>
    </row>
    <row r="749" spans="6:7" x14ac:dyDescent="0.25">
      <c r="F749" s="34"/>
      <c r="G749" s="34"/>
    </row>
    <row r="750" spans="6:7" x14ac:dyDescent="0.25">
      <c r="F750" s="34"/>
      <c r="G750" s="34"/>
    </row>
    <row r="751" spans="6:7" x14ac:dyDescent="0.25">
      <c r="F751" s="34"/>
      <c r="G751" s="34"/>
    </row>
    <row r="752" spans="6:7" x14ac:dyDescent="0.25">
      <c r="F752" s="34"/>
      <c r="G752" s="34"/>
    </row>
    <row r="753" spans="6:7" x14ac:dyDescent="0.25">
      <c r="F753" s="34"/>
      <c r="G753" s="34"/>
    </row>
    <row r="754" spans="6:7" x14ac:dyDescent="0.25">
      <c r="F754" s="34"/>
      <c r="G754" s="34"/>
    </row>
    <row r="755" spans="6:7" x14ac:dyDescent="0.25">
      <c r="F755" s="34"/>
      <c r="G755" s="34"/>
    </row>
    <row r="756" spans="6:7" x14ac:dyDescent="0.25">
      <c r="F756" s="34"/>
      <c r="G756" s="34"/>
    </row>
    <row r="757" spans="6:7" x14ac:dyDescent="0.25">
      <c r="F757" s="34"/>
      <c r="G757" s="34"/>
    </row>
    <row r="758" spans="6:7" x14ac:dyDescent="0.25">
      <c r="F758" s="34"/>
      <c r="G758" s="34"/>
    </row>
    <row r="759" spans="6:7" x14ac:dyDescent="0.25">
      <c r="F759" s="34"/>
      <c r="G759" s="34"/>
    </row>
    <row r="760" spans="6:7" x14ac:dyDescent="0.25">
      <c r="F760" s="34"/>
      <c r="G760" s="34"/>
    </row>
    <row r="761" spans="6:7" x14ac:dyDescent="0.25">
      <c r="F761" s="34"/>
      <c r="G761" s="34"/>
    </row>
    <row r="762" spans="6:7" x14ac:dyDescent="0.25">
      <c r="F762" s="34"/>
      <c r="G762" s="34"/>
    </row>
    <row r="763" spans="6:7" x14ac:dyDescent="0.25">
      <c r="F763" s="34"/>
      <c r="G763" s="34"/>
    </row>
    <row r="764" spans="6:7" x14ac:dyDescent="0.25">
      <c r="F764" s="34"/>
      <c r="G764" s="34"/>
    </row>
    <row r="765" spans="6:7" x14ac:dyDescent="0.25">
      <c r="F765" s="34"/>
      <c r="G765" s="34"/>
    </row>
    <row r="766" spans="6:7" x14ac:dyDescent="0.25">
      <c r="F766" s="34"/>
      <c r="G766" s="34"/>
    </row>
    <row r="767" spans="6:7" x14ac:dyDescent="0.25">
      <c r="F767" s="34"/>
      <c r="G767" s="34"/>
    </row>
    <row r="768" spans="6:7" x14ac:dyDescent="0.25">
      <c r="F768" s="34"/>
      <c r="G768" s="34"/>
    </row>
    <row r="769" spans="6:7" x14ac:dyDescent="0.25">
      <c r="F769" s="34"/>
      <c r="G769" s="34"/>
    </row>
    <row r="770" spans="6:7" x14ac:dyDescent="0.25">
      <c r="F770" s="34"/>
      <c r="G770" s="34"/>
    </row>
    <row r="771" spans="6:7" x14ac:dyDescent="0.25">
      <c r="F771" s="34"/>
      <c r="G771" s="34"/>
    </row>
    <row r="772" spans="6:7" x14ac:dyDescent="0.25">
      <c r="F772" s="34"/>
      <c r="G772" s="34"/>
    </row>
    <row r="773" spans="6:7" x14ac:dyDescent="0.25">
      <c r="F773" s="34"/>
      <c r="G773" s="34"/>
    </row>
    <row r="774" spans="6:7" x14ac:dyDescent="0.25">
      <c r="F774" s="34"/>
      <c r="G774" s="34"/>
    </row>
    <row r="775" spans="6:7" x14ac:dyDescent="0.25">
      <c r="F775" s="34"/>
      <c r="G775" s="34"/>
    </row>
    <row r="776" spans="6:7" x14ac:dyDescent="0.25">
      <c r="F776" s="34"/>
      <c r="G776" s="34"/>
    </row>
    <row r="777" spans="6:7" x14ac:dyDescent="0.25">
      <c r="F777" s="34"/>
      <c r="G777" s="34"/>
    </row>
    <row r="778" spans="6:7" x14ac:dyDescent="0.25">
      <c r="F778" s="34"/>
      <c r="G778" s="34"/>
    </row>
    <row r="779" spans="6:7" x14ac:dyDescent="0.25">
      <c r="F779" s="34"/>
      <c r="G779" s="34"/>
    </row>
    <row r="780" spans="6:7" x14ac:dyDescent="0.25">
      <c r="F780" s="34"/>
      <c r="G780" s="34"/>
    </row>
    <row r="781" spans="6:7" x14ac:dyDescent="0.25">
      <c r="F781" s="34"/>
      <c r="G781" s="34"/>
    </row>
    <row r="782" spans="6:7" x14ac:dyDescent="0.25">
      <c r="F782" s="34"/>
      <c r="G782" s="34"/>
    </row>
    <row r="783" spans="6:7" x14ac:dyDescent="0.25">
      <c r="F783" s="34"/>
      <c r="G783" s="34"/>
    </row>
    <row r="784" spans="6:7" x14ac:dyDescent="0.25">
      <c r="F784" s="34"/>
      <c r="G784" s="34"/>
    </row>
    <row r="785" spans="6:7" x14ac:dyDescent="0.25">
      <c r="F785" s="34"/>
      <c r="G785" s="34"/>
    </row>
    <row r="786" spans="6:7" x14ac:dyDescent="0.25">
      <c r="F786" s="34"/>
      <c r="G786" s="34"/>
    </row>
    <row r="787" spans="6:7" x14ac:dyDescent="0.25">
      <c r="F787" s="34"/>
      <c r="G787" s="34"/>
    </row>
    <row r="788" spans="6:7" x14ac:dyDescent="0.25">
      <c r="F788" s="34"/>
      <c r="G788" s="34"/>
    </row>
    <row r="789" spans="6:7" x14ac:dyDescent="0.25">
      <c r="F789" s="34"/>
      <c r="G789" s="34"/>
    </row>
    <row r="790" spans="6:7" x14ac:dyDescent="0.25">
      <c r="F790" s="34"/>
      <c r="G790" s="34"/>
    </row>
    <row r="791" spans="6:7" x14ac:dyDescent="0.25">
      <c r="F791" s="34"/>
      <c r="G791" s="34"/>
    </row>
    <row r="792" spans="6:7" x14ac:dyDescent="0.25">
      <c r="F792" s="34"/>
      <c r="G792" s="34"/>
    </row>
    <row r="793" spans="6:7" x14ac:dyDescent="0.25">
      <c r="F793" s="34"/>
      <c r="G793" s="34"/>
    </row>
    <row r="794" spans="6:7" x14ac:dyDescent="0.25">
      <c r="F794" s="34"/>
      <c r="G794" s="34"/>
    </row>
    <row r="795" spans="6:7" x14ac:dyDescent="0.25">
      <c r="F795" s="34"/>
      <c r="G795" s="34"/>
    </row>
    <row r="796" spans="6:7" x14ac:dyDescent="0.25">
      <c r="F796" s="34"/>
      <c r="G796" s="34"/>
    </row>
    <row r="797" spans="6:7" x14ac:dyDescent="0.25">
      <c r="F797" s="34"/>
      <c r="G797" s="34"/>
    </row>
    <row r="798" spans="6:7" x14ac:dyDescent="0.25">
      <c r="F798" s="34"/>
      <c r="G798" s="34"/>
    </row>
    <row r="799" spans="6:7" x14ac:dyDescent="0.25">
      <c r="F799" s="34"/>
      <c r="G799" s="34"/>
    </row>
    <row r="800" spans="6:7" x14ac:dyDescent="0.25">
      <c r="F800" s="34"/>
      <c r="G800" s="34"/>
    </row>
    <row r="801" spans="6:7" x14ac:dyDescent="0.25">
      <c r="F801" s="34"/>
      <c r="G801" s="34"/>
    </row>
    <row r="802" spans="6:7" x14ac:dyDescent="0.25">
      <c r="F802" s="34"/>
      <c r="G802" s="34"/>
    </row>
    <row r="803" spans="6:7" x14ac:dyDescent="0.25">
      <c r="F803" s="34"/>
      <c r="G803" s="34"/>
    </row>
    <row r="804" spans="6:7" x14ac:dyDescent="0.25">
      <c r="F804" s="34"/>
      <c r="G804" s="34"/>
    </row>
    <row r="805" spans="6:7" x14ac:dyDescent="0.25">
      <c r="F805" s="34"/>
      <c r="G805" s="34"/>
    </row>
    <row r="806" spans="6:7" x14ac:dyDescent="0.25">
      <c r="F806" s="34"/>
      <c r="G806" s="34"/>
    </row>
    <row r="807" spans="6:7" x14ac:dyDescent="0.25">
      <c r="F807" s="34"/>
      <c r="G807" s="34"/>
    </row>
    <row r="808" spans="6:7" x14ac:dyDescent="0.25">
      <c r="F808" s="34"/>
      <c r="G808" s="34"/>
    </row>
    <row r="809" spans="6:7" x14ac:dyDescent="0.25">
      <c r="F809" s="34"/>
      <c r="G809" s="34"/>
    </row>
    <row r="810" spans="6:7" x14ac:dyDescent="0.25">
      <c r="F810" s="34"/>
      <c r="G810" s="34"/>
    </row>
    <row r="811" spans="6:7" x14ac:dyDescent="0.25">
      <c r="F811" s="34"/>
      <c r="G811" s="34"/>
    </row>
    <row r="812" spans="6:7" x14ac:dyDescent="0.25">
      <c r="F812" s="34"/>
      <c r="G812" s="34"/>
    </row>
    <row r="813" spans="6:7" x14ac:dyDescent="0.25">
      <c r="F813" s="34"/>
      <c r="G813" s="34"/>
    </row>
    <row r="814" spans="6:7" x14ac:dyDescent="0.25">
      <c r="F814" s="34"/>
      <c r="G814" s="34"/>
    </row>
    <row r="815" spans="6:7" x14ac:dyDescent="0.25">
      <c r="F815" s="34"/>
      <c r="G815" s="34"/>
    </row>
    <row r="816" spans="6:7" x14ac:dyDescent="0.25">
      <c r="F816" s="34"/>
      <c r="G816" s="34"/>
    </row>
    <row r="817" spans="6:7" x14ac:dyDescent="0.25">
      <c r="F817" s="34"/>
      <c r="G817" s="34"/>
    </row>
    <row r="818" spans="6:7" x14ac:dyDescent="0.25">
      <c r="F818" s="34"/>
      <c r="G818" s="34"/>
    </row>
    <row r="819" spans="6:7" x14ac:dyDescent="0.25">
      <c r="F819" s="34"/>
      <c r="G819" s="34"/>
    </row>
    <row r="820" spans="6:7" x14ac:dyDescent="0.25">
      <c r="F820" s="34"/>
      <c r="G820" s="34"/>
    </row>
    <row r="821" spans="6:7" x14ac:dyDescent="0.25">
      <c r="F821" s="34"/>
      <c r="G821" s="34"/>
    </row>
    <row r="822" spans="6:7" x14ac:dyDescent="0.25">
      <c r="F822" s="34"/>
      <c r="G822" s="34"/>
    </row>
    <row r="823" spans="6:7" x14ac:dyDescent="0.25">
      <c r="F823" s="34"/>
      <c r="G823" s="34"/>
    </row>
    <row r="824" spans="6:7" x14ac:dyDescent="0.25">
      <c r="F824" s="34"/>
      <c r="G824" s="34"/>
    </row>
    <row r="825" spans="6:7" x14ac:dyDescent="0.25">
      <c r="F825" s="34"/>
      <c r="G825" s="34"/>
    </row>
    <row r="826" spans="6:7" x14ac:dyDescent="0.25">
      <c r="F826" s="34"/>
      <c r="G826" s="34"/>
    </row>
    <row r="827" spans="6:7" x14ac:dyDescent="0.25">
      <c r="F827" s="34"/>
      <c r="G827" s="34"/>
    </row>
    <row r="828" spans="6:7" x14ac:dyDescent="0.25">
      <c r="F828" s="34"/>
      <c r="G828" s="34"/>
    </row>
    <row r="829" spans="6:7" x14ac:dyDescent="0.25">
      <c r="F829" s="34"/>
      <c r="G829" s="34"/>
    </row>
    <row r="830" spans="6:7" x14ac:dyDescent="0.25">
      <c r="F830" s="34"/>
      <c r="G830" s="34"/>
    </row>
    <row r="831" spans="6:7" x14ac:dyDescent="0.25">
      <c r="F831" s="34"/>
      <c r="G831" s="34"/>
    </row>
    <row r="832" spans="6:7" x14ac:dyDescent="0.25">
      <c r="F832" s="34"/>
      <c r="G832" s="34"/>
    </row>
    <row r="833" spans="6:7" x14ac:dyDescent="0.25">
      <c r="F833" s="34"/>
      <c r="G833" s="34"/>
    </row>
    <row r="834" spans="6:7" x14ac:dyDescent="0.25">
      <c r="F834" s="34"/>
      <c r="G834" s="34"/>
    </row>
    <row r="835" spans="6:7" x14ac:dyDescent="0.25">
      <c r="F835" s="34"/>
      <c r="G835" s="34"/>
    </row>
    <row r="836" spans="6:7" x14ac:dyDescent="0.25">
      <c r="F836" s="34"/>
      <c r="G836" s="34"/>
    </row>
    <row r="837" spans="6:7" x14ac:dyDescent="0.25">
      <c r="F837" s="34"/>
      <c r="G837" s="34"/>
    </row>
    <row r="838" spans="6:7" x14ac:dyDescent="0.25">
      <c r="F838" s="34"/>
      <c r="G838" s="34"/>
    </row>
    <row r="839" spans="6:7" x14ac:dyDescent="0.25">
      <c r="F839" s="34"/>
      <c r="G839" s="34"/>
    </row>
    <row r="840" spans="6:7" x14ac:dyDescent="0.25">
      <c r="F840" s="34"/>
      <c r="G840" s="34"/>
    </row>
    <row r="841" spans="6:7" x14ac:dyDescent="0.25">
      <c r="F841" s="34"/>
      <c r="G841" s="34"/>
    </row>
    <row r="842" spans="6:7" x14ac:dyDescent="0.25">
      <c r="F842" s="34"/>
      <c r="G842" s="34"/>
    </row>
    <row r="843" spans="6:7" x14ac:dyDescent="0.25">
      <c r="F843" s="34"/>
      <c r="G843" s="34"/>
    </row>
    <row r="844" spans="6:7" x14ac:dyDescent="0.25">
      <c r="F844" s="34"/>
      <c r="G844" s="34"/>
    </row>
    <row r="845" spans="6:7" x14ac:dyDescent="0.25">
      <c r="F845" s="34"/>
      <c r="G845" s="34"/>
    </row>
    <row r="846" spans="6:7" x14ac:dyDescent="0.25">
      <c r="F846" s="34"/>
      <c r="G846" s="34"/>
    </row>
    <row r="847" spans="6:7" x14ac:dyDescent="0.25">
      <c r="F847" s="34"/>
      <c r="G847" s="34"/>
    </row>
    <row r="848" spans="6:7" x14ac:dyDescent="0.25">
      <c r="F848" s="34"/>
      <c r="G848" s="34"/>
    </row>
    <row r="849" spans="6:7" x14ac:dyDescent="0.25">
      <c r="F849" s="34"/>
      <c r="G849" s="34"/>
    </row>
    <row r="850" spans="6:7" x14ac:dyDescent="0.25">
      <c r="F850" s="34"/>
      <c r="G850" s="34"/>
    </row>
    <row r="851" spans="6:7" x14ac:dyDescent="0.25">
      <c r="F851" s="34"/>
      <c r="G851" s="34"/>
    </row>
    <row r="852" spans="6:7" x14ac:dyDescent="0.25">
      <c r="F852" s="34"/>
      <c r="G852" s="34"/>
    </row>
    <row r="853" spans="6:7" x14ac:dyDescent="0.25">
      <c r="F853" s="34"/>
      <c r="G853" s="34"/>
    </row>
    <row r="854" spans="6:7" x14ac:dyDescent="0.25">
      <c r="F854" s="34"/>
      <c r="G854" s="34"/>
    </row>
    <row r="855" spans="6:7" x14ac:dyDescent="0.25">
      <c r="F855" s="34"/>
      <c r="G855" s="34"/>
    </row>
    <row r="856" spans="6:7" x14ac:dyDescent="0.25">
      <c r="F856" s="34"/>
      <c r="G856" s="34"/>
    </row>
    <row r="857" spans="6:7" x14ac:dyDescent="0.25">
      <c r="F857" s="34"/>
      <c r="G857" s="34"/>
    </row>
    <row r="858" spans="6:7" x14ac:dyDescent="0.25">
      <c r="F858" s="34"/>
      <c r="G858" s="34"/>
    </row>
    <row r="859" spans="6:7" x14ac:dyDescent="0.25">
      <c r="F859" s="34"/>
      <c r="G859" s="34"/>
    </row>
    <row r="860" spans="6:7" x14ac:dyDescent="0.25">
      <c r="F860" s="34"/>
      <c r="G860" s="34"/>
    </row>
    <row r="861" spans="6:7" x14ac:dyDescent="0.25">
      <c r="F861" s="34"/>
      <c r="G861" s="34"/>
    </row>
    <row r="862" spans="6:7" x14ac:dyDescent="0.25">
      <c r="F862" s="34"/>
      <c r="G862" s="34"/>
    </row>
    <row r="863" spans="6:7" x14ac:dyDescent="0.25">
      <c r="F863" s="34"/>
      <c r="G863" s="34"/>
    </row>
    <row r="864" spans="6:7" x14ac:dyDescent="0.25">
      <c r="F864" s="34"/>
      <c r="G864" s="34"/>
    </row>
    <row r="865" spans="6:7" x14ac:dyDescent="0.25">
      <c r="F865" s="34"/>
      <c r="G865" s="34"/>
    </row>
    <row r="866" spans="6:7" x14ac:dyDescent="0.25">
      <c r="F866" s="34"/>
      <c r="G866" s="34"/>
    </row>
    <row r="867" spans="6:7" x14ac:dyDescent="0.25">
      <c r="F867" s="34"/>
      <c r="G867" s="34"/>
    </row>
    <row r="868" spans="6:7" x14ac:dyDescent="0.25">
      <c r="F868" s="34"/>
      <c r="G868" s="34"/>
    </row>
    <row r="869" spans="6:7" x14ac:dyDescent="0.25">
      <c r="F869" s="34"/>
      <c r="G869" s="34"/>
    </row>
    <row r="870" spans="6:7" x14ac:dyDescent="0.25">
      <c r="F870" s="34"/>
      <c r="G870" s="34"/>
    </row>
    <row r="871" spans="6:7" x14ac:dyDescent="0.25">
      <c r="F871" s="34"/>
      <c r="G871" s="34"/>
    </row>
    <row r="872" spans="6:7" x14ac:dyDescent="0.25">
      <c r="F872" s="34"/>
      <c r="G872" s="34"/>
    </row>
    <row r="873" spans="6:7" x14ac:dyDescent="0.25">
      <c r="F873" s="34"/>
      <c r="G873" s="34"/>
    </row>
    <row r="874" spans="6:7" x14ac:dyDescent="0.25">
      <c r="F874" s="34"/>
      <c r="G874" s="34"/>
    </row>
    <row r="875" spans="6:7" x14ac:dyDescent="0.25">
      <c r="F875" s="34"/>
      <c r="G875" s="34"/>
    </row>
    <row r="876" spans="6:7" x14ac:dyDescent="0.25">
      <c r="F876" s="34"/>
      <c r="G876" s="34"/>
    </row>
    <row r="877" spans="6:7" x14ac:dyDescent="0.25">
      <c r="F877" s="34"/>
      <c r="G877" s="34"/>
    </row>
    <row r="878" spans="6:7" x14ac:dyDescent="0.25">
      <c r="F878" s="34"/>
      <c r="G878" s="34"/>
    </row>
    <row r="879" spans="6:7" x14ac:dyDescent="0.25">
      <c r="F879" s="34"/>
      <c r="G879" s="34"/>
    </row>
    <row r="880" spans="6:7" x14ac:dyDescent="0.25">
      <c r="F880" s="34"/>
      <c r="G880" s="34"/>
    </row>
    <row r="881" spans="6:7" x14ac:dyDescent="0.25">
      <c r="F881" s="34"/>
      <c r="G881" s="34"/>
    </row>
    <row r="882" spans="6:7" x14ac:dyDescent="0.25">
      <c r="F882" s="34"/>
      <c r="G882" s="34"/>
    </row>
    <row r="883" spans="6:7" x14ac:dyDescent="0.25">
      <c r="F883" s="34"/>
      <c r="G883" s="34"/>
    </row>
    <row r="884" spans="6:7" x14ac:dyDescent="0.25">
      <c r="F884" s="34"/>
      <c r="G884" s="34"/>
    </row>
    <row r="885" spans="6:7" x14ac:dyDescent="0.25">
      <c r="F885" s="34"/>
      <c r="G885" s="34"/>
    </row>
    <row r="886" spans="6:7" x14ac:dyDescent="0.25">
      <c r="F886" s="34"/>
      <c r="G886" s="34"/>
    </row>
    <row r="887" spans="6:7" x14ac:dyDescent="0.25">
      <c r="F887" s="34"/>
      <c r="G887" s="34"/>
    </row>
    <row r="888" spans="6:7" x14ac:dyDescent="0.25">
      <c r="F888" s="34"/>
      <c r="G888" s="34"/>
    </row>
    <row r="889" spans="6:7" x14ac:dyDescent="0.25">
      <c r="F889" s="34"/>
      <c r="G889" s="34"/>
    </row>
    <row r="890" spans="6:7" x14ac:dyDescent="0.25">
      <c r="F890" s="34"/>
      <c r="G890" s="34"/>
    </row>
    <row r="891" spans="6:7" x14ac:dyDescent="0.25">
      <c r="F891" s="34"/>
      <c r="G891" s="34"/>
    </row>
    <row r="892" spans="6:7" x14ac:dyDescent="0.25">
      <c r="F892" s="34"/>
      <c r="G892" s="34"/>
    </row>
    <row r="893" spans="6:7" x14ac:dyDescent="0.25">
      <c r="F893" s="34"/>
      <c r="G893" s="34"/>
    </row>
    <row r="894" spans="6:7" x14ac:dyDescent="0.25">
      <c r="F894" s="34"/>
      <c r="G894" s="34"/>
    </row>
    <row r="895" spans="6:7" x14ac:dyDescent="0.25">
      <c r="F895" s="34"/>
      <c r="G895" s="34"/>
    </row>
    <row r="896" spans="6:7" x14ac:dyDescent="0.25">
      <c r="F896" s="34"/>
      <c r="G896" s="34"/>
    </row>
    <row r="897" spans="6:7" x14ac:dyDescent="0.25">
      <c r="F897" s="34"/>
      <c r="G897" s="34"/>
    </row>
    <row r="898" spans="6:7" x14ac:dyDescent="0.25">
      <c r="F898" s="34"/>
      <c r="G898" s="34"/>
    </row>
    <row r="899" spans="6:7" x14ac:dyDescent="0.25">
      <c r="F899" s="34"/>
      <c r="G899" s="34"/>
    </row>
    <row r="900" spans="6:7" x14ac:dyDescent="0.25">
      <c r="F900" s="34"/>
      <c r="G900" s="34"/>
    </row>
    <row r="901" spans="6:7" x14ac:dyDescent="0.25">
      <c r="F901" s="34"/>
      <c r="G901" s="34"/>
    </row>
    <row r="902" spans="6:7" x14ac:dyDescent="0.25">
      <c r="F902" s="34"/>
      <c r="G902" s="34"/>
    </row>
    <row r="903" spans="6:7" x14ac:dyDescent="0.25">
      <c r="F903" s="34"/>
      <c r="G903" s="34"/>
    </row>
    <row r="904" spans="6:7" x14ac:dyDescent="0.25">
      <c r="F904" s="34"/>
      <c r="G904" s="34"/>
    </row>
    <row r="905" spans="6:7" x14ac:dyDescent="0.25">
      <c r="F905" s="34"/>
      <c r="G905" s="34"/>
    </row>
    <row r="906" spans="6:7" x14ac:dyDescent="0.25">
      <c r="F906" s="34"/>
      <c r="G906" s="34"/>
    </row>
    <row r="907" spans="6:7" x14ac:dyDescent="0.25">
      <c r="F907" s="34"/>
      <c r="G907" s="34"/>
    </row>
    <row r="908" spans="6:7" x14ac:dyDescent="0.25">
      <c r="F908" s="34"/>
      <c r="G908" s="34"/>
    </row>
    <row r="909" spans="6:7" x14ac:dyDescent="0.25">
      <c r="F909" s="34"/>
      <c r="G909" s="34"/>
    </row>
    <row r="910" spans="6:7" x14ac:dyDescent="0.25">
      <c r="F910" s="34"/>
      <c r="G910" s="34"/>
    </row>
    <row r="911" spans="6:7" x14ac:dyDescent="0.25">
      <c r="F911" s="34"/>
      <c r="G911" s="34"/>
    </row>
    <row r="912" spans="6:7" x14ac:dyDescent="0.25">
      <c r="F912" s="34"/>
      <c r="G912" s="34"/>
    </row>
    <row r="913" spans="6:7" x14ac:dyDescent="0.25">
      <c r="F913" s="34"/>
      <c r="G913" s="34"/>
    </row>
    <row r="914" spans="6:7" x14ac:dyDescent="0.25">
      <c r="F914" s="34"/>
      <c r="G914" s="34"/>
    </row>
    <row r="915" spans="6:7" x14ac:dyDescent="0.25">
      <c r="F915" s="34"/>
      <c r="G915" s="34"/>
    </row>
    <row r="916" spans="6:7" x14ac:dyDescent="0.25">
      <c r="F916" s="34"/>
      <c r="G916" s="34"/>
    </row>
    <row r="917" spans="6:7" x14ac:dyDescent="0.25">
      <c r="F917" s="34"/>
      <c r="G917" s="34"/>
    </row>
    <row r="918" spans="6:7" x14ac:dyDescent="0.25">
      <c r="F918" s="34"/>
      <c r="G918" s="34"/>
    </row>
    <row r="919" spans="6:7" x14ac:dyDescent="0.25">
      <c r="F919" s="34"/>
      <c r="G919" s="34"/>
    </row>
    <row r="920" spans="6:7" x14ac:dyDescent="0.25">
      <c r="F920" s="34"/>
      <c r="G920" s="34"/>
    </row>
    <row r="921" spans="6:7" x14ac:dyDescent="0.25">
      <c r="F921" s="34"/>
      <c r="G921" s="34"/>
    </row>
    <row r="922" spans="6:7" x14ac:dyDescent="0.25">
      <c r="F922" s="34"/>
      <c r="G922" s="34"/>
    </row>
    <row r="923" spans="6:7" x14ac:dyDescent="0.25">
      <c r="F923" s="34"/>
      <c r="G923" s="34"/>
    </row>
    <row r="924" spans="6:7" x14ac:dyDescent="0.25">
      <c r="F924" s="34"/>
      <c r="G924" s="34"/>
    </row>
    <row r="925" spans="6:7" x14ac:dyDescent="0.25">
      <c r="F925" s="34"/>
      <c r="G925" s="34"/>
    </row>
    <row r="926" spans="6:7" x14ac:dyDescent="0.25">
      <c r="F926" s="34"/>
      <c r="G926" s="34"/>
    </row>
    <row r="927" spans="6:7" x14ac:dyDescent="0.25">
      <c r="F927" s="34"/>
      <c r="G927" s="34"/>
    </row>
    <row r="928" spans="6:7" x14ac:dyDescent="0.25">
      <c r="F928" s="34"/>
      <c r="G928" s="34"/>
    </row>
    <row r="929" spans="6:7" x14ac:dyDescent="0.25">
      <c r="F929" s="34"/>
      <c r="G929" s="34"/>
    </row>
    <row r="930" spans="6:7" x14ac:dyDescent="0.25">
      <c r="F930" s="34"/>
      <c r="G930" s="34"/>
    </row>
    <row r="931" spans="6:7" x14ac:dyDescent="0.25">
      <c r="F931" s="34"/>
      <c r="G931" s="34"/>
    </row>
    <row r="932" spans="6:7" x14ac:dyDescent="0.25">
      <c r="F932" s="34"/>
      <c r="G932" s="34"/>
    </row>
    <row r="933" spans="6:7" x14ac:dyDescent="0.25">
      <c r="F933" s="34"/>
      <c r="G933" s="34"/>
    </row>
    <row r="934" spans="6:7" x14ac:dyDescent="0.25">
      <c r="F934" s="34"/>
      <c r="G934" s="34"/>
    </row>
    <row r="935" spans="6:7" x14ac:dyDescent="0.25">
      <c r="F935" s="34"/>
      <c r="G935" s="34"/>
    </row>
    <row r="936" spans="6:7" x14ac:dyDescent="0.25">
      <c r="F936" s="34"/>
      <c r="G936" s="34"/>
    </row>
    <row r="937" spans="6:7" x14ac:dyDescent="0.25">
      <c r="F937" s="34"/>
      <c r="G937" s="34"/>
    </row>
    <row r="938" spans="6:7" x14ac:dyDescent="0.25">
      <c r="F938" s="34"/>
      <c r="G938" s="34"/>
    </row>
    <row r="939" spans="6:7" x14ac:dyDescent="0.25">
      <c r="F939" s="34"/>
      <c r="G939" s="34"/>
    </row>
    <row r="940" spans="6:7" x14ac:dyDescent="0.25">
      <c r="F940" s="34"/>
      <c r="G940" s="34"/>
    </row>
    <row r="941" spans="6:7" x14ac:dyDescent="0.25">
      <c r="F941" s="34"/>
      <c r="G941" s="34"/>
    </row>
    <row r="942" spans="6:7" x14ac:dyDescent="0.25">
      <c r="F942" s="34"/>
      <c r="G942" s="34"/>
    </row>
    <row r="943" spans="6:7" x14ac:dyDescent="0.25">
      <c r="F943" s="34"/>
      <c r="G943" s="34"/>
    </row>
    <row r="944" spans="6:7" x14ac:dyDescent="0.25">
      <c r="F944" s="34"/>
      <c r="G944" s="34"/>
    </row>
    <row r="945" spans="6:7" x14ac:dyDescent="0.25">
      <c r="F945" s="34"/>
      <c r="G945" s="34"/>
    </row>
    <row r="946" spans="6:7" x14ac:dyDescent="0.25">
      <c r="F946" s="34"/>
      <c r="G946" s="34"/>
    </row>
    <row r="947" spans="6:7" x14ac:dyDescent="0.25">
      <c r="F947" s="34"/>
      <c r="G947" s="34"/>
    </row>
    <row r="948" spans="6:7" x14ac:dyDescent="0.25">
      <c r="F948" s="34"/>
      <c r="G948" s="34"/>
    </row>
    <row r="949" spans="6:7" x14ac:dyDescent="0.25">
      <c r="F949" s="34"/>
      <c r="G949" s="34"/>
    </row>
    <row r="950" spans="6:7" x14ac:dyDescent="0.25">
      <c r="F950" s="34"/>
      <c r="G950" s="34"/>
    </row>
    <row r="951" spans="6:7" x14ac:dyDescent="0.25">
      <c r="F951" s="34"/>
      <c r="G951" s="34"/>
    </row>
    <row r="952" spans="6:7" x14ac:dyDescent="0.25">
      <c r="F952" s="34"/>
      <c r="G952" s="34"/>
    </row>
    <row r="953" spans="6:7" x14ac:dyDescent="0.25">
      <c r="F953" s="34"/>
      <c r="G953" s="34"/>
    </row>
    <row r="954" spans="6:7" x14ac:dyDescent="0.25">
      <c r="F954" s="34"/>
      <c r="G954" s="34"/>
    </row>
    <row r="955" spans="6:7" x14ac:dyDescent="0.25">
      <c r="F955" s="34"/>
      <c r="G955" s="34"/>
    </row>
    <row r="956" spans="6:7" x14ac:dyDescent="0.25">
      <c r="F956" s="34"/>
      <c r="G956" s="34"/>
    </row>
    <row r="957" spans="6:7" x14ac:dyDescent="0.25">
      <c r="F957" s="34"/>
      <c r="G957" s="34"/>
    </row>
    <row r="958" spans="6:7" x14ac:dyDescent="0.25">
      <c r="F958" s="34"/>
      <c r="G958" s="34"/>
    </row>
    <row r="959" spans="6:7" x14ac:dyDescent="0.25">
      <c r="F959" s="34"/>
      <c r="G959" s="34"/>
    </row>
    <row r="960" spans="6:7" x14ac:dyDescent="0.25">
      <c r="F960" s="34"/>
      <c r="G960" s="34"/>
    </row>
    <row r="961" spans="6:7" x14ac:dyDescent="0.25">
      <c r="F961" s="34"/>
      <c r="G961" s="34"/>
    </row>
    <row r="962" spans="6:7" x14ac:dyDescent="0.25">
      <c r="F962" s="34"/>
      <c r="G962" s="34"/>
    </row>
    <row r="963" spans="6:7" x14ac:dyDescent="0.25">
      <c r="F963" s="34"/>
      <c r="G963" s="34"/>
    </row>
    <row r="964" spans="6:7" x14ac:dyDescent="0.25">
      <c r="F964" s="34"/>
      <c r="G964" s="34"/>
    </row>
    <row r="965" spans="6:7" x14ac:dyDescent="0.25">
      <c r="F965" s="34"/>
      <c r="G965" s="34"/>
    </row>
    <row r="966" spans="6:7" x14ac:dyDescent="0.25">
      <c r="F966" s="34"/>
      <c r="G966" s="34"/>
    </row>
    <row r="967" spans="6:7" x14ac:dyDescent="0.25">
      <c r="F967" s="34"/>
      <c r="G967" s="34"/>
    </row>
    <row r="968" spans="6:7" x14ac:dyDescent="0.25">
      <c r="F968" s="34"/>
      <c r="G968" s="34"/>
    </row>
    <row r="969" spans="6:7" x14ac:dyDescent="0.25">
      <c r="F969" s="34"/>
      <c r="G969" s="34"/>
    </row>
    <row r="970" spans="6:7" x14ac:dyDescent="0.25">
      <c r="F970" s="34"/>
      <c r="G970" s="34"/>
    </row>
    <row r="971" spans="6:7" x14ac:dyDescent="0.25">
      <c r="F971" s="34"/>
      <c r="G971" s="34"/>
    </row>
    <row r="972" spans="6:7" x14ac:dyDescent="0.25">
      <c r="F972" s="34"/>
      <c r="G972" s="34"/>
    </row>
    <row r="973" spans="6:7" x14ac:dyDescent="0.25">
      <c r="F973" s="34"/>
      <c r="G973" s="34"/>
    </row>
    <row r="974" spans="6:7" x14ac:dyDescent="0.25">
      <c r="F974" s="34"/>
      <c r="G974" s="34"/>
    </row>
    <row r="975" spans="6:7" x14ac:dyDescent="0.25">
      <c r="F975" s="34"/>
      <c r="G975" s="34"/>
    </row>
    <row r="976" spans="6:7" x14ac:dyDescent="0.25">
      <c r="F976" s="34"/>
      <c r="G976" s="34"/>
    </row>
    <row r="977" spans="6:7" x14ac:dyDescent="0.25">
      <c r="F977" s="34"/>
      <c r="G977" s="34"/>
    </row>
    <row r="978" spans="6:7" x14ac:dyDescent="0.25">
      <c r="F978" s="34"/>
      <c r="G978" s="34"/>
    </row>
    <row r="979" spans="6:7" x14ac:dyDescent="0.25">
      <c r="F979" s="34"/>
      <c r="G979" s="34"/>
    </row>
    <row r="980" spans="6:7" x14ac:dyDescent="0.25">
      <c r="F980" s="34"/>
      <c r="G980" s="34"/>
    </row>
    <row r="981" spans="6:7" x14ac:dyDescent="0.25">
      <c r="F981" s="34"/>
      <c r="G981" s="34"/>
    </row>
    <row r="982" spans="6:7" x14ac:dyDescent="0.25">
      <c r="F982" s="34"/>
      <c r="G982" s="34"/>
    </row>
    <row r="983" spans="6:7" x14ac:dyDescent="0.25">
      <c r="F983" s="34"/>
      <c r="G983" s="34"/>
    </row>
    <row r="984" spans="6:7" x14ac:dyDescent="0.25">
      <c r="F984" s="34"/>
      <c r="G984" s="34"/>
    </row>
    <row r="985" spans="6:7" x14ac:dyDescent="0.25">
      <c r="F985" s="34"/>
      <c r="G985" s="34"/>
    </row>
    <row r="986" spans="6:7" x14ac:dyDescent="0.25">
      <c r="F986" s="34"/>
      <c r="G986" s="34"/>
    </row>
    <row r="987" spans="6:7" x14ac:dyDescent="0.25">
      <c r="F987" s="34"/>
      <c r="G987" s="34"/>
    </row>
    <row r="988" spans="6:7" x14ac:dyDescent="0.25">
      <c r="F988" s="34"/>
      <c r="G988" s="34"/>
    </row>
    <row r="989" spans="6:7" x14ac:dyDescent="0.25">
      <c r="F989" s="34"/>
      <c r="G989" s="34"/>
    </row>
    <row r="990" spans="6:7" x14ac:dyDescent="0.25">
      <c r="F990" s="34"/>
      <c r="G990" s="34"/>
    </row>
    <row r="991" spans="6:7" x14ac:dyDescent="0.25">
      <c r="F991" s="34"/>
      <c r="G991" s="34"/>
    </row>
    <row r="992" spans="6:7" x14ac:dyDescent="0.25">
      <c r="F992" s="34"/>
      <c r="G992" s="34"/>
    </row>
    <row r="993" spans="6:7" x14ac:dyDescent="0.25">
      <c r="F993" s="34"/>
      <c r="G993" s="34"/>
    </row>
    <row r="994" spans="6:7" x14ac:dyDescent="0.25">
      <c r="F994" s="34"/>
      <c r="G994" s="34"/>
    </row>
    <row r="995" spans="6:7" x14ac:dyDescent="0.25">
      <c r="F995" s="34"/>
      <c r="G995" s="34"/>
    </row>
    <row r="996" spans="6:7" x14ac:dyDescent="0.25">
      <c r="F996" s="34"/>
      <c r="G996" s="34"/>
    </row>
    <row r="997" spans="6:7" x14ac:dyDescent="0.25">
      <c r="F997" s="34"/>
      <c r="G997" s="34"/>
    </row>
    <row r="998" spans="6:7" x14ac:dyDescent="0.25">
      <c r="F998" s="34"/>
      <c r="G998" s="34"/>
    </row>
    <row r="999" spans="6:7" x14ac:dyDescent="0.25">
      <c r="F999" s="34"/>
      <c r="G999" s="34"/>
    </row>
    <row r="1000" spans="6:7" x14ac:dyDescent="0.25">
      <c r="F1000" s="34"/>
      <c r="G1000" s="34"/>
    </row>
    <row r="1001" spans="6:7" x14ac:dyDescent="0.25">
      <c r="F1001" s="34"/>
      <c r="G1001" s="34"/>
    </row>
    <row r="1002" spans="6:7" x14ac:dyDescent="0.25">
      <c r="F1002" s="34"/>
      <c r="G1002" s="34"/>
    </row>
    <row r="1003" spans="6:7" x14ac:dyDescent="0.25">
      <c r="F1003" s="34"/>
      <c r="G1003" s="34"/>
    </row>
    <row r="1004" spans="6:7" x14ac:dyDescent="0.25">
      <c r="F1004" s="34"/>
      <c r="G1004" s="34"/>
    </row>
    <row r="1005" spans="6:7" x14ac:dyDescent="0.25">
      <c r="F1005" s="34"/>
      <c r="G1005" s="34"/>
    </row>
    <row r="1006" spans="6:7" x14ac:dyDescent="0.25">
      <c r="F1006" s="34"/>
      <c r="G1006" s="34"/>
    </row>
    <row r="1007" spans="6:7" x14ac:dyDescent="0.25">
      <c r="F1007" s="34"/>
      <c r="G1007" s="34"/>
    </row>
    <row r="1008" spans="6:7" x14ac:dyDescent="0.25">
      <c r="F1008" s="34"/>
      <c r="G1008" s="34"/>
    </row>
    <row r="1009" spans="6:7" x14ac:dyDescent="0.25">
      <c r="F1009" s="34"/>
      <c r="G1009" s="34"/>
    </row>
    <row r="1010" spans="6:7" x14ac:dyDescent="0.25">
      <c r="F1010" s="34"/>
      <c r="G1010" s="34"/>
    </row>
    <row r="1011" spans="6:7" x14ac:dyDescent="0.25">
      <c r="F1011" s="34"/>
      <c r="G1011" s="34"/>
    </row>
    <row r="1012" spans="6:7" x14ac:dyDescent="0.25">
      <c r="F1012" s="34"/>
      <c r="G1012" s="34"/>
    </row>
    <row r="1013" spans="6:7" x14ac:dyDescent="0.25">
      <c r="F1013" s="34"/>
      <c r="G1013" s="34"/>
    </row>
    <row r="1014" spans="6:7" x14ac:dyDescent="0.25">
      <c r="F1014" s="34"/>
      <c r="G1014" s="34"/>
    </row>
    <row r="1015" spans="6:7" x14ac:dyDescent="0.25">
      <c r="F1015" s="34"/>
      <c r="G1015" s="34"/>
    </row>
    <row r="1016" spans="6:7" x14ac:dyDescent="0.25">
      <c r="F1016" s="34"/>
      <c r="G1016" s="34"/>
    </row>
    <row r="1017" spans="6:7" x14ac:dyDescent="0.25">
      <c r="F1017" s="34"/>
      <c r="G1017" s="34"/>
    </row>
    <row r="1018" spans="6:7" x14ac:dyDescent="0.25">
      <c r="F1018" s="34"/>
      <c r="G1018" s="34"/>
    </row>
    <row r="1019" spans="6:7" x14ac:dyDescent="0.25">
      <c r="F1019" s="34"/>
      <c r="G1019" s="34"/>
    </row>
    <row r="1020" spans="6:7" x14ac:dyDescent="0.25">
      <c r="F1020" s="34"/>
      <c r="G1020" s="34"/>
    </row>
    <row r="1021" spans="6:7" x14ac:dyDescent="0.25">
      <c r="F1021" s="34"/>
      <c r="G1021" s="34"/>
    </row>
    <row r="1022" spans="6:7" x14ac:dyDescent="0.25">
      <c r="F1022" s="34"/>
      <c r="G1022" s="34"/>
    </row>
    <row r="1023" spans="6:7" x14ac:dyDescent="0.25">
      <c r="F1023" s="34"/>
      <c r="G1023" s="34"/>
    </row>
    <row r="1024" spans="6:7" x14ac:dyDescent="0.25">
      <c r="F1024" s="34"/>
      <c r="G1024" s="34"/>
    </row>
    <row r="1025" spans="6:7" x14ac:dyDescent="0.25">
      <c r="F1025" s="34"/>
      <c r="G1025" s="34"/>
    </row>
    <row r="1026" spans="6:7" x14ac:dyDescent="0.25">
      <c r="F1026" s="34"/>
      <c r="G1026" s="34"/>
    </row>
    <row r="1027" spans="6:7" x14ac:dyDescent="0.25">
      <c r="F1027" s="34"/>
      <c r="G1027" s="34"/>
    </row>
    <row r="1028" spans="6:7" x14ac:dyDescent="0.25">
      <c r="F1028" s="34"/>
      <c r="G1028" s="34"/>
    </row>
    <row r="1029" spans="6:7" x14ac:dyDescent="0.25">
      <c r="F1029" s="34"/>
      <c r="G1029" s="34"/>
    </row>
    <row r="1030" spans="6:7" x14ac:dyDescent="0.25">
      <c r="F1030" s="34"/>
      <c r="G1030" s="34"/>
    </row>
    <row r="1031" spans="6:7" x14ac:dyDescent="0.25">
      <c r="F1031" s="34"/>
      <c r="G1031" s="34"/>
    </row>
    <row r="1032" spans="6:7" x14ac:dyDescent="0.25">
      <c r="F1032" s="34"/>
      <c r="G1032" s="34"/>
    </row>
    <row r="1033" spans="6:7" x14ac:dyDescent="0.25">
      <c r="F1033" s="34"/>
      <c r="G1033" s="34"/>
    </row>
    <row r="1034" spans="6:7" x14ac:dyDescent="0.25">
      <c r="F1034" s="34"/>
      <c r="G1034" s="34"/>
    </row>
    <row r="1035" spans="6:7" x14ac:dyDescent="0.25">
      <c r="F1035" s="34"/>
      <c r="G1035" s="34"/>
    </row>
    <row r="1036" spans="6:7" x14ac:dyDescent="0.25">
      <c r="F1036" s="34"/>
      <c r="G1036" s="34"/>
    </row>
    <row r="1037" spans="6:7" x14ac:dyDescent="0.25">
      <c r="F1037" s="34"/>
      <c r="G1037" s="34"/>
    </row>
    <row r="1038" spans="6:7" x14ac:dyDescent="0.25">
      <c r="F1038" s="34"/>
      <c r="G1038" s="34"/>
    </row>
    <row r="1039" spans="6:7" x14ac:dyDescent="0.25">
      <c r="F1039" s="34"/>
      <c r="G1039" s="34"/>
    </row>
    <row r="1040" spans="6:7" x14ac:dyDescent="0.25">
      <c r="F1040" s="34"/>
      <c r="G1040" s="34"/>
    </row>
    <row r="1041" spans="6:7" x14ac:dyDescent="0.25">
      <c r="F1041" s="34"/>
      <c r="G1041" s="34"/>
    </row>
    <row r="1042" spans="6:7" x14ac:dyDescent="0.25">
      <c r="F1042" s="34"/>
      <c r="G1042" s="34"/>
    </row>
    <row r="1043" spans="6:7" x14ac:dyDescent="0.25">
      <c r="F1043" s="34"/>
      <c r="G1043" s="34"/>
    </row>
    <row r="1044" spans="6:7" x14ac:dyDescent="0.25">
      <c r="F1044" s="34"/>
      <c r="G1044" s="34"/>
    </row>
    <row r="1045" spans="6:7" x14ac:dyDescent="0.25">
      <c r="F1045" s="34"/>
      <c r="G1045" s="34"/>
    </row>
    <row r="1046" spans="6:7" x14ac:dyDescent="0.25">
      <c r="F1046" s="34"/>
      <c r="G1046" s="34"/>
    </row>
    <row r="1047" spans="6:7" x14ac:dyDescent="0.25">
      <c r="F1047" s="34"/>
      <c r="G1047" s="34"/>
    </row>
    <row r="1048" spans="6:7" x14ac:dyDescent="0.25">
      <c r="F1048" s="34"/>
      <c r="G1048" s="34"/>
    </row>
    <row r="1049" spans="6:7" x14ac:dyDescent="0.25">
      <c r="F1049" s="34"/>
      <c r="G1049" s="34"/>
    </row>
    <row r="1050" spans="6:7" x14ac:dyDescent="0.25">
      <c r="F1050" s="34"/>
      <c r="G1050" s="34"/>
    </row>
    <row r="1051" spans="6:7" x14ac:dyDescent="0.25">
      <c r="F1051" s="34"/>
      <c r="G1051" s="34"/>
    </row>
    <row r="1052" spans="6:7" x14ac:dyDescent="0.25">
      <c r="F1052" s="34"/>
      <c r="G1052" s="34"/>
    </row>
    <row r="1053" spans="6:7" x14ac:dyDescent="0.25">
      <c r="F1053" s="34"/>
      <c r="G1053" s="34"/>
    </row>
    <row r="1054" spans="6:7" x14ac:dyDescent="0.25">
      <c r="F1054" s="34"/>
      <c r="G1054" s="34"/>
    </row>
    <row r="1055" spans="6:7" x14ac:dyDescent="0.25">
      <c r="F1055" s="34"/>
      <c r="G1055" s="34"/>
    </row>
    <row r="1056" spans="6:7" x14ac:dyDescent="0.25">
      <c r="F1056" s="34"/>
      <c r="G1056" s="34"/>
    </row>
    <row r="1057" spans="6:7" x14ac:dyDescent="0.25">
      <c r="F1057" s="34"/>
      <c r="G1057" s="34"/>
    </row>
    <row r="1058" spans="6:7" x14ac:dyDescent="0.25">
      <c r="F1058" s="34"/>
      <c r="G1058" s="34"/>
    </row>
    <row r="1059" spans="6:7" x14ac:dyDescent="0.25">
      <c r="F1059" s="34"/>
      <c r="G1059" s="34"/>
    </row>
    <row r="1060" spans="6:7" x14ac:dyDescent="0.25">
      <c r="F1060" s="34"/>
      <c r="G1060" s="34"/>
    </row>
    <row r="1061" spans="6:7" x14ac:dyDescent="0.25">
      <c r="F1061" s="34"/>
      <c r="G1061" s="34"/>
    </row>
    <row r="1062" spans="6:7" x14ac:dyDescent="0.25">
      <c r="F1062" s="34"/>
      <c r="G1062" s="34"/>
    </row>
    <row r="1063" spans="6:7" x14ac:dyDescent="0.25">
      <c r="F1063" s="34"/>
      <c r="G1063" s="34"/>
    </row>
    <row r="1064" spans="6:7" x14ac:dyDescent="0.25">
      <c r="F1064" s="34"/>
      <c r="G1064" s="34"/>
    </row>
    <row r="1065" spans="6:7" x14ac:dyDescent="0.25">
      <c r="F1065" s="34"/>
      <c r="G1065" s="34"/>
    </row>
    <row r="1066" spans="6:7" x14ac:dyDescent="0.25">
      <c r="F1066" s="34"/>
      <c r="G1066" s="34"/>
    </row>
    <row r="1067" spans="6:7" x14ac:dyDescent="0.25">
      <c r="F1067" s="34"/>
      <c r="G1067" s="34"/>
    </row>
    <row r="1068" spans="6:7" x14ac:dyDescent="0.25">
      <c r="F1068" s="34"/>
      <c r="G1068" s="34"/>
    </row>
    <row r="1069" spans="6:7" x14ac:dyDescent="0.25">
      <c r="F1069" s="34"/>
      <c r="G1069" s="34"/>
    </row>
    <row r="1070" spans="6:7" x14ac:dyDescent="0.25">
      <c r="F1070" s="34"/>
      <c r="G1070" s="34"/>
    </row>
    <row r="1071" spans="6:7" x14ac:dyDescent="0.25">
      <c r="F1071" s="34"/>
      <c r="G1071" s="34"/>
    </row>
    <row r="1072" spans="6:7" x14ac:dyDescent="0.25">
      <c r="F1072" s="34"/>
      <c r="G1072" s="34"/>
    </row>
    <row r="1073" spans="6:7" x14ac:dyDescent="0.25">
      <c r="F1073" s="34"/>
      <c r="G1073" s="34"/>
    </row>
    <row r="1074" spans="6:7" x14ac:dyDescent="0.25">
      <c r="F1074" s="34"/>
      <c r="G1074" s="34"/>
    </row>
    <row r="1075" spans="6:7" x14ac:dyDescent="0.25">
      <c r="F1075" s="34"/>
      <c r="G1075" s="34"/>
    </row>
    <row r="1076" spans="6:7" x14ac:dyDescent="0.25">
      <c r="F1076" s="34"/>
      <c r="G1076" s="34"/>
    </row>
    <row r="1077" spans="6:7" x14ac:dyDescent="0.25">
      <c r="F1077" s="34"/>
      <c r="G1077" s="34"/>
    </row>
    <row r="1078" spans="6:7" x14ac:dyDescent="0.25">
      <c r="F1078" s="34"/>
      <c r="G1078" s="34"/>
    </row>
    <row r="1079" spans="6:7" x14ac:dyDescent="0.25">
      <c r="F1079" s="34"/>
      <c r="G1079" s="34"/>
    </row>
    <row r="1080" spans="6:7" x14ac:dyDescent="0.25">
      <c r="F1080" s="34"/>
      <c r="G1080" s="34"/>
    </row>
    <row r="1081" spans="6:7" x14ac:dyDescent="0.25">
      <c r="F1081" s="34"/>
      <c r="G1081" s="34"/>
    </row>
    <row r="1082" spans="6:7" x14ac:dyDescent="0.25">
      <c r="F1082" s="34"/>
      <c r="G1082" s="34"/>
    </row>
    <row r="1083" spans="6:7" x14ac:dyDescent="0.25">
      <c r="F1083" s="34"/>
      <c r="G1083" s="34"/>
    </row>
    <row r="1084" spans="6:7" x14ac:dyDescent="0.25">
      <c r="F1084" s="34"/>
      <c r="G1084" s="34"/>
    </row>
    <row r="1085" spans="6:7" x14ac:dyDescent="0.25">
      <c r="F1085" s="34"/>
      <c r="G1085" s="34"/>
    </row>
    <row r="1086" spans="6:7" x14ac:dyDescent="0.25">
      <c r="F1086" s="34"/>
      <c r="G1086" s="34"/>
    </row>
    <row r="1087" spans="6:7" x14ac:dyDescent="0.25">
      <c r="F1087" s="34"/>
      <c r="G1087" s="34"/>
    </row>
    <row r="1088" spans="6:7" x14ac:dyDescent="0.25">
      <c r="F1088" s="34"/>
      <c r="G1088" s="34"/>
    </row>
    <row r="1089" spans="6:7" x14ac:dyDescent="0.25">
      <c r="F1089" s="34"/>
      <c r="G1089" s="34"/>
    </row>
    <row r="1090" spans="6:7" x14ac:dyDescent="0.25">
      <c r="F1090" s="34"/>
      <c r="G1090" s="34"/>
    </row>
    <row r="1091" spans="6:7" x14ac:dyDescent="0.25">
      <c r="F1091" s="34"/>
      <c r="G1091" s="34"/>
    </row>
    <row r="1092" spans="6:7" x14ac:dyDescent="0.25">
      <c r="F1092" s="34"/>
      <c r="G1092" s="34"/>
    </row>
    <row r="1093" spans="6:7" x14ac:dyDescent="0.25">
      <c r="F1093" s="34"/>
      <c r="G1093" s="34"/>
    </row>
    <row r="1094" spans="6:7" x14ac:dyDescent="0.25">
      <c r="F1094" s="34"/>
      <c r="G1094" s="34"/>
    </row>
    <row r="1095" spans="6:7" x14ac:dyDescent="0.25">
      <c r="F1095" s="34"/>
      <c r="G1095" s="34"/>
    </row>
    <row r="1096" spans="6:7" x14ac:dyDescent="0.25">
      <c r="F1096" s="34"/>
      <c r="G1096" s="34"/>
    </row>
    <row r="1097" spans="6:7" x14ac:dyDescent="0.25">
      <c r="F1097" s="34"/>
      <c r="G1097" s="34"/>
    </row>
    <row r="1098" spans="6:7" x14ac:dyDescent="0.25">
      <c r="F1098" s="34"/>
      <c r="G1098" s="34"/>
    </row>
    <row r="1099" spans="6:7" x14ac:dyDescent="0.25">
      <c r="F1099" s="34"/>
      <c r="G1099" s="34"/>
    </row>
    <row r="1100" spans="6:7" x14ac:dyDescent="0.25">
      <c r="F1100" s="34"/>
      <c r="G1100" s="34"/>
    </row>
    <row r="1101" spans="6:7" x14ac:dyDescent="0.25">
      <c r="F1101" s="34"/>
      <c r="G1101" s="34"/>
    </row>
    <row r="1102" spans="6:7" x14ac:dyDescent="0.25">
      <c r="F1102" s="34"/>
      <c r="G1102" s="34"/>
    </row>
    <row r="1103" spans="6:7" x14ac:dyDescent="0.25">
      <c r="F1103" s="34"/>
      <c r="G1103" s="34"/>
    </row>
    <row r="1104" spans="6:7" x14ac:dyDescent="0.25">
      <c r="F1104" s="34"/>
      <c r="G1104" s="34"/>
    </row>
    <row r="1105" spans="6:7" x14ac:dyDescent="0.25">
      <c r="F1105" s="34"/>
      <c r="G1105" s="34"/>
    </row>
    <row r="1106" spans="6:7" x14ac:dyDescent="0.25">
      <c r="F1106" s="34"/>
      <c r="G1106" s="34"/>
    </row>
    <row r="1107" spans="6:7" x14ac:dyDescent="0.25">
      <c r="F1107" s="34"/>
      <c r="G1107" s="34"/>
    </row>
    <row r="1108" spans="6:7" x14ac:dyDescent="0.25">
      <c r="F1108" s="34"/>
      <c r="G1108" s="34"/>
    </row>
    <row r="1109" spans="6:7" x14ac:dyDescent="0.25">
      <c r="F1109" s="34"/>
      <c r="G1109" s="34"/>
    </row>
    <row r="1110" spans="6:7" x14ac:dyDescent="0.25">
      <c r="F1110" s="34"/>
      <c r="G1110" s="34"/>
    </row>
    <row r="1111" spans="6:7" x14ac:dyDescent="0.25">
      <c r="F1111" s="34"/>
      <c r="G1111" s="34"/>
    </row>
    <row r="1112" spans="6:7" x14ac:dyDescent="0.25">
      <c r="F1112" s="34"/>
      <c r="G1112" s="34"/>
    </row>
    <row r="1113" spans="6:7" x14ac:dyDescent="0.25">
      <c r="F1113" s="34"/>
      <c r="G1113" s="34"/>
    </row>
    <row r="1114" spans="6:7" x14ac:dyDescent="0.25">
      <c r="F1114" s="34"/>
      <c r="G1114" s="34"/>
    </row>
    <row r="1115" spans="6:7" x14ac:dyDescent="0.25">
      <c r="F1115" s="34"/>
      <c r="G1115" s="34"/>
    </row>
    <row r="1116" spans="6:7" x14ac:dyDescent="0.25">
      <c r="F1116" s="34"/>
      <c r="G1116" s="34"/>
    </row>
    <row r="1117" spans="6:7" x14ac:dyDescent="0.25">
      <c r="F1117" s="34"/>
      <c r="G1117" s="34"/>
    </row>
    <row r="1118" spans="6:7" x14ac:dyDescent="0.25">
      <c r="F1118" s="34"/>
      <c r="G1118" s="34"/>
    </row>
    <row r="1119" spans="6:7" x14ac:dyDescent="0.25">
      <c r="F1119" s="34"/>
      <c r="G1119" s="34"/>
    </row>
    <row r="1120" spans="6:7" x14ac:dyDescent="0.25">
      <c r="F1120" s="34"/>
      <c r="G1120" s="34"/>
    </row>
    <row r="1121" spans="6:7" x14ac:dyDescent="0.25">
      <c r="F1121" s="34"/>
      <c r="G1121" s="34"/>
    </row>
    <row r="1122" spans="6:7" x14ac:dyDescent="0.25">
      <c r="F1122" s="34"/>
      <c r="G1122" s="34"/>
    </row>
    <row r="1123" spans="6:7" x14ac:dyDescent="0.25">
      <c r="F1123" s="34"/>
      <c r="G1123" s="34"/>
    </row>
    <row r="1124" spans="6:7" x14ac:dyDescent="0.25">
      <c r="F1124" s="34"/>
      <c r="G1124" s="34"/>
    </row>
    <row r="1125" spans="6:7" x14ac:dyDescent="0.25">
      <c r="F1125" s="34"/>
      <c r="G1125" s="34"/>
    </row>
    <row r="1126" spans="6:7" x14ac:dyDescent="0.25">
      <c r="F1126" s="34"/>
      <c r="G1126" s="34"/>
    </row>
    <row r="1127" spans="6:7" x14ac:dyDescent="0.25">
      <c r="F1127" s="34"/>
      <c r="G1127" s="34"/>
    </row>
    <row r="1128" spans="6:7" x14ac:dyDescent="0.25">
      <c r="F1128" s="34"/>
      <c r="G1128" s="34"/>
    </row>
    <row r="1129" spans="6:7" x14ac:dyDescent="0.25">
      <c r="F1129" s="34"/>
      <c r="G1129" s="34"/>
    </row>
    <row r="1130" spans="6:7" x14ac:dyDescent="0.25">
      <c r="F1130" s="34"/>
      <c r="G1130" s="34"/>
    </row>
    <row r="1131" spans="6:7" x14ac:dyDescent="0.25">
      <c r="F1131" s="34"/>
      <c r="G1131" s="34"/>
    </row>
    <row r="1132" spans="6:7" x14ac:dyDescent="0.25">
      <c r="F1132" s="34"/>
      <c r="G1132" s="34"/>
    </row>
    <row r="1133" spans="6:7" x14ac:dyDescent="0.25">
      <c r="F1133" s="34"/>
      <c r="G1133" s="34"/>
    </row>
    <row r="1134" spans="6:7" x14ac:dyDescent="0.25">
      <c r="F1134" s="34"/>
      <c r="G1134" s="34"/>
    </row>
    <row r="1135" spans="6:7" x14ac:dyDescent="0.25">
      <c r="F1135" s="34"/>
      <c r="G1135" s="34"/>
    </row>
    <row r="1136" spans="6:7" x14ac:dyDescent="0.25">
      <c r="F1136" s="34"/>
      <c r="G1136" s="34"/>
    </row>
    <row r="1137" spans="6:7" x14ac:dyDescent="0.25">
      <c r="F1137" s="34"/>
      <c r="G1137" s="34"/>
    </row>
    <row r="1138" spans="6:7" x14ac:dyDescent="0.25">
      <c r="F1138" s="34"/>
      <c r="G1138" s="34"/>
    </row>
    <row r="1139" spans="6:7" x14ac:dyDescent="0.25">
      <c r="F1139" s="34"/>
      <c r="G1139" s="34"/>
    </row>
    <row r="1140" spans="6:7" x14ac:dyDescent="0.25">
      <c r="F1140" s="34"/>
      <c r="G1140" s="34"/>
    </row>
    <row r="1141" spans="6:7" x14ac:dyDescent="0.25">
      <c r="F1141" s="34"/>
      <c r="G1141" s="34"/>
    </row>
    <row r="1142" spans="6:7" x14ac:dyDescent="0.25">
      <c r="F1142" s="34"/>
      <c r="G1142" s="34"/>
    </row>
    <row r="1143" spans="6:7" x14ac:dyDescent="0.25">
      <c r="F1143" s="34"/>
      <c r="G1143" s="34"/>
    </row>
    <row r="1144" spans="6:7" x14ac:dyDescent="0.25">
      <c r="F1144" s="34"/>
      <c r="G1144" s="34"/>
    </row>
    <row r="1145" spans="6:7" x14ac:dyDescent="0.25">
      <c r="F1145" s="34"/>
      <c r="G1145" s="34"/>
    </row>
    <row r="1146" spans="6:7" x14ac:dyDescent="0.25">
      <c r="F1146" s="34"/>
      <c r="G1146" s="34"/>
    </row>
    <row r="1147" spans="6:7" x14ac:dyDescent="0.25">
      <c r="F1147" s="34"/>
      <c r="G1147" s="34"/>
    </row>
    <row r="1148" spans="6:7" x14ac:dyDescent="0.25">
      <c r="F1148" s="34"/>
      <c r="G1148" s="34"/>
    </row>
    <row r="1149" spans="6:7" x14ac:dyDescent="0.25">
      <c r="F1149" s="34"/>
      <c r="G1149" s="34"/>
    </row>
    <row r="1150" spans="6:7" x14ac:dyDescent="0.25">
      <c r="F1150" s="34"/>
      <c r="G1150" s="34"/>
    </row>
    <row r="1151" spans="6:7" x14ac:dyDescent="0.25">
      <c r="F1151" s="34"/>
      <c r="G1151" s="34"/>
    </row>
    <row r="1152" spans="6:7" x14ac:dyDescent="0.25">
      <c r="F1152" s="34"/>
      <c r="G1152" s="34"/>
    </row>
    <row r="1153" spans="6:7" x14ac:dyDescent="0.25">
      <c r="F1153" s="34"/>
      <c r="G1153" s="34"/>
    </row>
    <row r="1154" spans="6:7" x14ac:dyDescent="0.25">
      <c r="F1154" s="34"/>
      <c r="G1154" s="34"/>
    </row>
    <row r="1155" spans="6:7" x14ac:dyDescent="0.25">
      <c r="F1155" s="34"/>
      <c r="G1155" s="34"/>
    </row>
    <row r="1156" spans="6:7" x14ac:dyDescent="0.25">
      <c r="F1156" s="34"/>
      <c r="G1156" s="34"/>
    </row>
    <row r="1157" spans="6:7" x14ac:dyDescent="0.25">
      <c r="F1157" s="34"/>
      <c r="G1157" s="34"/>
    </row>
    <row r="1158" spans="6:7" x14ac:dyDescent="0.25">
      <c r="F1158" s="34"/>
      <c r="G1158" s="34"/>
    </row>
    <row r="1159" spans="6:7" x14ac:dyDescent="0.25">
      <c r="F1159" s="34"/>
      <c r="G1159" s="34"/>
    </row>
    <row r="1160" spans="6:7" x14ac:dyDescent="0.25">
      <c r="F1160" s="34"/>
      <c r="G1160" s="34"/>
    </row>
    <row r="1161" spans="6:7" x14ac:dyDescent="0.25">
      <c r="F1161" s="34"/>
      <c r="G1161" s="34"/>
    </row>
    <row r="1162" spans="6:7" x14ac:dyDescent="0.25">
      <c r="F1162" s="34"/>
      <c r="G1162" s="34"/>
    </row>
    <row r="1163" spans="6:7" x14ac:dyDescent="0.25">
      <c r="F1163" s="34"/>
      <c r="G1163" s="34"/>
    </row>
    <row r="1164" spans="6:7" x14ac:dyDescent="0.25">
      <c r="F1164" s="34"/>
      <c r="G1164" s="34"/>
    </row>
    <row r="1165" spans="6:7" x14ac:dyDescent="0.25">
      <c r="F1165" s="34"/>
      <c r="G1165" s="34"/>
    </row>
    <row r="1166" spans="6:7" x14ac:dyDescent="0.25">
      <c r="F1166" s="34"/>
      <c r="G1166" s="34"/>
    </row>
    <row r="1167" spans="6:7" x14ac:dyDescent="0.25">
      <c r="F1167" s="34"/>
      <c r="G1167" s="34"/>
    </row>
    <row r="1168" spans="6:7" x14ac:dyDescent="0.25">
      <c r="F1168" s="34"/>
      <c r="G1168" s="34"/>
    </row>
    <row r="1169" spans="6:7" x14ac:dyDescent="0.25">
      <c r="F1169" s="34"/>
      <c r="G1169" s="34"/>
    </row>
    <row r="1170" spans="6:7" x14ac:dyDescent="0.25">
      <c r="F1170" s="34"/>
      <c r="G1170" s="34"/>
    </row>
    <row r="1171" spans="6:7" x14ac:dyDescent="0.25">
      <c r="F1171" s="34"/>
      <c r="G1171" s="34"/>
    </row>
    <row r="1172" spans="6:7" x14ac:dyDescent="0.25">
      <c r="F1172" s="34"/>
      <c r="G1172" s="34"/>
    </row>
    <row r="1173" spans="6:7" x14ac:dyDescent="0.25">
      <c r="F1173" s="34"/>
      <c r="G1173" s="34"/>
    </row>
    <row r="1174" spans="6:7" x14ac:dyDescent="0.25">
      <c r="F1174" s="34"/>
      <c r="G1174" s="34"/>
    </row>
    <row r="1175" spans="6:7" x14ac:dyDescent="0.25">
      <c r="F1175" s="34"/>
      <c r="G1175" s="34"/>
    </row>
    <row r="1176" spans="6:7" x14ac:dyDescent="0.25">
      <c r="F1176" s="34"/>
      <c r="G1176" s="34"/>
    </row>
    <row r="1177" spans="6:7" x14ac:dyDescent="0.25">
      <c r="F1177" s="34"/>
      <c r="G1177" s="34"/>
    </row>
    <row r="1178" spans="6:7" x14ac:dyDescent="0.25">
      <c r="F1178" s="34"/>
      <c r="G1178" s="34"/>
    </row>
    <row r="1179" spans="6:7" x14ac:dyDescent="0.25">
      <c r="F1179" s="34"/>
      <c r="G1179" s="34"/>
    </row>
    <row r="1180" spans="6:7" x14ac:dyDescent="0.25">
      <c r="F1180" s="34"/>
      <c r="G1180" s="34"/>
    </row>
    <row r="1181" spans="6:7" x14ac:dyDescent="0.25">
      <c r="F1181" s="34"/>
      <c r="G1181" s="34"/>
    </row>
    <row r="1182" spans="6:7" x14ac:dyDescent="0.25">
      <c r="F1182" s="34"/>
      <c r="G1182" s="34"/>
    </row>
    <row r="1183" spans="6:7" x14ac:dyDescent="0.25">
      <c r="F1183" s="34"/>
      <c r="G1183" s="34"/>
    </row>
    <row r="1184" spans="6:7" x14ac:dyDescent="0.25">
      <c r="F1184" s="34"/>
      <c r="G1184" s="34"/>
    </row>
    <row r="1185" spans="6:7" x14ac:dyDescent="0.25">
      <c r="F1185" s="34"/>
      <c r="G1185" s="34"/>
    </row>
    <row r="1186" spans="6:7" x14ac:dyDescent="0.25">
      <c r="F1186" s="34"/>
      <c r="G1186" s="34"/>
    </row>
    <row r="1187" spans="6:7" x14ac:dyDescent="0.25">
      <c r="F1187" s="34"/>
      <c r="G1187" s="34"/>
    </row>
    <row r="1188" spans="6:7" x14ac:dyDescent="0.25">
      <c r="F1188" s="34"/>
      <c r="G1188" s="34"/>
    </row>
    <row r="1189" spans="6:7" x14ac:dyDescent="0.25">
      <c r="F1189" s="34"/>
      <c r="G1189" s="34"/>
    </row>
    <row r="1190" spans="6:7" x14ac:dyDescent="0.25">
      <c r="F1190" s="34"/>
      <c r="G1190" s="34"/>
    </row>
    <row r="1191" spans="6:7" x14ac:dyDescent="0.25">
      <c r="F1191" s="34"/>
      <c r="G1191" s="34"/>
    </row>
    <row r="1192" spans="6:7" x14ac:dyDescent="0.25">
      <c r="F1192" s="34"/>
      <c r="G1192" s="34"/>
    </row>
    <row r="1193" spans="6:7" x14ac:dyDescent="0.25">
      <c r="F1193" s="34"/>
      <c r="G1193" s="34"/>
    </row>
    <row r="1194" spans="6:7" x14ac:dyDescent="0.25">
      <c r="F1194" s="34"/>
      <c r="G1194" s="34"/>
    </row>
    <row r="1195" spans="6:7" x14ac:dyDescent="0.25">
      <c r="F1195" s="34"/>
      <c r="G1195" s="34"/>
    </row>
    <row r="1196" spans="6:7" x14ac:dyDescent="0.25">
      <c r="F1196" s="34"/>
      <c r="G1196" s="34"/>
    </row>
    <row r="1197" spans="6:7" x14ac:dyDescent="0.25">
      <c r="F1197" s="34"/>
      <c r="G1197" s="34"/>
    </row>
    <row r="1198" spans="6:7" x14ac:dyDescent="0.25">
      <c r="F1198" s="34"/>
      <c r="G1198" s="34"/>
    </row>
    <row r="1199" spans="6:7" x14ac:dyDescent="0.25">
      <c r="F1199" s="34"/>
      <c r="G1199" s="34"/>
    </row>
    <row r="1200" spans="6:7" x14ac:dyDescent="0.25">
      <c r="F1200" s="34"/>
      <c r="G1200" s="34"/>
    </row>
    <row r="1201" spans="6:7" x14ac:dyDescent="0.25">
      <c r="F1201" s="34"/>
      <c r="G1201" s="34"/>
    </row>
    <row r="1202" spans="6:7" x14ac:dyDescent="0.25">
      <c r="F1202" s="34"/>
      <c r="G1202" s="34"/>
    </row>
    <row r="1203" spans="6:7" x14ac:dyDescent="0.25">
      <c r="F1203" s="34"/>
      <c r="G1203" s="34"/>
    </row>
    <row r="1204" spans="6:7" x14ac:dyDescent="0.25">
      <c r="F1204" s="34"/>
      <c r="G1204" s="34"/>
    </row>
    <row r="1205" spans="6:7" x14ac:dyDescent="0.25">
      <c r="F1205" s="34"/>
      <c r="G1205" s="34"/>
    </row>
    <row r="1206" spans="6:7" x14ac:dyDescent="0.25">
      <c r="F1206" s="34"/>
      <c r="G1206" s="34"/>
    </row>
    <row r="1207" spans="6:7" x14ac:dyDescent="0.25">
      <c r="F1207" s="34"/>
      <c r="G1207" s="34"/>
    </row>
    <row r="1208" spans="6:7" x14ac:dyDescent="0.25">
      <c r="F1208" s="34"/>
      <c r="G1208" s="34"/>
    </row>
    <row r="1209" spans="6:7" x14ac:dyDescent="0.25">
      <c r="F1209" s="34"/>
      <c r="G1209" s="34"/>
    </row>
    <row r="1210" spans="6:7" x14ac:dyDescent="0.25">
      <c r="F1210" s="34"/>
      <c r="G1210" s="34"/>
    </row>
    <row r="1211" spans="6:7" x14ac:dyDescent="0.25">
      <c r="F1211" s="34"/>
      <c r="G1211" s="34"/>
    </row>
    <row r="1212" spans="6:7" x14ac:dyDescent="0.25">
      <c r="F1212" s="34"/>
      <c r="G1212" s="34"/>
    </row>
    <row r="1213" spans="6:7" x14ac:dyDescent="0.25">
      <c r="F1213" s="34"/>
      <c r="G1213" s="34"/>
    </row>
    <row r="1214" spans="6:7" x14ac:dyDescent="0.25">
      <c r="F1214" s="34"/>
      <c r="G1214" s="34"/>
    </row>
    <row r="1215" spans="6:7" x14ac:dyDescent="0.25">
      <c r="F1215" s="34"/>
      <c r="G1215" s="34"/>
    </row>
    <row r="1216" spans="6:7" x14ac:dyDescent="0.25">
      <c r="F1216" s="34"/>
      <c r="G1216" s="34"/>
    </row>
    <row r="1217" spans="6:7" x14ac:dyDescent="0.25">
      <c r="F1217" s="34"/>
      <c r="G1217" s="34"/>
    </row>
    <row r="1218" spans="6:7" x14ac:dyDescent="0.25">
      <c r="F1218" s="34"/>
      <c r="G1218" s="34"/>
    </row>
    <row r="1219" spans="6:7" x14ac:dyDescent="0.25">
      <c r="F1219" s="34"/>
      <c r="G1219" s="34"/>
    </row>
    <row r="1220" spans="6:7" x14ac:dyDescent="0.25">
      <c r="F1220" s="34"/>
      <c r="G1220" s="34"/>
    </row>
    <row r="1221" spans="6:7" x14ac:dyDescent="0.25">
      <c r="F1221" s="34"/>
      <c r="G1221" s="34"/>
    </row>
    <row r="1222" spans="6:7" x14ac:dyDescent="0.25">
      <c r="F1222" s="34"/>
      <c r="G1222" s="34"/>
    </row>
    <row r="1223" spans="6:7" x14ac:dyDescent="0.25">
      <c r="F1223" s="34"/>
      <c r="G1223" s="34"/>
    </row>
    <row r="1224" spans="6:7" x14ac:dyDescent="0.25">
      <c r="F1224" s="34"/>
      <c r="G1224" s="34"/>
    </row>
    <row r="1225" spans="6:7" x14ac:dyDescent="0.25">
      <c r="F1225" s="34"/>
      <c r="G1225" s="34"/>
    </row>
    <row r="1226" spans="6:7" x14ac:dyDescent="0.25">
      <c r="F1226" s="34"/>
      <c r="G1226" s="34"/>
    </row>
    <row r="1227" spans="6:7" x14ac:dyDescent="0.25">
      <c r="F1227" s="34"/>
      <c r="G1227" s="34"/>
    </row>
    <row r="1228" spans="6:7" x14ac:dyDescent="0.25">
      <c r="F1228" s="34"/>
      <c r="G1228" s="34"/>
    </row>
    <row r="1229" spans="6:7" x14ac:dyDescent="0.25">
      <c r="F1229" s="34"/>
      <c r="G1229" s="34"/>
    </row>
    <row r="1230" spans="6:7" x14ac:dyDescent="0.25">
      <c r="F1230" s="34"/>
      <c r="G1230" s="34"/>
    </row>
    <row r="1231" spans="6:7" x14ac:dyDescent="0.25">
      <c r="F1231" s="34"/>
      <c r="G1231" s="34"/>
    </row>
    <row r="1232" spans="6:7" x14ac:dyDescent="0.25">
      <c r="F1232" s="34"/>
      <c r="G1232" s="34"/>
    </row>
    <row r="1233" spans="6:7" x14ac:dyDescent="0.25">
      <c r="F1233" s="34"/>
      <c r="G1233" s="34"/>
    </row>
    <row r="1234" spans="6:7" x14ac:dyDescent="0.25">
      <c r="F1234" s="34"/>
      <c r="G1234" s="34"/>
    </row>
    <row r="1235" spans="6:7" x14ac:dyDescent="0.25">
      <c r="F1235" s="34"/>
      <c r="G1235" s="34"/>
    </row>
    <row r="1236" spans="6:7" x14ac:dyDescent="0.25">
      <c r="F1236" s="34"/>
      <c r="G1236" s="34"/>
    </row>
    <row r="1237" spans="6:7" x14ac:dyDescent="0.25">
      <c r="F1237" s="34"/>
      <c r="G1237" s="34"/>
    </row>
    <row r="1238" spans="6:7" x14ac:dyDescent="0.25">
      <c r="F1238" s="34"/>
      <c r="G1238" s="34"/>
    </row>
    <row r="1239" spans="6:7" x14ac:dyDescent="0.25">
      <c r="F1239" s="34"/>
      <c r="G1239" s="34"/>
    </row>
    <row r="1240" spans="6:7" x14ac:dyDescent="0.25">
      <c r="F1240" s="34"/>
      <c r="G1240" s="34"/>
    </row>
    <row r="1241" spans="6:7" x14ac:dyDescent="0.25">
      <c r="F1241" s="34"/>
      <c r="G1241" s="34"/>
    </row>
    <row r="1242" spans="6:7" x14ac:dyDescent="0.25">
      <c r="F1242" s="34"/>
      <c r="G1242" s="34"/>
    </row>
    <row r="1243" spans="6:7" x14ac:dyDescent="0.25">
      <c r="F1243" s="34"/>
      <c r="G1243" s="34"/>
    </row>
    <row r="1244" spans="6:7" x14ac:dyDescent="0.25">
      <c r="F1244" s="34"/>
      <c r="G1244" s="34"/>
    </row>
    <row r="1245" spans="6:7" x14ac:dyDescent="0.25">
      <c r="F1245" s="34"/>
      <c r="G1245" s="34"/>
    </row>
    <row r="1246" spans="6:7" x14ac:dyDescent="0.25">
      <c r="F1246" s="34"/>
      <c r="G1246" s="34"/>
    </row>
    <row r="1247" spans="6:7" x14ac:dyDescent="0.25">
      <c r="F1247" s="34"/>
      <c r="G1247" s="34"/>
    </row>
    <row r="1248" spans="6:7" x14ac:dyDescent="0.25">
      <c r="F1248" s="34"/>
      <c r="G1248" s="34"/>
    </row>
    <row r="1249" spans="6:7" x14ac:dyDescent="0.25">
      <c r="F1249" s="34"/>
      <c r="G1249" s="34"/>
    </row>
    <row r="1250" spans="6:7" x14ac:dyDescent="0.25">
      <c r="F1250" s="34"/>
      <c r="G1250" s="34"/>
    </row>
    <row r="1251" spans="6:7" x14ac:dyDescent="0.25">
      <c r="F1251" s="34"/>
      <c r="G1251" s="34"/>
    </row>
    <row r="1252" spans="6:7" x14ac:dyDescent="0.25">
      <c r="F1252" s="34"/>
      <c r="G1252" s="34"/>
    </row>
    <row r="1253" spans="6:7" x14ac:dyDescent="0.25">
      <c r="F1253" s="34"/>
      <c r="G1253" s="34"/>
    </row>
    <row r="1254" spans="6:7" x14ac:dyDescent="0.25">
      <c r="F1254" s="34"/>
      <c r="G1254" s="34"/>
    </row>
    <row r="1255" spans="6:7" x14ac:dyDescent="0.25">
      <c r="F1255" s="34"/>
      <c r="G1255" s="34"/>
    </row>
    <row r="1256" spans="6:7" x14ac:dyDescent="0.25">
      <c r="F1256" s="34"/>
      <c r="G1256" s="34"/>
    </row>
    <row r="1257" spans="6:7" x14ac:dyDescent="0.25">
      <c r="F1257" s="34"/>
      <c r="G1257" s="34"/>
    </row>
    <row r="1258" spans="6:7" x14ac:dyDescent="0.25">
      <c r="F1258" s="34"/>
      <c r="G1258" s="34"/>
    </row>
    <row r="1259" spans="6:7" x14ac:dyDescent="0.25">
      <c r="F1259" s="34"/>
      <c r="G1259" s="34"/>
    </row>
    <row r="1260" spans="6:7" x14ac:dyDescent="0.25">
      <c r="F1260" s="34"/>
      <c r="G1260" s="34"/>
    </row>
    <row r="1261" spans="6:7" x14ac:dyDescent="0.25">
      <c r="F1261" s="34"/>
      <c r="G1261" s="34"/>
    </row>
    <row r="1262" spans="6:7" x14ac:dyDescent="0.25">
      <c r="F1262" s="34"/>
      <c r="G1262" s="34"/>
    </row>
    <row r="1263" spans="6:7" x14ac:dyDescent="0.25">
      <c r="F1263" s="34"/>
      <c r="G1263" s="34"/>
    </row>
    <row r="1264" spans="6:7" x14ac:dyDescent="0.25">
      <c r="F1264" s="34"/>
      <c r="G1264" s="34"/>
    </row>
    <row r="1265" spans="6:7" x14ac:dyDescent="0.25">
      <c r="F1265" s="34"/>
      <c r="G1265" s="34"/>
    </row>
    <row r="1266" spans="6:7" x14ac:dyDescent="0.25">
      <c r="F1266" s="34"/>
      <c r="G1266" s="34"/>
    </row>
    <row r="1267" spans="6:7" x14ac:dyDescent="0.25">
      <c r="F1267" s="34"/>
      <c r="G1267" s="34"/>
    </row>
    <row r="1268" spans="6:7" x14ac:dyDescent="0.25">
      <c r="F1268" s="34"/>
      <c r="G1268" s="34"/>
    </row>
    <row r="1269" spans="6:7" x14ac:dyDescent="0.25">
      <c r="F1269" s="34"/>
      <c r="G1269" s="34"/>
    </row>
    <row r="1270" spans="6:7" x14ac:dyDescent="0.25">
      <c r="F1270" s="34"/>
      <c r="G1270" s="34"/>
    </row>
    <row r="1271" spans="6:7" x14ac:dyDescent="0.25">
      <c r="F1271" s="34"/>
      <c r="G1271" s="34"/>
    </row>
    <row r="1272" spans="6:7" x14ac:dyDescent="0.25">
      <c r="F1272" s="34"/>
      <c r="G1272" s="34"/>
    </row>
    <row r="1273" spans="6:7" x14ac:dyDescent="0.25">
      <c r="F1273" s="34"/>
      <c r="G1273" s="34"/>
    </row>
    <row r="1274" spans="6:7" x14ac:dyDescent="0.25">
      <c r="F1274" s="34"/>
      <c r="G1274" s="34"/>
    </row>
    <row r="1275" spans="6:7" x14ac:dyDescent="0.25">
      <c r="F1275" s="34"/>
      <c r="G1275" s="34"/>
    </row>
    <row r="1276" spans="6:7" x14ac:dyDescent="0.25">
      <c r="F1276" s="34"/>
      <c r="G1276" s="34"/>
    </row>
    <row r="1277" spans="6:7" x14ac:dyDescent="0.25">
      <c r="F1277" s="34"/>
      <c r="G1277" s="34"/>
    </row>
    <row r="1278" spans="6:7" x14ac:dyDescent="0.25">
      <c r="F1278" s="34"/>
      <c r="G1278" s="34"/>
    </row>
    <row r="1279" spans="6:7" x14ac:dyDescent="0.25">
      <c r="F1279" s="34"/>
      <c r="G1279" s="34"/>
    </row>
    <row r="1280" spans="6:7" x14ac:dyDescent="0.25">
      <c r="F1280" s="34"/>
      <c r="G1280" s="34"/>
    </row>
    <row r="1281" spans="6:7" x14ac:dyDescent="0.25">
      <c r="F1281" s="34"/>
      <c r="G1281" s="34"/>
    </row>
    <row r="1282" spans="6:7" x14ac:dyDescent="0.25">
      <c r="F1282" s="34"/>
      <c r="G1282" s="34"/>
    </row>
    <row r="1283" spans="6:7" x14ac:dyDescent="0.25">
      <c r="F1283" s="34"/>
      <c r="G1283" s="34"/>
    </row>
    <row r="1284" spans="6:7" x14ac:dyDescent="0.25">
      <c r="F1284" s="34"/>
      <c r="G1284" s="34"/>
    </row>
    <row r="1285" spans="6:7" x14ac:dyDescent="0.25">
      <c r="F1285" s="34"/>
      <c r="G1285" s="34"/>
    </row>
    <row r="1286" spans="6:7" x14ac:dyDescent="0.25">
      <c r="F1286" s="34"/>
      <c r="G1286" s="34"/>
    </row>
    <row r="1287" spans="6:7" x14ac:dyDescent="0.25">
      <c r="F1287" s="34"/>
      <c r="G1287" s="34"/>
    </row>
    <row r="1288" spans="6:7" x14ac:dyDescent="0.25">
      <c r="F1288" s="34"/>
      <c r="G1288" s="34"/>
    </row>
    <row r="1289" spans="6:7" x14ac:dyDescent="0.25">
      <c r="F1289" s="34"/>
      <c r="G1289" s="34"/>
    </row>
    <row r="1290" spans="6:7" x14ac:dyDescent="0.25">
      <c r="F1290" s="34"/>
      <c r="G1290" s="34"/>
    </row>
    <row r="1291" spans="6:7" x14ac:dyDescent="0.25">
      <c r="F1291" s="34"/>
      <c r="G1291" s="34"/>
    </row>
    <row r="1292" spans="6:7" x14ac:dyDescent="0.25">
      <c r="F1292" s="34"/>
      <c r="G1292" s="34"/>
    </row>
    <row r="1293" spans="6:7" x14ac:dyDescent="0.25">
      <c r="F1293" s="34"/>
      <c r="G1293" s="34"/>
    </row>
    <row r="1294" spans="6:7" x14ac:dyDescent="0.25">
      <c r="F1294" s="34"/>
      <c r="G1294" s="34"/>
    </row>
    <row r="1295" spans="6:7" x14ac:dyDescent="0.25">
      <c r="F1295" s="34"/>
      <c r="G1295" s="34"/>
    </row>
    <row r="1296" spans="6:7" x14ac:dyDescent="0.25">
      <c r="F1296" s="34"/>
      <c r="G1296" s="34"/>
    </row>
    <row r="1297" spans="6:7" x14ac:dyDescent="0.25">
      <c r="F1297" s="34"/>
      <c r="G1297" s="34"/>
    </row>
    <row r="1298" spans="6:7" x14ac:dyDescent="0.25">
      <c r="F1298" s="34"/>
      <c r="G1298" s="34"/>
    </row>
    <row r="1299" spans="6:7" x14ac:dyDescent="0.25">
      <c r="F1299" s="34"/>
      <c r="G1299" s="34"/>
    </row>
    <row r="1300" spans="6:7" x14ac:dyDescent="0.25">
      <c r="F1300" s="34"/>
      <c r="G1300" s="34"/>
    </row>
    <row r="1301" spans="6:7" x14ac:dyDescent="0.25">
      <c r="F1301" s="34"/>
      <c r="G1301" s="34"/>
    </row>
    <row r="1302" spans="6:7" x14ac:dyDescent="0.25">
      <c r="F1302" s="34"/>
      <c r="G1302" s="34"/>
    </row>
    <row r="1303" spans="6:7" x14ac:dyDescent="0.25">
      <c r="F1303" s="34"/>
      <c r="G1303" s="34"/>
    </row>
    <row r="1304" spans="6:7" x14ac:dyDescent="0.25">
      <c r="F1304" s="34"/>
      <c r="G1304" s="34"/>
    </row>
    <row r="1305" spans="6:7" x14ac:dyDescent="0.25">
      <c r="F1305" s="34"/>
      <c r="G1305" s="34"/>
    </row>
    <row r="1306" spans="6:7" x14ac:dyDescent="0.25">
      <c r="F1306" s="34"/>
      <c r="G1306" s="34"/>
    </row>
    <row r="1307" spans="6:7" x14ac:dyDescent="0.25">
      <c r="F1307" s="34"/>
      <c r="G1307" s="34"/>
    </row>
    <row r="1308" spans="6:7" x14ac:dyDescent="0.25">
      <c r="F1308" s="34"/>
      <c r="G1308" s="34"/>
    </row>
    <row r="1309" spans="6:7" x14ac:dyDescent="0.25">
      <c r="F1309" s="34"/>
      <c r="G1309" s="34"/>
    </row>
    <row r="1310" spans="6:7" x14ac:dyDescent="0.25">
      <c r="F1310" s="34"/>
      <c r="G1310" s="34"/>
    </row>
    <row r="1311" spans="6:7" x14ac:dyDescent="0.25">
      <c r="F1311" s="34"/>
      <c r="G1311" s="34"/>
    </row>
    <row r="1312" spans="6:7" x14ac:dyDescent="0.25">
      <c r="F1312" s="34"/>
      <c r="G1312" s="34"/>
    </row>
    <row r="1313" spans="6:7" x14ac:dyDescent="0.25">
      <c r="F1313" s="34"/>
      <c r="G1313" s="34"/>
    </row>
    <row r="1314" spans="6:7" x14ac:dyDescent="0.25">
      <c r="F1314" s="34"/>
      <c r="G1314" s="34"/>
    </row>
    <row r="1315" spans="6:7" x14ac:dyDescent="0.25">
      <c r="F1315" s="34"/>
      <c r="G1315" s="34"/>
    </row>
    <row r="1316" spans="6:7" x14ac:dyDescent="0.25">
      <c r="F1316" s="34"/>
      <c r="G1316" s="34"/>
    </row>
    <row r="1317" spans="6:7" x14ac:dyDescent="0.25">
      <c r="F1317" s="34"/>
      <c r="G1317" s="34"/>
    </row>
    <row r="1318" spans="6:7" x14ac:dyDescent="0.25">
      <c r="F1318" s="34"/>
      <c r="G1318" s="34"/>
    </row>
    <row r="1319" spans="6:7" x14ac:dyDescent="0.25">
      <c r="F1319" s="34"/>
      <c r="G1319" s="34"/>
    </row>
    <row r="1320" spans="6:7" x14ac:dyDescent="0.25">
      <c r="F1320" s="34"/>
      <c r="G1320" s="34"/>
    </row>
    <row r="1321" spans="6:7" x14ac:dyDescent="0.25">
      <c r="F1321" s="34"/>
      <c r="G1321" s="34"/>
    </row>
    <row r="1322" spans="6:7" x14ac:dyDescent="0.25">
      <c r="F1322" s="34"/>
      <c r="G1322" s="34"/>
    </row>
    <row r="1323" spans="6:7" x14ac:dyDescent="0.25">
      <c r="F1323" s="34"/>
      <c r="G1323" s="34"/>
    </row>
    <row r="1324" spans="6:7" x14ac:dyDescent="0.25">
      <c r="F1324" s="34"/>
      <c r="G1324" s="34"/>
    </row>
    <row r="1325" spans="6:7" x14ac:dyDescent="0.25">
      <c r="F1325" s="34"/>
      <c r="G1325" s="34"/>
    </row>
    <row r="1326" spans="6:7" x14ac:dyDescent="0.25">
      <c r="F1326" s="34"/>
      <c r="G1326" s="34"/>
    </row>
    <row r="1327" spans="6:7" x14ac:dyDescent="0.25">
      <c r="F1327" s="34"/>
      <c r="G1327" s="34"/>
    </row>
    <row r="1328" spans="6:7" x14ac:dyDescent="0.25">
      <c r="F1328" s="34"/>
      <c r="G1328" s="34"/>
    </row>
    <row r="1329" spans="6:7" x14ac:dyDescent="0.25">
      <c r="F1329" s="34"/>
      <c r="G1329" s="34"/>
    </row>
    <row r="1330" spans="6:7" x14ac:dyDescent="0.25">
      <c r="F1330" s="34"/>
      <c r="G1330" s="34"/>
    </row>
    <row r="1331" spans="6:7" x14ac:dyDescent="0.25">
      <c r="F1331" s="34"/>
      <c r="G1331" s="34"/>
    </row>
    <row r="1332" spans="6:7" x14ac:dyDescent="0.25">
      <c r="F1332" s="34"/>
      <c r="G1332" s="34"/>
    </row>
    <row r="1333" spans="6:7" x14ac:dyDescent="0.25">
      <c r="F1333" s="34"/>
      <c r="G1333" s="34"/>
    </row>
    <row r="1334" spans="6:7" x14ac:dyDescent="0.25">
      <c r="F1334" s="34"/>
      <c r="G1334" s="34"/>
    </row>
    <row r="1335" spans="6:7" x14ac:dyDescent="0.25">
      <c r="F1335" s="34"/>
      <c r="G1335" s="34"/>
    </row>
    <row r="1336" spans="6:7" x14ac:dyDescent="0.25">
      <c r="F1336" s="34"/>
      <c r="G1336" s="34"/>
    </row>
    <row r="1337" spans="6:7" x14ac:dyDescent="0.25">
      <c r="F1337" s="34"/>
      <c r="G1337" s="34"/>
    </row>
    <row r="1338" spans="6:7" x14ac:dyDescent="0.25">
      <c r="F1338" s="34"/>
      <c r="G1338" s="34"/>
    </row>
    <row r="1339" spans="6:7" x14ac:dyDescent="0.25">
      <c r="F1339" s="34"/>
      <c r="G1339" s="34"/>
    </row>
    <row r="1340" spans="6:7" x14ac:dyDescent="0.25">
      <c r="F1340" s="34"/>
      <c r="G1340" s="34"/>
    </row>
    <row r="1341" spans="6:7" x14ac:dyDescent="0.25">
      <c r="F1341" s="34"/>
      <c r="G1341" s="34"/>
    </row>
    <row r="1342" spans="6:7" x14ac:dyDescent="0.25">
      <c r="F1342" s="34"/>
      <c r="G1342" s="34"/>
    </row>
    <row r="1343" spans="6:7" x14ac:dyDescent="0.25">
      <c r="F1343" s="34"/>
      <c r="G1343" s="34"/>
    </row>
    <row r="1344" spans="6:7" x14ac:dyDescent="0.25">
      <c r="F1344" s="34"/>
      <c r="G1344" s="34"/>
    </row>
    <row r="1345" spans="6:7" x14ac:dyDescent="0.25">
      <c r="F1345" s="34"/>
      <c r="G1345" s="34"/>
    </row>
    <row r="1346" spans="6:7" x14ac:dyDescent="0.25">
      <c r="F1346" s="34"/>
      <c r="G1346" s="34"/>
    </row>
    <row r="1347" spans="6:7" x14ac:dyDescent="0.25">
      <c r="F1347" s="34"/>
      <c r="G1347" s="34"/>
    </row>
    <row r="1348" spans="6:7" x14ac:dyDescent="0.25">
      <c r="F1348" s="34"/>
      <c r="G1348" s="34"/>
    </row>
    <row r="1349" spans="6:7" x14ac:dyDescent="0.25">
      <c r="F1349" s="34"/>
      <c r="G1349" s="34"/>
    </row>
    <row r="1350" spans="6:7" x14ac:dyDescent="0.25">
      <c r="F1350" s="34"/>
      <c r="G1350" s="34"/>
    </row>
    <row r="1351" spans="6:7" x14ac:dyDescent="0.25">
      <c r="F1351" s="34"/>
      <c r="G1351" s="34"/>
    </row>
    <row r="1352" spans="6:7" x14ac:dyDescent="0.25">
      <c r="F1352" s="34"/>
      <c r="G1352" s="34"/>
    </row>
    <row r="1353" spans="6:7" x14ac:dyDescent="0.25">
      <c r="F1353" s="34"/>
      <c r="G1353" s="34"/>
    </row>
    <row r="1354" spans="6:7" x14ac:dyDescent="0.25">
      <c r="F1354" s="34"/>
      <c r="G1354" s="34"/>
    </row>
    <row r="1355" spans="6:7" x14ac:dyDescent="0.25">
      <c r="F1355" s="34"/>
      <c r="G1355" s="34"/>
    </row>
    <row r="1356" spans="6:7" x14ac:dyDescent="0.25">
      <c r="F1356" s="34"/>
      <c r="G1356" s="34"/>
    </row>
    <row r="1357" spans="6:7" x14ac:dyDescent="0.25">
      <c r="F1357" s="34"/>
      <c r="G1357" s="34"/>
    </row>
    <row r="1358" spans="6:7" x14ac:dyDescent="0.25">
      <c r="F1358" s="34"/>
      <c r="G1358" s="34"/>
    </row>
    <row r="1359" spans="6:7" x14ac:dyDescent="0.25">
      <c r="F1359" s="34"/>
      <c r="G1359" s="34"/>
    </row>
    <row r="1360" spans="6:7" x14ac:dyDescent="0.25">
      <c r="F1360" s="34"/>
      <c r="G1360" s="34"/>
    </row>
    <row r="1361" spans="6:7" x14ac:dyDescent="0.25">
      <c r="F1361" s="34"/>
      <c r="G1361" s="34"/>
    </row>
    <row r="1362" spans="6:7" x14ac:dyDescent="0.25">
      <c r="F1362" s="34"/>
      <c r="G1362" s="34"/>
    </row>
    <row r="1363" spans="6:7" x14ac:dyDescent="0.25">
      <c r="F1363" s="34"/>
      <c r="G1363" s="34"/>
    </row>
    <row r="1364" spans="6:7" x14ac:dyDescent="0.25">
      <c r="F1364" s="34"/>
      <c r="G1364" s="34"/>
    </row>
    <row r="1365" spans="6:7" x14ac:dyDescent="0.25">
      <c r="F1365" s="34"/>
      <c r="G1365" s="34"/>
    </row>
    <row r="1366" spans="6:7" x14ac:dyDescent="0.25">
      <c r="F1366" s="34"/>
      <c r="G1366" s="34"/>
    </row>
    <row r="1367" spans="6:7" x14ac:dyDescent="0.25">
      <c r="F1367" s="34"/>
      <c r="G1367" s="34"/>
    </row>
    <row r="1368" spans="6:7" x14ac:dyDescent="0.25">
      <c r="F1368" s="34"/>
      <c r="G1368" s="34"/>
    </row>
    <row r="1369" spans="6:7" x14ac:dyDescent="0.25">
      <c r="F1369" s="34"/>
      <c r="G1369" s="34"/>
    </row>
    <row r="1370" spans="6:7" x14ac:dyDescent="0.25">
      <c r="F1370" s="34"/>
      <c r="G1370" s="34"/>
    </row>
    <row r="1371" spans="6:7" x14ac:dyDescent="0.25">
      <c r="F1371" s="34"/>
      <c r="G1371" s="34"/>
    </row>
    <row r="1372" spans="6:7" x14ac:dyDescent="0.25">
      <c r="F1372" s="34"/>
      <c r="G1372" s="34"/>
    </row>
    <row r="1373" spans="6:7" x14ac:dyDescent="0.25">
      <c r="F1373" s="34"/>
      <c r="G1373" s="34"/>
    </row>
    <row r="1374" spans="6:7" x14ac:dyDescent="0.25">
      <c r="F1374" s="34"/>
      <c r="G1374" s="34"/>
    </row>
    <row r="1375" spans="6:7" x14ac:dyDescent="0.25">
      <c r="F1375" s="34"/>
      <c r="G1375" s="34"/>
    </row>
    <row r="1376" spans="6:7" x14ac:dyDescent="0.25">
      <c r="F1376" s="34"/>
      <c r="G1376" s="34"/>
    </row>
    <row r="1377" spans="6:7" x14ac:dyDescent="0.25">
      <c r="F1377" s="34"/>
      <c r="G1377" s="34"/>
    </row>
    <row r="1378" spans="6:7" x14ac:dyDescent="0.25">
      <c r="F1378" s="34"/>
      <c r="G1378" s="34"/>
    </row>
    <row r="1379" spans="6:7" x14ac:dyDescent="0.25">
      <c r="F1379" s="34"/>
      <c r="G1379" s="34"/>
    </row>
    <row r="1380" spans="6:7" x14ac:dyDescent="0.25">
      <c r="F1380" s="34"/>
      <c r="G1380" s="34"/>
    </row>
    <row r="1381" spans="6:7" x14ac:dyDescent="0.25">
      <c r="F1381" s="34"/>
      <c r="G1381" s="34"/>
    </row>
    <row r="1382" spans="6:7" x14ac:dyDescent="0.25">
      <c r="F1382" s="34"/>
      <c r="G1382" s="34"/>
    </row>
    <row r="1383" spans="6:7" x14ac:dyDescent="0.25">
      <c r="F1383" s="34"/>
      <c r="G1383" s="34"/>
    </row>
    <row r="1384" spans="6:7" x14ac:dyDescent="0.25">
      <c r="F1384" s="34"/>
      <c r="G1384" s="34"/>
    </row>
    <row r="1385" spans="6:7" x14ac:dyDescent="0.25">
      <c r="F1385" s="34"/>
      <c r="G1385" s="34"/>
    </row>
    <row r="1386" spans="6:7" x14ac:dyDescent="0.25">
      <c r="F1386" s="34"/>
      <c r="G1386" s="34"/>
    </row>
    <row r="1387" spans="6:7" x14ac:dyDescent="0.25">
      <c r="F1387" s="34"/>
      <c r="G1387" s="34"/>
    </row>
    <row r="1388" spans="6:7" x14ac:dyDescent="0.25">
      <c r="F1388" s="34"/>
      <c r="G1388" s="34"/>
    </row>
    <row r="1389" spans="6:7" x14ac:dyDescent="0.25">
      <c r="F1389" s="34"/>
      <c r="G1389" s="34"/>
    </row>
    <row r="1390" spans="6:7" x14ac:dyDescent="0.25">
      <c r="F1390" s="34"/>
      <c r="G1390" s="34"/>
    </row>
    <row r="1391" spans="6:7" x14ac:dyDescent="0.25">
      <c r="F1391" s="34"/>
      <c r="G1391" s="34"/>
    </row>
    <row r="1392" spans="6:7" x14ac:dyDescent="0.25">
      <c r="F1392" s="34"/>
      <c r="G1392" s="34"/>
    </row>
    <row r="1393" spans="6:7" x14ac:dyDescent="0.25">
      <c r="F1393" s="34"/>
      <c r="G1393" s="34"/>
    </row>
    <row r="1394" spans="6:7" x14ac:dyDescent="0.25">
      <c r="F1394" s="34"/>
      <c r="G1394" s="34"/>
    </row>
    <row r="1395" spans="6:7" x14ac:dyDescent="0.25">
      <c r="F1395" s="34"/>
      <c r="G1395" s="34"/>
    </row>
    <row r="1396" spans="6:7" x14ac:dyDescent="0.25">
      <c r="F1396" s="34"/>
      <c r="G1396" s="34"/>
    </row>
    <row r="1397" spans="6:7" x14ac:dyDescent="0.25">
      <c r="F1397" s="34"/>
      <c r="G1397" s="34"/>
    </row>
    <row r="1398" spans="6:7" x14ac:dyDescent="0.25">
      <c r="F1398" s="34"/>
      <c r="G1398" s="34"/>
    </row>
    <row r="1399" spans="6:7" x14ac:dyDescent="0.25">
      <c r="F1399" s="34"/>
      <c r="G1399" s="34"/>
    </row>
    <row r="1400" spans="6:7" x14ac:dyDescent="0.25">
      <c r="F1400" s="34"/>
      <c r="G1400" s="34"/>
    </row>
    <row r="1401" spans="6:7" x14ac:dyDescent="0.25">
      <c r="F1401" s="34"/>
      <c r="G1401" s="34"/>
    </row>
    <row r="1402" spans="6:7" x14ac:dyDescent="0.25">
      <c r="F1402" s="34"/>
      <c r="G1402" s="34"/>
    </row>
    <row r="1403" spans="6:7" x14ac:dyDescent="0.25">
      <c r="F1403" s="34"/>
      <c r="G1403" s="34"/>
    </row>
    <row r="1404" spans="6:7" x14ac:dyDescent="0.25">
      <c r="F1404" s="34"/>
      <c r="G1404" s="34"/>
    </row>
    <row r="1405" spans="6:7" x14ac:dyDescent="0.25">
      <c r="F1405" s="34"/>
      <c r="G1405" s="34"/>
    </row>
    <row r="1406" spans="6:7" x14ac:dyDescent="0.25">
      <c r="F1406" s="34"/>
      <c r="G1406" s="34"/>
    </row>
    <row r="1407" spans="6:7" x14ac:dyDescent="0.25">
      <c r="F1407" s="34"/>
      <c r="G1407" s="34"/>
    </row>
    <row r="1408" spans="6:7" x14ac:dyDescent="0.25">
      <c r="F1408" s="34"/>
      <c r="G1408" s="34"/>
    </row>
    <row r="1409" spans="6:7" x14ac:dyDescent="0.25">
      <c r="F1409" s="34"/>
      <c r="G1409" s="34"/>
    </row>
    <row r="1410" spans="6:7" x14ac:dyDescent="0.25">
      <c r="F1410" s="34"/>
      <c r="G1410" s="34"/>
    </row>
    <row r="1411" spans="6:7" x14ac:dyDescent="0.25">
      <c r="F1411" s="34"/>
      <c r="G1411" s="34"/>
    </row>
    <row r="1412" spans="6:7" x14ac:dyDescent="0.25">
      <c r="F1412" s="34"/>
      <c r="G1412" s="34"/>
    </row>
    <row r="1413" spans="6:7" x14ac:dyDescent="0.25">
      <c r="F1413" s="34"/>
      <c r="G1413" s="34"/>
    </row>
    <row r="1414" spans="6:7" x14ac:dyDescent="0.25">
      <c r="F1414" s="34"/>
      <c r="G1414" s="34"/>
    </row>
    <row r="1415" spans="6:7" x14ac:dyDescent="0.25">
      <c r="F1415" s="34"/>
      <c r="G1415" s="34"/>
    </row>
    <row r="1416" spans="6:7" x14ac:dyDescent="0.25">
      <c r="F1416" s="34"/>
      <c r="G1416" s="34"/>
    </row>
    <row r="1417" spans="6:7" x14ac:dyDescent="0.25">
      <c r="F1417" s="34"/>
      <c r="G1417" s="34"/>
    </row>
    <row r="1418" spans="6:7" x14ac:dyDescent="0.25">
      <c r="F1418" s="34"/>
      <c r="G1418" s="34"/>
    </row>
    <row r="1419" spans="6:7" x14ac:dyDescent="0.25">
      <c r="F1419" s="34"/>
      <c r="G1419" s="34"/>
    </row>
    <row r="1420" spans="6:7" x14ac:dyDescent="0.25">
      <c r="F1420" s="34"/>
      <c r="G1420" s="34"/>
    </row>
    <row r="1421" spans="6:7" x14ac:dyDescent="0.25">
      <c r="F1421" s="34"/>
      <c r="G1421" s="34"/>
    </row>
    <row r="1422" spans="6:7" x14ac:dyDescent="0.25">
      <c r="F1422" s="34"/>
      <c r="G1422" s="34"/>
    </row>
    <row r="1423" spans="6:7" x14ac:dyDescent="0.25">
      <c r="F1423" s="34"/>
      <c r="G1423" s="34"/>
    </row>
    <row r="1424" spans="6:7" x14ac:dyDescent="0.25">
      <c r="F1424" s="34"/>
      <c r="G1424" s="34"/>
    </row>
    <row r="1425" spans="6:7" x14ac:dyDescent="0.25">
      <c r="F1425" s="34"/>
      <c r="G1425" s="34"/>
    </row>
    <row r="1426" spans="6:7" x14ac:dyDescent="0.25">
      <c r="F1426" s="34"/>
      <c r="G1426" s="34"/>
    </row>
    <row r="1427" spans="6:7" x14ac:dyDescent="0.25">
      <c r="F1427" s="34"/>
      <c r="G1427" s="34"/>
    </row>
    <row r="1428" spans="6:7" x14ac:dyDescent="0.25">
      <c r="F1428" s="34"/>
      <c r="G1428" s="34"/>
    </row>
    <row r="1429" spans="6:7" x14ac:dyDescent="0.25">
      <c r="F1429" s="34"/>
      <c r="G1429" s="34"/>
    </row>
    <row r="1430" spans="6:7" x14ac:dyDescent="0.25">
      <c r="F1430" s="34"/>
      <c r="G1430" s="34"/>
    </row>
    <row r="1431" spans="6:7" x14ac:dyDescent="0.25">
      <c r="F1431" s="34"/>
      <c r="G1431" s="34"/>
    </row>
    <row r="1432" spans="6:7" x14ac:dyDescent="0.25">
      <c r="F1432" s="34"/>
      <c r="G1432" s="34"/>
    </row>
    <row r="1433" spans="6:7" x14ac:dyDescent="0.25">
      <c r="F1433" s="34"/>
      <c r="G1433" s="34"/>
    </row>
    <row r="1434" spans="6:7" x14ac:dyDescent="0.25">
      <c r="F1434" s="34"/>
      <c r="G1434" s="34"/>
    </row>
    <row r="1435" spans="6:7" x14ac:dyDescent="0.25">
      <c r="F1435" s="34"/>
      <c r="G1435" s="34"/>
    </row>
    <row r="1436" spans="6:7" x14ac:dyDescent="0.25">
      <c r="F1436" s="34"/>
      <c r="G1436" s="34"/>
    </row>
    <row r="1437" spans="6:7" x14ac:dyDescent="0.25">
      <c r="F1437" s="34"/>
      <c r="G1437" s="34"/>
    </row>
    <row r="1438" spans="6:7" x14ac:dyDescent="0.25">
      <c r="F1438" s="34"/>
      <c r="G1438" s="34"/>
    </row>
    <row r="1439" spans="6:7" x14ac:dyDescent="0.25">
      <c r="F1439" s="34"/>
      <c r="G1439" s="34"/>
    </row>
    <row r="1440" spans="6:7" x14ac:dyDescent="0.25">
      <c r="F1440" s="34"/>
      <c r="G1440" s="34"/>
    </row>
    <row r="1441" spans="6:7" x14ac:dyDescent="0.25">
      <c r="F1441" s="34"/>
      <c r="G1441" s="34"/>
    </row>
    <row r="1442" spans="6:7" x14ac:dyDescent="0.25">
      <c r="F1442" s="34"/>
      <c r="G1442" s="34"/>
    </row>
    <row r="1443" spans="6:7" x14ac:dyDescent="0.25">
      <c r="F1443" s="34"/>
      <c r="G1443" s="34"/>
    </row>
    <row r="1444" spans="6:7" x14ac:dyDescent="0.25">
      <c r="F1444" s="34"/>
      <c r="G1444" s="34"/>
    </row>
    <row r="1445" spans="6:7" x14ac:dyDescent="0.25">
      <c r="F1445" s="34"/>
      <c r="G1445" s="34"/>
    </row>
    <row r="1446" spans="6:7" x14ac:dyDescent="0.25">
      <c r="F1446" s="34"/>
      <c r="G1446" s="34"/>
    </row>
    <row r="1447" spans="6:7" x14ac:dyDescent="0.25">
      <c r="F1447" s="34"/>
      <c r="G1447" s="34"/>
    </row>
    <row r="1448" spans="6:7" x14ac:dyDescent="0.25">
      <c r="F1448" s="34"/>
      <c r="G1448" s="34"/>
    </row>
    <row r="1449" spans="6:7" x14ac:dyDescent="0.25">
      <c r="F1449" s="34"/>
      <c r="G1449" s="34"/>
    </row>
    <row r="1450" spans="6:7" x14ac:dyDescent="0.25">
      <c r="F1450" s="34"/>
      <c r="G1450" s="34"/>
    </row>
    <row r="1451" spans="6:7" x14ac:dyDescent="0.25">
      <c r="F1451" s="34"/>
      <c r="G1451" s="34"/>
    </row>
    <row r="1452" spans="6:7" x14ac:dyDescent="0.25">
      <c r="F1452" s="34"/>
      <c r="G1452" s="34"/>
    </row>
    <row r="1453" spans="6:7" x14ac:dyDescent="0.25">
      <c r="F1453" s="34"/>
      <c r="G1453" s="34"/>
    </row>
    <row r="1454" spans="6:7" x14ac:dyDescent="0.25">
      <c r="F1454" s="34"/>
      <c r="G1454" s="34"/>
    </row>
    <row r="1455" spans="6:7" x14ac:dyDescent="0.25">
      <c r="F1455" s="34"/>
      <c r="G1455" s="34"/>
    </row>
    <row r="1456" spans="6:7" x14ac:dyDescent="0.25">
      <c r="F1456" s="34"/>
      <c r="G1456" s="34"/>
    </row>
    <row r="1457" spans="6:7" x14ac:dyDescent="0.25">
      <c r="F1457" s="34"/>
      <c r="G1457" s="34"/>
    </row>
    <row r="1458" spans="6:7" x14ac:dyDescent="0.25">
      <c r="F1458" s="34"/>
      <c r="G1458" s="34"/>
    </row>
    <row r="1459" spans="6:7" x14ac:dyDescent="0.25">
      <c r="F1459" s="34"/>
      <c r="G1459" s="34"/>
    </row>
    <row r="1460" spans="6:7" x14ac:dyDescent="0.25">
      <c r="F1460" s="34"/>
      <c r="G1460" s="34"/>
    </row>
    <row r="1461" spans="6:7" x14ac:dyDescent="0.25">
      <c r="F1461" s="34"/>
      <c r="G1461" s="34"/>
    </row>
    <row r="1462" spans="6:7" x14ac:dyDescent="0.25">
      <c r="F1462" s="34"/>
      <c r="G1462" s="34"/>
    </row>
    <row r="1463" spans="6:7" x14ac:dyDescent="0.25">
      <c r="F1463" s="34"/>
      <c r="G1463" s="34"/>
    </row>
    <row r="1464" spans="6:7" x14ac:dyDescent="0.25">
      <c r="F1464" s="34"/>
      <c r="G1464" s="34"/>
    </row>
    <row r="1465" spans="6:7" x14ac:dyDescent="0.25">
      <c r="F1465" s="34"/>
      <c r="G1465" s="34"/>
    </row>
    <row r="1466" spans="6:7" x14ac:dyDescent="0.25">
      <c r="F1466" s="34"/>
      <c r="G1466" s="34"/>
    </row>
    <row r="1467" spans="6:7" x14ac:dyDescent="0.25">
      <c r="F1467" s="34"/>
      <c r="G1467" s="34"/>
    </row>
    <row r="1468" spans="6:7" x14ac:dyDescent="0.25">
      <c r="F1468" s="34"/>
      <c r="G1468" s="34"/>
    </row>
    <row r="1469" spans="6:7" x14ac:dyDescent="0.25">
      <c r="F1469" s="34"/>
      <c r="G1469" s="34"/>
    </row>
    <row r="1470" spans="6:7" x14ac:dyDescent="0.25">
      <c r="F1470" s="34"/>
      <c r="G1470" s="34"/>
    </row>
    <row r="1471" spans="6:7" x14ac:dyDescent="0.25">
      <c r="F1471" s="34"/>
      <c r="G1471" s="34"/>
    </row>
    <row r="1472" spans="6:7" x14ac:dyDescent="0.25">
      <c r="F1472" s="34"/>
      <c r="G1472" s="34"/>
    </row>
    <row r="1473" spans="6:7" x14ac:dyDescent="0.25">
      <c r="F1473" s="34"/>
      <c r="G1473" s="34"/>
    </row>
    <row r="1474" spans="6:7" x14ac:dyDescent="0.25">
      <c r="F1474" s="34"/>
      <c r="G1474" s="34"/>
    </row>
    <row r="1475" spans="6:7" x14ac:dyDescent="0.25">
      <c r="F1475" s="34"/>
      <c r="G1475" s="34"/>
    </row>
    <row r="1476" spans="6:7" x14ac:dyDescent="0.25">
      <c r="F1476" s="34"/>
      <c r="G1476" s="34"/>
    </row>
    <row r="1477" spans="6:7" x14ac:dyDescent="0.25">
      <c r="F1477" s="34"/>
      <c r="G1477" s="34"/>
    </row>
    <row r="1478" spans="6:7" x14ac:dyDescent="0.25">
      <c r="F1478" s="34"/>
      <c r="G1478" s="34"/>
    </row>
    <row r="1479" spans="6:7" x14ac:dyDescent="0.25">
      <c r="F1479" s="34"/>
      <c r="G1479" s="34"/>
    </row>
    <row r="1480" spans="6:7" x14ac:dyDescent="0.25">
      <c r="F1480" s="34"/>
      <c r="G1480" s="34"/>
    </row>
    <row r="1481" spans="6:7" x14ac:dyDescent="0.25">
      <c r="F1481" s="34"/>
      <c r="G1481" s="34"/>
    </row>
    <row r="1482" spans="6:7" x14ac:dyDescent="0.25">
      <c r="F1482" s="34"/>
      <c r="G1482" s="34"/>
    </row>
    <row r="1483" spans="6:7" x14ac:dyDescent="0.25">
      <c r="F1483" s="34"/>
      <c r="G1483" s="34"/>
    </row>
    <row r="1484" spans="6:7" x14ac:dyDescent="0.25">
      <c r="F1484" s="34"/>
      <c r="G1484" s="34"/>
    </row>
    <row r="1485" spans="6:7" x14ac:dyDescent="0.25">
      <c r="F1485" s="34"/>
      <c r="G1485" s="34"/>
    </row>
    <row r="1486" spans="6:7" x14ac:dyDescent="0.25">
      <c r="F1486" s="34"/>
      <c r="G1486" s="34"/>
    </row>
    <row r="1487" spans="6:7" x14ac:dyDescent="0.25">
      <c r="F1487" s="34"/>
      <c r="G1487" s="34"/>
    </row>
    <row r="1488" spans="6:7" x14ac:dyDescent="0.25">
      <c r="F1488" s="34"/>
      <c r="G1488" s="34"/>
    </row>
    <row r="1489" spans="6:7" x14ac:dyDescent="0.25">
      <c r="F1489" s="34"/>
      <c r="G1489" s="34"/>
    </row>
    <row r="1490" spans="6:7" x14ac:dyDescent="0.25">
      <c r="F1490" s="34"/>
      <c r="G1490" s="34"/>
    </row>
    <row r="1491" spans="6:7" x14ac:dyDescent="0.25">
      <c r="F1491" s="34"/>
      <c r="G1491" s="34"/>
    </row>
    <row r="1492" spans="6:7" x14ac:dyDescent="0.25">
      <c r="F1492" s="34"/>
      <c r="G1492" s="34"/>
    </row>
    <row r="1493" spans="6:7" x14ac:dyDescent="0.25">
      <c r="F1493" s="34"/>
      <c r="G1493" s="34"/>
    </row>
    <row r="1494" spans="6:7" x14ac:dyDescent="0.25">
      <c r="F1494" s="34"/>
      <c r="G1494" s="34"/>
    </row>
    <row r="1495" spans="6:7" x14ac:dyDescent="0.25">
      <c r="F1495" s="34"/>
      <c r="G1495" s="34"/>
    </row>
    <row r="1496" spans="6:7" x14ac:dyDescent="0.25">
      <c r="F1496" s="34"/>
      <c r="G1496" s="34"/>
    </row>
    <row r="1497" spans="6:7" x14ac:dyDescent="0.25">
      <c r="F1497" s="34"/>
      <c r="G1497" s="34"/>
    </row>
    <row r="1498" spans="6:7" x14ac:dyDescent="0.25">
      <c r="F1498" s="34"/>
      <c r="G1498" s="34"/>
    </row>
    <row r="1499" spans="6:7" x14ac:dyDescent="0.25">
      <c r="F1499" s="34"/>
      <c r="G1499" s="34"/>
    </row>
    <row r="1500" spans="6:7" x14ac:dyDescent="0.25">
      <c r="F1500" s="34"/>
      <c r="G1500" s="34"/>
    </row>
    <row r="1501" spans="6:7" x14ac:dyDescent="0.25">
      <c r="F1501" s="34"/>
      <c r="G1501" s="34"/>
    </row>
    <row r="1502" spans="6:7" x14ac:dyDescent="0.25">
      <c r="F1502" s="34"/>
      <c r="G1502" s="34"/>
    </row>
    <row r="1503" spans="6:7" x14ac:dyDescent="0.25">
      <c r="F1503" s="34"/>
      <c r="G1503" s="34"/>
    </row>
    <row r="1504" spans="6:7" x14ac:dyDescent="0.25">
      <c r="F1504" s="34"/>
      <c r="G1504" s="34"/>
    </row>
    <row r="1505" spans="6:7" x14ac:dyDescent="0.25">
      <c r="F1505" s="34"/>
      <c r="G1505" s="34"/>
    </row>
    <row r="1506" spans="6:7" x14ac:dyDescent="0.25">
      <c r="F1506" s="34"/>
      <c r="G1506" s="34"/>
    </row>
    <row r="1507" spans="6:7" x14ac:dyDescent="0.25">
      <c r="F1507" s="34"/>
      <c r="G1507" s="34"/>
    </row>
    <row r="1508" spans="6:7" x14ac:dyDescent="0.25">
      <c r="F1508" s="34"/>
      <c r="G1508" s="34"/>
    </row>
    <row r="1509" spans="6:7" x14ac:dyDescent="0.25">
      <c r="F1509" s="34"/>
      <c r="G1509" s="34"/>
    </row>
    <row r="1510" spans="6:7" x14ac:dyDescent="0.25">
      <c r="F1510" s="34"/>
      <c r="G1510" s="34"/>
    </row>
    <row r="1511" spans="6:7" x14ac:dyDescent="0.25">
      <c r="F1511" s="34"/>
      <c r="G1511" s="34"/>
    </row>
    <row r="1512" spans="6:7" x14ac:dyDescent="0.25">
      <c r="F1512" s="34"/>
      <c r="G1512" s="34"/>
    </row>
    <row r="1513" spans="6:7" x14ac:dyDescent="0.25">
      <c r="F1513" s="34"/>
      <c r="G1513" s="34"/>
    </row>
    <row r="1514" spans="6:7" x14ac:dyDescent="0.25">
      <c r="F1514" s="34"/>
      <c r="G1514" s="34"/>
    </row>
    <row r="1515" spans="6:7" x14ac:dyDescent="0.25">
      <c r="F1515" s="34"/>
      <c r="G1515" s="34"/>
    </row>
    <row r="1516" spans="6:7" x14ac:dyDescent="0.25">
      <c r="F1516" s="34"/>
      <c r="G1516" s="34"/>
    </row>
    <row r="1517" spans="6:7" x14ac:dyDescent="0.25">
      <c r="F1517" s="34"/>
      <c r="G1517" s="34"/>
    </row>
    <row r="1518" spans="6:7" x14ac:dyDescent="0.25">
      <c r="F1518" s="34"/>
      <c r="G1518" s="34"/>
    </row>
    <row r="1519" spans="6:7" x14ac:dyDescent="0.25">
      <c r="F1519" s="34"/>
      <c r="G1519" s="34"/>
    </row>
    <row r="1520" spans="6:7" x14ac:dyDescent="0.25">
      <c r="F1520" s="34"/>
      <c r="G1520" s="34"/>
    </row>
    <row r="1521" spans="6:7" x14ac:dyDescent="0.25">
      <c r="F1521" s="34"/>
      <c r="G1521" s="34"/>
    </row>
    <row r="1522" spans="6:7" x14ac:dyDescent="0.25">
      <c r="F1522" s="34"/>
      <c r="G1522" s="34"/>
    </row>
    <row r="1523" spans="6:7" x14ac:dyDescent="0.25">
      <c r="F1523" s="34"/>
      <c r="G1523" s="34"/>
    </row>
    <row r="1524" spans="6:7" x14ac:dyDescent="0.25">
      <c r="F1524" s="34"/>
      <c r="G1524" s="34"/>
    </row>
    <row r="1525" spans="6:7" x14ac:dyDescent="0.25">
      <c r="F1525" s="34"/>
      <c r="G1525" s="34"/>
    </row>
    <row r="1526" spans="6:7" x14ac:dyDescent="0.25">
      <c r="F1526" s="34"/>
      <c r="G1526" s="34"/>
    </row>
    <row r="1527" spans="6:7" x14ac:dyDescent="0.25">
      <c r="F1527" s="34"/>
      <c r="G1527" s="34"/>
    </row>
    <row r="1528" spans="6:7" x14ac:dyDescent="0.25">
      <c r="F1528" s="34"/>
      <c r="G1528" s="34"/>
    </row>
    <row r="1529" spans="6:7" x14ac:dyDescent="0.25">
      <c r="F1529" s="34"/>
      <c r="G1529" s="34"/>
    </row>
    <row r="1530" spans="6:7" x14ac:dyDescent="0.25">
      <c r="F1530" s="34"/>
      <c r="G1530" s="34"/>
    </row>
    <row r="1531" spans="6:7" x14ac:dyDescent="0.25">
      <c r="F1531" s="34"/>
      <c r="G1531" s="34"/>
    </row>
    <row r="1532" spans="6:7" x14ac:dyDescent="0.25">
      <c r="F1532" s="34"/>
      <c r="G1532" s="34"/>
    </row>
    <row r="1533" spans="6:7" x14ac:dyDescent="0.25">
      <c r="F1533" s="34"/>
      <c r="G1533" s="34"/>
    </row>
    <row r="1534" spans="6:7" x14ac:dyDescent="0.25">
      <c r="F1534" s="34"/>
      <c r="G1534" s="34"/>
    </row>
    <row r="1535" spans="6:7" x14ac:dyDescent="0.25">
      <c r="F1535" s="34"/>
      <c r="G1535" s="34"/>
    </row>
    <row r="1536" spans="6:7" x14ac:dyDescent="0.25">
      <c r="F1536" s="34"/>
      <c r="G1536" s="34"/>
    </row>
    <row r="1537" spans="6:7" x14ac:dyDescent="0.25">
      <c r="F1537" s="34"/>
      <c r="G1537" s="34"/>
    </row>
    <row r="1538" spans="6:7" x14ac:dyDescent="0.25">
      <c r="F1538" s="34"/>
      <c r="G1538" s="34"/>
    </row>
    <row r="1539" spans="6:7" x14ac:dyDescent="0.25">
      <c r="F1539" s="34"/>
      <c r="G1539" s="34"/>
    </row>
    <row r="1540" spans="6:7" x14ac:dyDescent="0.25">
      <c r="F1540" s="34"/>
      <c r="G1540" s="34"/>
    </row>
    <row r="1541" spans="6:7" x14ac:dyDescent="0.25">
      <c r="F1541" s="34"/>
      <c r="G1541" s="34"/>
    </row>
    <row r="1542" spans="6:7" x14ac:dyDescent="0.25">
      <c r="F1542" s="34"/>
      <c r="G1542" s="34"/>
    </row>
    <row r="1543" spans="6:7" x14ac:dyDescent="0.25">
      <c r="F1543" s="34"/>
      <c r="G1543" s="34"/>
    </row>
    <row r="1544" spans="6:7" x14ac:dyDescent="0.25">
      <c r="F1544" s="34"/>
      <c r="G1544" s="34"/>
    </row>
    <row r="1545" spans="6:7" x14ac:dyDescent="0.25">
      <c r="F1545" s="34"/>
      <c r="G1545" s="34"/>
    </row>
    <row r="1546" spans="6:7" x14ac:dyDescent="0.25">
      <c r="F1546" s="34"/>
      <c r="G1546" s="34"/>
    </row>
    <row r="1547" spans="6:7" x14ac:dyDescent="0.25">
      <c r="F1547" s="34"/>
      <c r="G1547" s="34"/>
    </row>
    <row r="1548" spans="6:7" x14ac:dyDescent="0.25">
      <c r="F1548" s="34"/>
      <c r="G1548" s="34"/>
    </row>
    <row r="1549" spans="6:7" x14ac:dyDescent="0.25">
      <c r="F1549" s="34"/>
      <c r="G1549" s="34"/>
    </row>
    <row r="1550" spans="6:7" x14ac:dyDescent="0.25">
      <c r="F1550" s="34"/>
      <c r="G1550" s="34"/>
    </row>
    <row r="1551" spans="6:7" x14ac:dyDescent="0.25">
      <c r="F1551" s="34"/>
      <c r="G1551" s="34"/>
    </row>
    <row r="1552" spans="6:7" x14ac:dyDescent="0.25">
      <c r="F1552" s="34"/>
      <c r="G1552" s="34"/>
    </row>
    <row r="1553" spans="6:7" x14ac:dyDescent="0.25">
      <c r="F1553" s="34"/>
      <c r="G1553" s="34"/>
    </row>
    <row r="1554" spans="6:7" x14ac:dyDescent="0.25">
      <c r="F1554" s="34"/>
      <c r="G1554" s="34"/>
    </row>
    <row r="1555" spans="6:7" x14ac:dyDescent="0.25">
      <c r="F1555" s="34"/>
      <c r="G1555" s="34"/>
    </row>
    <row r="1556" spans="6:7" x14ac:dyDescent="0.25">
      <c r="F1556" s="34"/>
      <c r="G1556" s="34"/>
    </row>
    <row r="1557" spans="6:7" x14ac:dyDescent="0.25">
      <c r="F1557" s="34"/>
      <c r="G1557" s="34"/>
    </row>
    <row r="1558" spans="6:7" x14ac:dyDescent="0.25">
      <c r="F1558" s="34"/>
      <c r="G1558" s="34"/>
    </row>
    <row r="1559" spans="6:7" x14ac:dyDescent="0.25">
      <c r="F1559" s="34"/>
      <c r="G1559" s="34"/>
    </row>
    <row r="1560" spans="6:7" x14ac:dyDescent="0.25">
      <c r="F1560" s="34"/>
      <c r="G1560" s="34"/>
    </row>
    <row r="1561" spans="6:7" x14ac:dyDescent="0.25">
      <c r="F1561" s="34"/>
      <c r="G1561" s="34"/>
    </row>
    <row r="1562" spans="6:7" x14ac:dyDescent="0.25">
      <c r="F1562" s="34"/>
      <c r="G1562" s="34"/>
    </row>
    <row r="1563" spans="6:7" x14ac:dyDescent="0.25">
      <c r="F1563" s="34"/>
      <c r="G1563" s="34"/>
    </row>
    <row r="1564" spans="6:7" x14ac:dyDescent="0.25">
      <c r="F1564" s="34"/>
      <c r="G1564" s="34"/>
    </row>
    <row r="1565" spans="6:7" x14ac:dyDescent="0.25">
      <c r="F1565" s="34"/>
      <c r="G1565" s="34"/>
    </row>
    <row r="1566" spans="6:7" x14ac:dyDescent="0.25">
      <c r="F1566" s="34"/>
      <c r="G1566" s="34"/>
    </row>
    <row r="1567" spans="6:7" x14ac:dyDescent="0.25">
      <c r="F1567" s="34"/>
      <c r="G1567" s="34"/>
    </row>
    <row r="1568" spans="6:7" x14ac:dyDescent="0.25">
      <c r="F1568" s="34"/>
      <c r="G1568" s="34"/>
    </row>
    <row r="1569" spans="6:7" x14ac:dyDescent="0.25">
      <c r="F1569" s="34"/>
      <c r="G1569" s="34"/>
    </row>
    <row r="1570" spans="6:7" x14ac:dyDescent="0.25">
      <c r="F1570" s="34"/>
      <c r="G1570" s="34"/>
    </row>
    <row r="1571" spans="6:7" x14ac:dyDescent="0.25">
      <c r="F1571" s="34"/>
      <c r="G1571" s="34"/>
    </row>
    <row r="1572" spans="6:7" x14ac:dyDescent="0.25">
      <c r="F1572" s="34"/>
      <c r="G1572" s="34"/>
    </row>
    <row r="1573" spans="6:7" x14ac:dyDescent="0.25">
      <c r="F1573" s="34"/>
      <c r="G1573" s="34"/>
    </row>
    <row r="1574" spans="6:7" x14ac:dyDescent="0.25">
      <c r="F1574" s="34"/>
      <c r="G1574" s="34"/>
    </row>
    <row r="1575" spans="6:7" x14ac:dyDescent="0.25">
      <c r="F1575" s="34"/>
      <c r="G1575" s="34"/>
    </row>
    <row r="1576" spans="6:7" x14ac:dyDescent="0.25">
      <c r="F1576" s="34"/>
      <c r="G1576" s="34"/>
    </row>
    <row r="1577" spans="6:7" x14ac:dyDescent="0.25">
      <c r="F1577" s="34"/>
      <c r="G1577" s="34"/>
    </row>
    <row r="1578" spans="6:7" x14ac:dyDescent="0.25">
      <c r="F1578" s="34"/>
      <c r="G1578" s="34"/>
    </row>
    <row r="1579" spans="6:7" x14ac:dyDescent="0.25">
      <c r="F1579" s="34"/>
      <c r="G1579" s="34"/>
    </row>
    <row r="1580" spans="6:7" x14ac:dyDescent="0.25">
      <c r="F1580" s="34"/>
      <c r="G1580" s="34"/>
    </row>
    <row r="1581" spans="6:7" x14ac:dyDescent="0.25">
      <c r="F1581" s="34"/>
      <c r="G1581" s="34"/>
    </row>
    <row r="1582" spans="6:7" x14ac:dyDescent="0.25">
      <c r="F1582" s="34"/>
      <c r="G1582" s="34"/>
    </row>
    <row r="1583" spans="6:7" x14ac:dyDescent="0.25">
      <c r="F1583" s="34"/>
      <c r="G1583" s="34"/>
    </row>
    <row r="1584" spans="6:7" x14ac:dyDescent="0.25">
      <c r="F1584" s="34"/>
      <c r="G1584" s="34"/>
    </row>
    <row r="1585" spans="6:7" x14ac:dyDescent="0.25">
      <c r="F1585" s="34"/>
      <c r="G1585" s="34"/>
    </row>
    <row r="1586" spans="6:7" x14ac:dyDescent="0.25">
      <c r="F1586" s="34"/>
      <c r="G1586" s="34"/>
    </row>
    <row r="1587" spans="6:7" x14ac:dyDescent="0.25">
      <c r="F1587" s="34"/>
      <c r="G1587" s="34"/>
    </row>
    <row r="1588" spans="6:7" x14ac:dyDescent="0.25">
      <c r="F1588" s="34"/>
      <c r="G1588" s="34"/>
    </row>
    <row r="1589" spans="6:7" x14ac:dyDescent="0.25">
      <c r="F1589" s="34"/>
      <c r="G1589" s="34"/>
    </row>
    <row r="1590" spans="6:7" x14ac:dyDescent="0.25">
      <c r="F1590" s="34"/>
      <c r="G1590" s="34"/>
    </row>
    <row r="1591" spans="6:7" x14ac:dyDescent="0.25">
      <c r="F1591" s="34"/>
      <c r="G1591" s="34"/>
    </row>
    <row r="1592" spans="6:7" x14ac:dyDescent="0.25">
      <c r="F1592" s="34"/>
      <c r="G1592" s="34"/>
    </row>
    <row r="1593" spans="6:7" x14ac:dyDescent="0.25">
      <c r="F1593" s="34"/>
      <c r="G1593" s="34"/>
    </row>
    <row r="1594" spans="6:7" x14ac:dyDescent="0.25">
      <c r="F1594" s="34"/>
      <c r="G1594" s="34"/>
    </row>
    <row r="1595" spans="6:7" x14ac:dyDescent="0.25">
      <c r="F1595" s="34"/>
      <c r="G1595" s="34"/>
    </row>
    <row r="1596" spans="6:7" x14ac:dyDescent="0.25">
      <c r="F1596" s="34"/>
      <c r="G1596" s="34"/>
    </row>
    <row r="1597" spans="6:7" x14ac:dyDescent="0.25">
      <c r="F1597" s="34"/>
      <c r="G1597" s="34"/>
    </row>
    <row r="1598" spans="6:7" x14ac:dyDescent="0.25">
      <c r="F1598" s="34"/>
      <c r="G1598" s="34"/>
    </row>
    <row r="1599" spans="6:7" x14ac:dyDescent="0.25">
      <c r="F1599" s="34"/>
      <c r="G1599" s="34"/>
    </row>
    <row r="1600" spans="6:7" x14ac:dyDescent="0.25">
      <c r="F1600" s="34"/>
      <c r="G1600" s="34"/>
    </row>
    <row r="1601" spans="6:7" x14ac:dyDescent="0.25">
      <c r="F1601" s="34"/>
      <c r="G1601" s="34"/>
    </row>
    <row r="1602" spans="6:7" x14ac:dyDescent="0.25">
      <c r="F1602" s="34"/>
      <c r="G1602" s="34"/>
    </row>
    <row r="1603" spans="6:7" x14ac:dyDescent="0.25">
      <c r="F1603" s="34"/>
      <c r="G1603" s="34"/>
    </row>
    <row r="1604" spans="6:7" x14ac:dyDescent="0.25">
      <c r="F1604" s="34"/>
      <c r="G1604" s="34"/>
    </row>
    <row r="1605" spans="6:7" x14ac:dyDescent="0.25">
      <c r="F1605" s="34"/>
      <c r="G1605" s="34"/>
    </row>
    <row r="1606" spans="6:7" x14ac:dyDescent="0.25">
      <c r="F1606" s="34"/>
      <c r="G1606" s="34"/>
    </row>
    <row r="1607" spans="6:7" x14ac:dyDescent="0.25">
      <c r="F1607" s="34"/>
      <c r="G1607" s="34"/>
    </row>
    <row r="1608" spans="6:7" x14ac:dyDescent="0.25">
      <c r="F1608" s="34"/>
      <c r="G1608" s="34"/>
    </row>
    <row r="1609" spans="6:7" x14ac:dyDescent="0.25">
      <c r="F1609" s="34"/>
      <c r="G1609" s="34"/>
    </row>
    <row r="1610" spans="6:7" x14ac:dyDescent="0.25">
      <c r="F1610" s="34"/>
      <c r="G1610" s="34"/>
    </row>
    <row r="1611" spans="6:7" x14ac:dyDescent="0.25">
      <c r="F1611" s="34"/>
      <c r="G1611" s="34"/>
    </row>
    <row r="1612" spans="6:7" x14ac:dyDescent="0.25">
      <c r="F1612" s="34"/>
      <c r="G1612" s="34"/>
    </row>
    <row r="1613" spans="6:7" x14ac:dyDescent="0.25">
      <c r="F1613" s="34"/>
      <c r="G1613" s="34"/>
    </row>
    <row r="1614" spans="6:7" x14ac:dyDescent="0.25">
      <c r="F1614" s="34"/>
      <c r="G1614" s="34"/>
    </row>
    <row r="1615" spans="6:7" x14ac:dyDescent="0.25">
      <c r="F1615" s="34"/>
      <c r="G1615" s="34"/>
    </row>
    <row r="1616" spans="6:7" x14ac:dyDescent="0.25">
      <c r="F1616" s="34"/>
      <c r="G1616" s="34"/>
    </row>
    <row r="1617" spans="6:7" x14ac:dyDescent="0.25">
      <c r="F1617" s="34"/>
      <c r="G1617" s="34"/>
    </row>
    <row r="1618" spans="6:7" x14ac:dyDescent="0.25">
      <c r="F1618" s="34"/>
      <c r="G1618" s="34"/>
    </row>
    <row r="1619" spans="6:7" x14ac:dyDescent="0.25">
      <c r="F1619" s="34"/>
      <c r="G1619" s="34"/>
    </row>
    <row r="1620" spans="6:7" x14ac:dyDescent="0.25">
      <c r="F1620" s="34"/>
      <c r="G1620" s="34"/>
    </row>
    <row r="1621" spans="6:7" x14ac:dyDescent="0.25">
      <c r="F1621" s="34"/>
      <c r="G1621" s="34"/>
    </row>
    <row r="1622" spans="6:7" x14ac:dyDescent="0.25">
      <c r="F1622" s="34"/>
      <c r="G1622" s="34"/>
    </row>
    <row r="1623" spans="6:7" x14ac:dyDescent="0.25">
      <c r="F1623" s="34"/>
      <c r="G1623" s="34"/>
    </row>
    <row r="1624" spans="6:7" x14ac:dyDescent="0.25">
      <c r="F1624" s="34"/>
      <c r="G1624" s="34"/>
    </row>
    <row r="1625" spans="6:7" x14ac:dyDescent="0.25">
      <c r="F1625" s="34"/>
      <c r="G1625" s="34"/>
    </row>
    <row r="1626" spans="6:7" x14ac:dyDescent="0.25">
      <c r="F1626" s="34"/>
      <c r="G1626" s="34"/>
    </row>
    <row r="1627" spans="6:7" x14ac:dyDescent="0.25">
      <c r="F1627" s="34"/>
      <c r="G1627" s="34"/>
    </row>
    <row r="1628" spans="6:7" x14ac:dyDescent="0.25">
      <c r="F1628" s="34"/>
      <c r="G1628" s="34"/>
    </row>
    <row r="1629" spans="6:7" x14ac:dyDescent="0.25">
      <c r="F1629" s="34"/>
      <c r="G1629" s="34"/>
    </row>
    <row r="1630" spans="6:7" x14ac:dyDescent="0.25">
      <c r="F1630" s="34"/>
      <c r="G1630" s="34"/>
    </row>
    <row r="1631" spans="6:7" x14ac:dyDescent="0.25">
      <c r="F1631" s="34"/>
      <c r="G1631" s="34"/>
    </row>
    <row r="1632" spans="6:7" x14ac:dyDescent="0.25">
      <c r="F1632" s="34"/>
      <c r="G1632" s="34"/>
    </row>
    <row r="1633" spans="6:7" x14ac:dyDescent="0.25">
      <c r="F1633" s="34"/>
      <c r="G1633" s="34"/>
    </row>
    <row r="1634" spans="6:7" x14ac:dyDescent="0.25">
      <c r="F1634" s="34"/>
      <c r="G1634" s="34"/>
    </row>
    <row r="1635" spans="6:7" x14ac:dyDescent="0.25">
      <c r="F1635" s="34"/>
      <c r="G1635" s="34"/>
    </row>
    <row r="1636" spans="6:7" x14ac:dyDescent="0.25">
      <c r="F1636" s="34"/>
      <c r="G1636" s="34"/>
    </row>
    <row r="1637" spans="6:7" x14ac:dyDescent="0.25">
      <c r="F1637" s="34"/>
      <c r="G1637" s="34"/>
    </row>
    <row r="1638" spans="6:7" x14ac:dyDescent="0.25">
      <c r="F1638" s="34"/>
      <c r="G1638" s="34"/>
    </row>
    <row r="1639" spans="6:7" x14ac:dyDescent="0.25">
      <c r="F1639" s="34"/>
      <c r="G1639" s="34"/>
    </row>
    <row r="1640" spans="6:7" x14ac:dyDescent="0.25">
      <c r="F1640" s="34"/>
      <c r="G1640" s="34"/>
    </row>
    <row r="1641" spans="6:7" x14ac:dyDescent="0.25">
      <c r="F1641" s="34"/>
      <c r="G1641" s="34"/>
    </row>
    <row r="1642" spans="6:7" x14ac:dyDescent="0.25">
      <c r="F1642" s="34"/>
      <c r="G1642" s="34"/>
    </row>
    <row r="1643" spans="6:7" x14ac:dyDescent="0.25">
      <c r="F1643" s="34"/>
      <c r="G1643" s="34"/>
    </row>
    <row r="1644" spans="6:7" x14ac:dyDescent="0.25">
      <c r="F1644" s="34"/>
      <c r="G1644" s="34"/>
    </row>
    <row r="1645" spans="6:7" x14ac:dyDescent="0.25">
      <c r="F1645" s="34"/>
      <c r="G1645" s="34"/>
    </row>
    <row r="1646" spans="6:7" x14ac:dyDescent="0.25">
      <c r="F1646" s="34"/>
      <c r="G1646" s="34"/>
    </row>
    <row r="1647" spans="6:7" x14ac:dyDescent="0.25">
      <c r="F1647" s="34"/>
      <c r="G1647" s="34"/>
    </row>
    <row r="1648" spans="6:7" x14ac:dyDescent="0.25">
      <c r="F1648" s="34"/>
      <c r="G1648" s="34"/>
    </row>
    <row r="1649" spans="6:7" x14ac:dyDescent="0.25">
      <c r="F1649" s="34"/>
      <c r="G1649" s="34"/>
    </row>
    <row r="1650" spans="6:7" x14ac:dyDescent="0.25">
      <c r="F1650" s="34"/>
      <c r="G1650" s="34"/>
    </row>
    <row r="1651" spans="6:7" x14ac:dyDescent="0.25">
      <c r="F1651" s="34"/>
      <c r="G1651" s="34"/>
    </row>
    <row r="1652" spans="6:7" x14ac:dyDescent="0.25">
      <c r="F1652" s="34"/>
      <c r="G1652" s="34"/>
    </row>
    <row r="1653" spans="6:7" x14ac:dyDescent="0.25">
      <c r="F1653" s="34"/>
      <c r="G1653" s="34"/>
    </row>
    <row r="1654" spans="6:7" x14ac:dyDescent="0.25">
      <c r="F1654" s="34"/>
      <c r="G1654" s="34"/>
    </row>
    <row r="1655" spans="6:7" x14ac:dyDescent="0.25">
      <c r="F1655" s="34"/>
      <c r="G1655" s="34"/>
    </row>
    <row r="1656" spans="6:7" x14ac:dyDescent="0.25">
      <c r="F1656" s="34"/>
      <c r="G1656" s="34"/>
    </row>
    <row r="1657" spans="6:7" x14ac:dyDescent="0.25">
      <c r="F1657" s="34"/>
      <c r="G1657" s="34"/>
    </row>
    <row r="1658" spans="6:7" x14ac:dyDescent="0.25">
      <c r="F1658" s="34"/>
      <c r="G1658" s="34"/>
    </row>
    <row r="1659" spans="6:7" x14ac:dyDescent="0.25">
      <c r="F1659" s="34"/>
      <c r="G1659" s="34"/>
    </row>
    <row r="1660" spans="6:7" x14ac:dyDescent="0.25">
      <c r="F1660" s="34"/>
      <c r="G1660" s="34"/>
    </row>
    <row r="1661" spans="6:7" x14ac:dyDescent="0.25">
      <c r="F1661" s="34"/>
      <c r="G1661" s="34"/>
    </row>
    <row r="1662" spans="6:7" x14ac:dyDescent="0.25">
      <c r="F1662" s="34"/>
      <c r="G1662" s="34"/>
    </row>
    <row r="1663" spans="6:7" x14ac:dyDescent="0.25">
      <c r="F1663" s="34"/>
      <c r="G1663" s="34"/>
    </row>
    <row r="1664" spans="6:7" x14ac:dyDescent="0.25">
      <c r="F1664" s="34"/>
      <c r="G1664" s="34"/>
    </row>
    <row r="1665" spans="6:7" x14ac:dyDescent="0.25">
      <c r="F1665" s="34"/>
      <c r="G1665" s="34"/>
    </row>
    <row r="1666" spans="6:7" x14ac:dyDescent="0.25">
      <c r="F1666" s="34"/>
      <c r="G1666" s="34"/>
    </row>
    <row r="1667" spans="6:7" x14ac:dyDescent="0.25">
      <c r="F1667" s="34"/>
      <c r="G1667" s="34"/>
    </row>
    <row r="1668" spans="6:7" x14ac:dyDescent="0.25">
      <c r="F1668" s="34"/>
      <c r="G1668" s="34"/>
    </row>
    <row r="1669" spans="6:7" x14ac:dyDescent="0.25">
      <c r="F1669" s="34"/>
      <c r="G1669" s="34"/>
    </row>
    <row r="1670" spans="6:7" x14ac:dyDescent="0.25">
      <c r="F1670" s="34"/>
      <c r="G1670" s="34"/>
    </row>
    <row r="1671" spans="6:7" x14ac:dyDescent="0.25">
      <c r="F1671" s="34"/>
      <c r="G1671" s="34"/>
    </row>
    <row r="1672" spans="6:7" x14ac:dyDescent="0.25">
      <c r="F1672" s="34"/>
      <c r="G1672" s="34"/>
    </row>
    <row r="1673" spans="6:7" x14ac:dyDescent="0.25">
      <c r="F1673" s="34"/>
      <c r="G1673" s="34"/>
    </row>
    <row r="1674" spans="6:7" x14ac:dyDescent="0.25">
      <c r="F1674" s="34"/>
      <c r="G1674" s="34"/>
    </row>
    <row r="1675" spans="6:7" x14ac:dyDescent="0.25">
      <c r="F1675" s="34"/>
      <c r="G1675" s="34"/>
    </row>
    <row r="1676" spans="6:7" x14ac:dyDescent="0.25">
      <c r="F1676" s="34"/>
      <c r="G1676" s="34"/>
    </row>
    <row r="1677" spans="6:7" x14ac:dyDescent="0.25">
      <c r="F1677" s="34"/>
      <c r="G1677" s="34"/>
    </row>
    <row r="1678" spans="6:7" x14ac:dyDescent="0.25">
      <c r="F1678" s="34"/>
      <c r="G1678" s="34"/>
    </row>
    <row r="1679" spans="6:7" x14ac:dyDescent="0.25">
      <c r="F1679" s="34"/>
      <c r="G1679" s="34"/>
    </row>
    <row r="1680" spans="6:7" x14ac:dyDescent="0.25">
      <c r="F1680" s="34"/>
      <c r="G1680" s="34"/>
    </row>
    <row r="1681" spans="6:7" x14ac:dyDescent="0.25">
      <c r="F1681" s="34"/>
      <c r="G1681" s="34"/>
    </row>
    <row r="1682" spans="6:7" x14ac:dyDescent="0.25">
      <c r="F1682" s="34"/>
      <c r="G1682" s="34"/>
    </row>
    <row r="1683" spans="6:7" x14ac:dyDescent="0.25">
      <c r="F1683" s="34"/>
      <c r="G1683" s="34"/>
    </row>
    <row r="1684" spans="6:7" x14ac:dyDescent="0.25">
      <c r="F1684" s="34"/>
      <c r="G1684" s="34"/>
    </row>
    <row r="1685" spans="6:7" x14ac:dyDescent="0.25">
      <c r="F1685" s="34"/>
      <c r="G1685" s="34"/>
    </row>
    <row r="1686" spans="6:7" x14ac:dyDescent="0.25">
      <c r="F1686" s="34"/>
      <c r="G1686" s="34"/>
    </row>
    <row r="1687" spans="6:7" x14ac:dyDescent="0.25">
      <c r="F1687" s="34"/>
      <c r="G1687" s="34"/>
    </row>
    <row r="1688" spans="6:7" x14ac:dyDescent="0.25">
      <c r="F1688" s="34"/>
      <c r="G1688" s="34"/>
    </row>
    <row r="1689" spans="6:7" x14ac:dyDescent="0.25">
      <c r="F1689" s="34"/>
      <c r="G1689" s="34"/>
    </row>
    <row r="1690" spans="6:7" x14ac:dyDescent="0.25">
      <c r="F1690" s="34"/>
      <c r="G1690" s="34"/>
    </row>
    <row r="1691" spans="6:7" x14ac:dyDescent="0.25">
      <c r="F1691" s="34"/>
      <c r="G1691" s="34"/>
    </row>
    <row r="1692" spans="6:7" x14ac:dyDescent="0.25">
      <c r="F1692" s="34"/>
      <c r="G1692" s="34"/>
    </row>
    <row r="1693" spans="6:7" x14ac:dyDescent="0.25">
      <c r="F1693" s="34"/>
      <c r="G1693" s="34"/>
    </row>
    <row r="1694" spans="6:7" x14ac:dyDescent="0.25">
      <c r="F1694" s="34"/>
      <c r="G1694" s="34"/>
    </row>
    <row r="1695" spans="6:7" x14ac:dyDescent="0.25">
      <c r="F1695" s="34"/>
      <c r="G1695" s="34"/>
    </row>
    <row r="1696" spans="6:7" x14ac:dyDescent="0.25">
      <c r="F1696" s="34"/>
      <c r="G1696" s="34"/>
    </row>
    <row r="1697" spans="6:7" x14ac:dyDescent="0.25">
      <c r="F1697" s="34"/>
      <c r="G1697" s="34"/>
    </row>
    <row r="1698" spans="6:7" x14ac:dyDescent="0.25">
      <c r="F1698" s="34"/>
      <c r="G1698" s="34"/>
    </row>
    <row r="1699" spans="6:7" x14ac:dyDescent="0.25">
      <c r="F1699" s="34"/>
      <c r="G1699" s="34"/>
    </row>
    <row r="1700" spans="6:7" x14ac:dyDescent="0.25">
      <c r="F1700" s="34"/>
      <c r="G1700" s="34"/>
    </row>
    <row r="1701" spans="6:7" x14ac:dyDescent="0.25">
      <c r="F1701" s="34"/>
      <c r="G1701" s="34"/>
    </row>
    <row r="1702" spans="6:7" x14ac:dyDescent="0.25">
      <c r="F1702" s="34"/>
      <c r="G1702" s="34"/>
    </row>
    <row r="1703" spans="6:7" x14ac:dyDescent="0.25">
      <c r="F1703" s="34"/>
      <c r="G1703" s="34"/>
    </row>
    <row r="1704" spans="6:7" x14ac:dyDescent="0.25">
      <c r="F1704" s="34"/>
      <c r="G1704" s="34"/>
    </row>
    <row r="1705" spans="6:7" x14ac:dyDescent="0.25">
      <c r="F1705" s="34"/>
      <c r="G1705" s="34"/>
    </row>
    <row r="1706" spans="6:7" x14ac:dyDescent="0.25">
      <c r="F1706" s="34"/>
      <c r="G1706" s="34"/>
    </row>
    <row r="1707" spans="6:7" x14ac:dyDescent="0.25">
      <c r="F1707" s="34"/>
      <c r="G1707" s="34"/>
    </row>
    <row r="1708" spans="6:7" x14ac:dyDescent="0.25">
      <c r="F1708" s="34"/>
      <c r="G1708" s="34"/>
    </row>
    <row r="1709" spans="6:7" x14ac:dyDescent="0.25">
      <c r="F1709" s="34"/>
      <c r="G1709" s="34"/>
    </row>
    <row r="1710" spans="6:7" x14ac:dyDescent="0.25">
      <c r="F1710" s="34"/>
      <c r="G1710" s="34"/>
    </row>
    <row r="1711" spans="6:7" x14ac:dyDescent="0.25">
      <c r="F1711" s="34"/>
      <c r="G1711" s="34"/>
    </row>
    <row r="1712" spans="6:7" x14ac:dyDescent="0.25">
      <c r="F1712" s="34"/>
      <c r="G1712" s="34"/>
    </row>
    <row r="1713" spans="6:7" x14ac:dyDescent="0.25">
      <c r="F1713" s="34"/>
      <c r="G1713" s="34"/>
    </row>
    <row r="1714" spans="6:7" x14ac:dyDescent="0.25">
      <c r="F1714" s="34"/>
      <c r="G1714" s="34"/>
    </row>
    <row r="1715" spans="6:7" x14ac:dyDescent="0.25">
      <c r="F1715" s="34"/>
      <c r="G1715" s="34"/>
    </row>
    <row r="1716" spans="6:7" x14ac:dyDescent="0.25">
      <c r="F1716" s="34"/>
      <c r="G1716" s="34"/>
    </row>
    <row r="1717" spans="6:7" x14ac:dyDescent="0.25">
      <c r="F1717" s="34"/>
      <c r="G1717" s="34"/>
    </row>
    <row r="1718" spans="6:7" x14ac:dyDescent="0.25">
      <c r="F1718" s="34"/>
      <c r="G1718" s="34"/>
    </row>
    <row r="1719" spans="6:7" x14ac:dyDescent="0.25">
      <c r="F1719" s="34"/>
      <c r="G1719" s="34"/>
    </row>
    <row r="1720" spans="6:7" x14ac:dyDescent="0.25">
      <c r="F1720" s="34"/>
      <c r="G1720" s="34"/>
    </row>
    <row r="1721" spans="6:7" x14ac:dyDescent="0.25">
      <c r="F1721" s="34"/>
      <c r="G1721" s="34"/>
    </row>
    <row r="1722" spans="6:7" x14ac:dyDescent="0.25">
      <c r="F1722" s="34"/>
      <c r="G1722" s="34"/>
    </row>
    <row r="1723" spans="6:7" x14ac:dyDescent="0.25">
      <c r="F1723" s="34"/>
      <c r="G1723" s="34"/>
    </row>
    <row r="1724" spans="6:7" x14ac:dyDescent="0.25">
      <c r="F1724" s="34"/>
      <c r="G1724" s="34"/>
    </row>
    <row r="1725" spans="6:7" x14ac:dyDescent="0.25">
      <c r="F1725" s="34"/>
      <c r="G1725" s="34"/>
    </row>
    <row r="1726" spans="6:7" x14ac:dyDescent="0.25">
      <c r="F1726" s="34"/>
      <c r="G1726" s="34"/>
    </row>
    <row r="1727" spans="6:7" x14ac:dyDescent="0.25">
      <c r="F1727" s="34"/>
      <c r="G1727" s="34"/>
    </row>
    <row r="1728" spans="6:7" x14ac:dyDescent="0.25">
      <c r="F1728" s="34"/>
      <c r="G1728" s="34"/>
    </row>
    <row r="1729" spans="6:7" x14ac:dyDescent="0.25">
      <c r="F1729" s="34"/>
      <c r="G1729" s="34"/>
    </row>
    <row r="1730" spans="6:7" x14ac:dyDescent="0.25">
      <c r="F1730" s="34"/>
      <c r="G1730" s="34"/>
    </row>
    <row r="1731" spans="6:7" x14ac:dyDescent="0.25">
      <c r="F1731" s="34"/>
      <c r="G1731" s="34"/>
    </row>
    <row r="1732" spans="6:7" x14ac:dyDescent="0.25">
      <c r="F1732" s="34"/>
      <c r="G1732" s="34"/>
    </row>
    <row r="1733" spans="6:7" x14ac:dyDescent="0.25">
      <c r="F1733" s="34"/>
      <c r="G1733" s="34"/>
    </row>
    <row r="1734" spans="6:7" x14ac:dyDescent="0.25">
      <c r="F1734" s="34"/>
      <c r="G1734" s="34"/>
    </row>
    <row r="1735" spans="6:7" x14ac:dyDescent="0.25">
      <c r="F1735" s="34"/>
      <c r="G1735" s="34"/>
    </row>
    <row r="1736" spans="6:7" x14ac:dyDescent="0.25">
      <c r="F1736" s="34"/>
      <c r="G1736" s="34"/>
    </row>
    <row r="1737" spans="6:7" x14ac:dyDescent="0.25">
      <c r="F1737" s="34"/>
      <c r="G1737" s="34"/>
    </row>
    <row r="1738" spans="6:7" x14ac:dyDescent="0.25">
      <c r="F1738" s="34"/>
      <c r="G1738" s="34"/>
    </row>
    <row r="1739" spans="6:7" x14ac:dyDescent="0.25">
      <c r="F1739" s="34"/>
      <c r="G1739" s="34"/>
    </row>
    <row r="1740" spans="6:7" x14ac:dyDescent="0.25">
      <c r="F1740" s="34"/>
      <c r="G1740" s="34"/>
    </row>
    <row r="1741" spans="6:7" x14ac:dyDescent="0.25">
      <c r="F1741" s="34"/>
      <c r="G1741" s="34"/>
    </row>
    <row r="1742" spans="6:7" x14ac:dyDescent="0.25">
      <c r="F1742" s="34"/>
      <c r="G1742" s="34"/>
    </row>
    <row r="1743" spans="6:7" x14ac:dyDescent="0.25">
      <c r="F1743" s="34"/>
      <c r="G1743" s="34"/>
    </row>
    <row r="1744" spans="6:7" x14ac:dyDescent="0.25">
      <c r="F1744" s="34"/>
      <c r="G1744" s="34"/>
    </row>
    <row r="1745" spans="6:7" x14ac:dyDescent="0.25">
      <c r="F1745" s="34"/>
      <c r="G1745" s="34"/>
    </row>
    <row r="1746" spans="6:7" x14ac:dyDescent="0.25">
      <c r="F1746" s="34"/>
      <c r="G1746" s="34"/>
    </row>
    <row r="1747" spans="6:7" x14ac:dyDescent="0.25">
      <c r="F1747" s="34"/>
      <c r="G1747" s="34"/>
    </row>
    <row r="1748" spans="6:7" x14ac:dyDescent="0.25">
      <c r="F1748" s="34"/>
      <c r="G1748" s="34"/>
    </row>
    <row r="1749" spans="6:7" x14ac:dyDescent="0.25">
      <c r="F1749" s="34"/>
      <c r="G1749" s="34"/>
    </row>
    <row r="1750" spans="6:7" x14ac:dyDescent="0.25">
      <c r="F1750" s="34"/>
      <c r="G1750" s="34"/>
    </row>
    <row r="1751" spans="6:7" x14ac:dyDescent="0.25">
      <c r="F1751" s="34"/>
      <c r="G1751" s="34"/>
    </row>
    <row r="1752" spans="6:7" x14ac:dyDescent="0.25">
      <c r="F1752" s="34"/>
      <c r="G1752" s="34"/>
    </row>
    <row r="1753" spans="6:7" x14ac:dyDescent="0.25">
      <c r="F1753" s="34"/>
      <c r="G1753" s="34"/>
    </row>
    <row r="1754" spans="6:7" x14ac:dyDescent="0.25">
      <c r="F1754" s="34"/>
      <c r="G1754" s="34"/>
    </row>
    <row r="1755" spans="6:7" x14ac:dyDescent="0.25">
      <c r="F1755" s="34"/>
      <c r="G1755" s="34"/>
    </row>
    <row r="1756" spans="6:7" x14ac:dyDescent="0.25">
      <c r="F1756" s="34"/>
      <c r="G1756" s="34"/>
    </row>
    <row r="1757" spans="6:7" x14ac:dyDescent="0.25">
      <c r="F1757" s="34"/>
      <c r="G1757" s="34"/>
    </row>
    <row r="1758" spans="6:7" x14ac:dyDescent="0.25">
      <c r="F1758" s="34"/>
      <c r="G1758" s="34"/>
    </row>
    <row r="1759" spans="6:7" x14ac:dyDescent="0.25">
      <c r="F1759" s="34"/>
      <c r="G1759" s="34"/>
    </row>
    <row r="1760" spans="6:7" x14ac:dyDescent="0.25">
      <c r="F1760" s="34"/>
      <c r="G1760" s="34"/>
    </row>
    <row r="1761" spans="6:7" x14ac:dyDescent="0.25">
      <c r="F1761" s="34"/>
      <c r="G1761" s="34"/>
    </row>
    <row r="1762" spans="6:7" x14ac:dyDescent="0.25">
      <c r="F1762" s="34"/>
      <c r="G1762" s="34"/>
    </row>
    <row r="1763" spans="6:7" x14ac:dyDescent="0.25">
      <c r="F1763" s="34"/>
      <c r="G1763" s="34"/>
    </row>
    <row r="1764" spans="6:7" x14ac:dyDescent="0.25">
      <c r="F1764" s="34"/>
      <c r="G1764" s="34"/>
    </row>
    <row r="1765" spans="6:7" x14ac:dyDescent="0.25">
      <c r="F1765" s="34"/>
      <c r="G1765" s="34"/>
    </row>
    <row r="1766" spans="6:7" x14ac:dyDescent="0.25">
      <c r="F1766" s="34"/>
      <c r="G1766" s="34"/>
    </row>
    <row r="1767" spans="6:7" x14ac:dyDescent="0.25">
      <c r="F1767" s="34"/>
      <c r="G1767" s="34"/>
    </row>
    <row r="1768" spans="6:7" x14ac:dyDescent="0.25">
      <c r="F1768" s="34"/>
      <c r="G1768" s="34"/>
    </row>
    <row r="1769" spans="6:7" x14ac:dyDescent="0.25">
      <c r="F1769" s="34"/>
      <c r="G1769" s="34"/>
    </row>
    <row r="1770" spans="6:7" x14ac:dyDescent="0.25">
      <c r="F1770" s="34"/>
      <c r="G1770" s="34"/>
    </row>
    <row r="1771" spans="6:7" x14ac:dyDescent="0.25">
      <c r="F1771" s="34"/>
      <c r="G1771" s="34"/>
    </row>
    <row r="1772" spans="6:7" x14ac:dyDescent="0.25">
      <c r="F1772" s="34"/>
      <c r="G1772" s="34"/>
    </row>
    <row r="1773" spans="6:7" x14ac:dyDescent="0.25">
      <c r="F1773" s="34"/>
      <c r="G1773" s="34"/>
    </row>
    <row r="1774" spans="6:7" x14ac:dyDescent="0.25">
      <c r="F1774" s="34"/>
      <c r="G1774" s="34"/>
    </row>
    <row r="1775" spans="6:7" x14ac:dyDescent="0.25">
      <c r="F1775" s="34"/>
      <c r="G1775" s="34"/>
    </row>
    <row r="1776" spans="6:7" x14ac:dyDescent="0.25">
      <c r="F1776" s="34"/>
      <c r="G1776" s="34"/>
    </row>
    <row r="1777" spans="6:7" x14ac:dyDescent="0.25">
      <c r="F1777" s="34"/>
      <c r="G1777" s="34"/>
    </row>
    <row r="1778" spans="6:7" x14ac:dyDescent="0.25">
      <c r="F1778" s="34"/>
      <c r="G1778" s="34"/>
    </row>
    <row r="1779" spans="6:7" x14ac:dyDescent="0.25">
      <c r="F1779" s="34"/>
      <c r="G1779" s="34"/>
    </row>
    <row r="1780" spans="6:7" x14ac:dyDescent="0.25">
      <c r="F1780" s="34"/>
      <c r="G1780" s="34"/>
    </row>
    <row r="1781" spans="6:7" x14ac:dyDescent="0.25">
      <c r="F1781" s="34"/>
      <c r="G1781" s="34"/>
    </row>
    <row r="1782" spans="6:7" x14ac:dyDescent="0.25">
      <c r="F1782" s="34"/>
      <c r="G1782" s="34"/>
    </row>
    <row r="1783" spans="6:7" x14ac:dyDescent="0.25">
      <c r="F1783" s="34"/>
      <c r="G1783" s="34"/>
    </row>
    <row r="1784" spans="6:7" x14ac:dyDescent="0.25">
      <c r="F1784" s="34"/>
      <c r="G1784" s="34"/>
    </row>
    <row r="1785" spans="6:7" x14ac:dyDescent="0.25">
      <c r="F1785" s="34"/>
      <c r="G1785" s="34"/>
    </row>
    <row r="1786" spans="6:7" x14ac:dyDescent="0.25">
      <c r="F1786" s="34"/>
      <c r="G1786" s="34"/>
    </row>
    <row r="1787" spans="6:7" x14ac:dyDescent="0.25">
      <c r="F1787" s="34"/>
      <c r="G1787" s="34"/>
    </row>
    <row r="1788" spans="6:7" x14ac:dyDescent="0.25">
      <c r="F1788" s="34"/>
      <c r="G1788" s="34"/>
    </row>
    <row r="1789" spans="6:7" x14ac:dyDescent="0.25">
      <c r="F1789" s="34"/>
      <c r="G1789" s="34"/>
    </row>
    <row r="1790" spans="6:7" x14ac:dyDescent="0.25">
      <c r="F1790" s="34"/>
      <c r="G1790" s="34"/>
    </row>
    <row r="1791" spans="6:7" x14ac:dyDescent="0.25">
      <c r="F1791" s="34"/>
      <c r="G1791" s="34"/>
    </row>
    <row r="1792" spans="6:7" x14ac:dyDescent="0.25">
      <c r="F1792" s="34"/>
      <c r="G1792" s="34"/>
    </row>
    <row r="1793" spans="6:7" x14ac:dyDescent="0.25">
      <c r="F1793" s="34"/>
      <c r="G1793" s="34"/>
    </row>
    <row r="1794" spans="6:7" x14ac:dyDescent="0.25">
      <c r="F1794" s="34"/>
      <c r="G1794" s="34"/>
    </row>
    <row r="1795" spans="6:7" x14ac:dyDescent="0.25">
      <c r="F1795" s="34"/>
      <c r="G1795" s="34"/>
    </row>
    <row r="1796" spans="6:7" x14ac:dyDescent="0.25">
      <c r="F1796" s="34"/>
      <c r="G1796" s="34"/>
    </row>
    <row r="1797" spans="6:7" x14ac:dyDescent="0.25">
      <c r="F1797" s="34"/>
      <c r="G1797" s="34"/>
    </row>
    <row r="1798" spans="6:7" x14ac:dyDescent="0.25">
      <c r="F1798" s="34"/>
      <c r="G1798" s="34"/>
    </row>
    <row r="1799" spans="6:7" x14ac:dyDescent="0.25">
      <c r="F1799" s="34"/>
      <c r="G1799" s="34"/>
    </row>
    <row r="1800" spans="6:7" x14ac:dyDescent="0.25">
      <c r="F1800" s="34"/>
      <c r="G1800" s="34"/>
    </row>
    <row r="1801" spans="6:7" x14ac:dyDescent="0.25">
      <c r="F1801" s="34"/>
      <c r="G1801" s="34"/>
    </row>
    <row r="1802" spans="6:7" x14ac:dyDescent="0.25">
      <c r="F1802" s="34"/>
      <c r="G1802" s="34"/>
    </row>
    <row r="1803" spans="6:7" x14ac:dyDescent="0.25">
      <c r="F1803" s="34"/>
      <c r="G1803" s="34"/>
    </row>
    <row r="1804" spans="6:7" x14ac:dyDescent="0.25">
      <c r="F1804" s="34"/>
      <c r="G1804" s="34"/>
    </row>
    <row r="1805" spans="6:7" x14ac:dyDescent="0.25">
      <c r="F1805" s="34"/>
      <c r="G1805" s="34"/>
    </row>
    <row r="1806" spans="6:7" x14ac:dyDescent="0.25">
      <c r="F1806" s="34"/>
      <c r="G1806" s="34"/>
    </row>
    <row r="1807" spans="6:7" x14ac:dyDescent="0.25">
      <c r="F1807" s="34"/>
      <c r="G1807" s="34"/>
    </row>
    <row r="1808" spans="6:7" x14ac:dyDescent="0.25">
      <c r="F1808" s="34"/>
      <c r="G1808" s="34"/>
    </row>
    <row r="1809" spans="6:7" x14ac:dyDescent="0.25">
      <c r="F1809" s="34"/>
      <c r="G1809" s="34"/>
    </row>
    <row r="1810" spans="6:7" x14ac:dyDescent="0.25">
      <c r="F1810" s="34"/>
      <c r="G1810" s="34"/>
    </row>
    <row r="1811" spans="6:7" x14ac:dyDescent="0.25">
      <c r="F1811" s="34"/>
      <c r="G1811" s="34"/>
    </row>
    <row r="1812" spans="6:7" x14ac:dyDescent="0.25">
      <c r="F1812" s="34"/>
      <c r="G1812" s="34"/>
    </row>
    <row r="1813" spans="6:7" x14ac:dyDescent="0.25">
      <c r="F1813" s="34"/>
      <c r="G1813" s="34"/>
    </row>
    <row r="1814" spans="6:7" x14ac:dyDescent="0.25">
      <c r="F1814" s="34"/>
      <c r="G1814" s="34"/>
    </row>
    <row r="1815" spans="6:7" x14ac:dyDescent="0.25">
      <c r="F1815" s="34"/>
      <c r="G1815" s="34"/>
    </row>
    <row r="1816" spans="6:7" x14ac:dyDescent="0.25">
      <c r="F1816" s="34"/>
      <c r="G1816" s="34"/>
    </row>
    <row r="1817" spans="6:7" x14ac:dyDescent="0.25">
      <c r="F1817" s="34"/>
      <c r="G1817" s="34"/>
    </row>
    <row r="1818" spans="6:7" x14ac:dyDescent="0.25">
      <c r="F1818" s="34"/>
      <c r="G1818" s="34"/>
    </row>
    <row r="1819" spans="6:7" x14ac:dyDescent="0.25">
      <c r="F1819" s="34"/>
      <c r="G1819" s="34"/>
    </row>
    <row r="1820" spans="6:7" x14ac:dyDescent="0.25">
      <c r="F1820" s="34"/>
      <c r="G1820" s="34"/>
    </row>
    <row r="1821" spans="6:7" x14ac:dyDescent="0.25">
      <c r="F1821" s="34"/>
      <c r="G1821" s="34"/>
    </row>
    <row r="1822" spans="6:7" x14ac:dyDescent="0.25">
      <c r="F1822" s="34"/>
      <c r="G1822" s="34"/>
    </row>
    <row r="1823" spans="6:7" x14ac:dyDescent="0.25">
      <c r="F1823" s="34"/>
      <c r="G1823" s="34"/>
    </row>
    <row r="1824" spans="6:7" x14ac:dyDescent="0.25">
      <c r="F1824" s="34"/>
      <c r="G1824" s="34"/>
    </row>
    <row r="1825" spans="6:7" x14ac:dyDescent="0.25">
      <c r="F1825" s="34"/>
      <c r="G1825" s="34"/>
    </row>
    <row r="1826" spans="6:7" x14ac:dyDescent="0.25">
      <c r="F1826" s="34"/>
      <c r="G1826" s="34"/>
    </row>
    <row r="1827" spans="6:7" x14ac:dyDescent="0.25">
      <c r="F1827" s="34"/>
      <c r="G1827" s="34"/>
    </row>
    <row r="1828" spans="6:7" x14ac:dyDescent="0.25">
      <c r="F1828" s="34"/>
      <c r="G1828" s="34"/>
    </row>
    <row r="1829" spans="6:7" x14ac:dyDescent="0.25">
      <c r="F1829" s="34"/>
      <c r="G1829" s="34"/>
    </row>
    <row r="1830" spans="6:7" x14ac:dyDescent="0.25">
      <c r="F1830" s="34"/>
      <c r="G1830" s="34"/>
    </row>
    <row r="1831" spans="6:7" x14ac:dyDescent="0.25">
      <c r="F1831" s="34"/>
      <c r="G1831" s="34"/>
    </row>
    <row r="1832" spans="6:7" x14ac:dyDescent="0.25">
      <c r="F1832" s="34"/>
      <c r="G1832" s="34"/>
    </row>
    <row r="1833" spans="6:7" x14ac:dyDescent="0.25">
      <c r="F1833" s="34"/>
      <c r="G1833" s="34"/>
    </row>
    <row r="1834" spans="6:7" x14ac:dyDescent="0.25">
      <c r="F1834" s="34"/>
      <c r="G1834" s="34"/>
    </row>
    <row r="1835" spans="6:7" x14ac:dyDescent="0.25">
      <c r="F1835" s="34"/>
      <c r="G1835" s="34"/>
    </row>
    <row r="1836" spans="6:7" x14ac:dyDescent="0.25">
      <c r="F1836" s="34"/>
      <c r="G1836" s="34"/>
    </row>
    <row r="1837" spans="6:7" x14ac:dyDescent="0.25">
      <c r="F1837" s="34"/>
      <c r="G1837" s="34"/>
    </row>
    <row r="1838" spans="6:7" x14ac:dyDescent="0.25">
      <c r="F1838" s="34"/>
      <c r="G1838" s="34"/>
    </row>
    <row r="1839" spans="6:7" x14ac:dyDescent="0.25">
      <c r="F1839" s="34"/>
      <c r="G1839" s="34"/>
    </row>
    <row r="1840" spans="6:7" x14ac:dyDescent="0.25">
      <c r="F1840" s="34"/>
      <c r="G1840" s="34"/>
    </row>
    <row r="1841" spans="6:7" x14ac:dyDescent="0.25">
      <c r="F1841" s="34"/>
      <c r="G1841" s="34"/>
    </row>
    <row r="1842" spans="6:7" x14ac:dyDescent="0.25">
      <c r="F1842" s="34"/>
      <c r="G1842" s="34"/>
    </row>
    <row r="1843" spans="6:7" x14ac:dyDescent="0.25">
      <c r="F1843" s="34"/>
      <c r="G1843" s="34"/>
    </row>
    <row r="1844" spans="6:7" x14ac:dyDescent="0.25">
      <c r="F1844" s="34"/>
      <c r="G1844" s="34"/>
    </row>
    <row r="1845" spans="6:7" x14ac:dyDescent="0.25">
      <c r="F1845" s="34"/>
      <c r="G1845" s="34"/>
    </row>
    <row r="1846" spans="6:7" x14ac:dyDescent="0.25">
      <c r="F1846" s="34"/>
      <c r="G1846" s="34"/>
    </row>
    <row r="1847" spans="6:7" x14ac:dyDescent="0.25">
      <c r="F1847" s="34"/>
      <c r="G1847" s="34"/>
    </row>
    <row r="1848" spans="6:7" x14ac:dyDescent="0.25">
      <c r="F1848" s="34"/>
      <c r="G1848" s="34"/>
    </row>
    <row r="1849" spans="6:7" x14ac:dyDescent="0.25">
      <c r="F1849" s="34"/>
      <c r="G1849" s="34"/>
    </row>
    <row r="1850" spans="6:7" x14ac:dyDescent="0.25">
      <c r="F1850" s="34"/>
      <c r="G1850" s="34"/>
    </row>
    <row r="1851" spans="6:7" x14ac:dyDescent="0.25">
      <c r="F1851" s="34"/>
      <c r="G1851" s="34"/>
    </row>
    <row r="1852" spans="6:7" x14ac:dyDescent="0.25">
      <c r="F1852" s="34"/>
      <c r="G1852" s="34"/>
    </row>
    <row r="1853" spans="6:7" x14ac:dyDescent="0.25">
      <c r="F1853" s="34"/>
      <c r="G1853" s="34"/>
    </row>
    <row r="1854" spans="6:7" x14ac:dyDescent="0.25">
      <c r="F1854" s="34"/>
      <c r="G1854" s="34"/>
    </row>
    <row r="1855" spans="6:7" x14ac:dyDescent="0.25">
      <c r="F1855" s="34"/>
      <c r="G1855" s="34"/>
    </row>
    <row r="1856" spans="6:7" x14ac:dyDescent="0.25">
      <c r="F1856" s="34"/>
      <c r="G1856" s="34"/>
    </row>
    <row r="1857" spans="6:7" x14ac:dyDescent="0.25">
      <c r="F1857" s="34"/>
      <c r="G1857" s="34"/>
    </row>
    <row r="1858" spans="6:7" x14ac:dyDescent="0.25">
      <c r="F1858" s="34"/>
      <c r="G1858" s="34"/>
    </row>
    <row r="1859" spans="6:7" x14ac:dyDescent="0.25">
      <c r="F1859" s="34"/>
      <c r="G1859" s="34"/>
    </row>
    <row r="1860" spans="6:7" x14ac:dyDescent="0.25">
      <c r="F1860" s="34"/>
      <c r="G1860" s="34"/>
    </row>
    <row r="1861" spans="6:7" x14ac:dyDescent="0.25">
      <c r="F1861" s="34"/>
      <c r="G1861" s="34"/>
    </row>
    <row r="1862" spans="6:7" x14ac:dyDescent="0.25">
      <c r="F1862" s="34"/>
      <c r="G1862" s="34"/>
    </row>
    <row r="1863" spans="6:7" x14ac:dyDescent="0.25">
      <c r="F1863" s="34"/>
      <c r="G1863" s="34"/>
    </row>
    <row r="1864" spans="6:7" x14ac:dyDescent="0.25">
      <c r="F1864" s="34"/>
      <c r="G1864" s="34"/>
    </row>
    <row r="1865" spans="6:7" x14ac:dyDescent="0.25">
      <c r="F1865" s="34"/>
      <c r="G1865" s="34"/>
    </row>
    <row r="1866" spans="6:7" x14ac:dyDescent="0.25">
      <c r="F1866" s="34"/>
      <c r="G1866" s="34"/>
    </row>
    <row r="1867" spans="6:7" x14ac:dyDescent="0.25">
      <c r="F1867" s="34"/>
      <c r="G1867" s="34"/>
    </row>
    <row r="1868" spans="6:7" x14ac:dyDescent="0.25">
      <c r="F1868" s="34"/>
      <c r="G1868" s="34"/>
    </row>
    <row r="1869" spans="6:7" x14ac:dyDescent="0.25">
      <c r="F1869" s="34"/>
      <c r="G1869" s="34"/>
    </row>
    <row r="1870" spans="6:7" x14ac:dyDescent="0.25">
      <c r="F1870" s="34"/>
      <c r="G1870" s="34"/>
    </row>
    <row r="1871" spans="6:7" x14ac:dyDescent="0.25">
      <c r="F1871" s="34"/>
      <c r="G1871" s="34"/>
    </row>
    <row r="1872" spans="6:7" x14ac:dyDescent="0.25">
      <c r="F1872" s="34"/>
      <c r="G1872" s="34"/>
    </row>
    <row r="1873" spans="6:7" x14ac:dyDescent="0.25">
      <c r="F1873" s="34"/>
      <c r="G1873" s="34"/>
    </row>
    <row r="1874" spans="6:7" x14ac:dyDescent="0.25">
      <c r="F1874" s="34"/>
      <c r="G1874" s="34"/>
    </row>
    <row r="1875" spans="6:7" x14ac:dyDescent="0.25">
      <c r="F1875" s="34"/>
      <c r="G1875" s="34"/>
    </row>
    <row r="1876" spans="6:7" x14ac:dyDescent="0.25">
      <c r="F1876" s="34"/>
      <c r="G1876" s="34"/>
    </row>
    <row r="1877" spans="6:7" x14ac:dyDescent="0.25">
      <c r="F1877" s="34"/>
      <c r="G1877" s="34"/>
    </row>
    <row r="1878" spans="6:7" x14ac:dyDescent="0.25">
      <c r="F1878" s="34"/>
      <c r="G1878" s="34"/>
    </row>
    <row r="1879" spans="6:7" x14ac:dyDescent="0.25">
      <c r="F1879" s="34"/>
      <c r="G1879" s="34"/>
    </row>
    <row r="1880" spans="6:7" x14ac:dyDescent="0.25">
      <c r="F1880" s="34"/>
      <c r="G1880" s="34"/>
    </row>
    <row r="1881" spans="6:7" x14ac:dyDescent="0.25">
      <c r="F1881" s="34"/>
      <c r="G1881" s="34"/>
    </row>
    <row r="1882" spans="6:7" x14ac:dyDescent="0.25">
      <c r="F1882" s="34"/>
      <c r="G1882" s="34"/>
    </row>
    <row r="1883" spans="6:7" x14ac:dyDescent="0.25">
      <c r="F1883" s="34"/>
      <c r="G1883" s="34"/>
    </row>
    <row r="1884" spans="6:7" x14ac:dyDescent="0.25">
      <c r="F1884" s="34"/>
      <c r="G1884" s="34"/>
    </row>
    <row r="1885" spans="6:7" x14ac:dyDescent="0.25">
      <c r="F1885" s="34"/>
      <c r="G1885" s="34"/>
    </row>
    <row r="1886" spans="6:7" x14ac:dyDescent="0.25">
      <c r="F1886" s="34"/>
      <c r="G1886" s="34"/>
    </row>
    <row r="1887" spans="6:7" x14ac:dyDescent="0.25">
      <c r="F1887" s="34"/>
      <c r="G1887" s="34"/>
    </row>
    <row r="1888" spans="6:7" x14ac:dyDescent="0.25">
      <c r="F1888" s="34"/>
      <c r="G1888" s="34"/>
    </row>
    <row r="1889" spans="6:7" x14ac:dyDescent="0.25">
      <c r="F1889" s="34"/>
      <c r="G1889" s="34"/>
    </row>
    <row r="1890" spans="6:7" x14ac:dyDescent="0.25">
      <c r="F1890" s="34"/>
      <c r="G1890" s="34"/>
    </row>
    <row r="1891" spans="6:7" x14ac:dyDescent="0.25">
      <c r="F1891" s="34"/>
      <c r="G1891" s="34"/>
    </row>
    <row r="1892" spans="6:7" x14ac:dyDescent="0.25">
      <c r="F1892" s="34"/>
      <c r="G1892" s="34"/>
    </row>
    <row r="1893" spans="6:7" x14ac:dyDescent="0.25">
      <c r="F1893" s="34"/>
      <c r="G1893" s="34"/>
    </row>
    <row r="1894" spans="6:7" x14ac:dyDescent="0.25">
      <c r="F1894" s="34"/>
      <c r="G1894" s="34"/>
    </row>
    <row r="1895" spans="6:7" x14ac:dyDescent="0.25">
      <c r="F1895" s="34"/>
      <c r="G1895" s="34"/>
    </row>
    <row r="1896" spans="6:7" x14ac:dyDescent="0.25">
      <c r="F1896" s="34"/>
      <c r="G1896" s="34"/>
    </row>
    <row r="1897" spans="6:7" x14ac:dyDescent="0.25">
      <c r="F1897" s="34"/>
      <c r="G1897" s="34"/>
    </row>
    <row r="1898" spans="6:7" x14ac:dyDescent="0.25">
      <c r="F1898" s="34"/>
      <c r="G1898" s="34"/>
    </row>
    <row r="1899" spans="6:7" x14ac:dyDescent="0.25">
      <c r="F1899" s="34"/>
      <c r="G1899" s="34"/>
    </row>
    <row r="1900" spans="6:7" x14ac:dyDescent="0.25">
      <c r="F1900" s="34"/>
      <c r="G1900" s="34"/>
    </row>
    <row r="1901" spans="6:7" x14ac:dyDescent="0.25">
      <c r="F1901" s="34"/>
      <c r="G1901" s="34"/>
    </row>
    <row r="1902" spans="6:7" x14ac:dyDescent="0.25">
      <c r="F1902" s="34"/>
      <c r="G1902" s="34"/>
    </row>
    <row r="1903" spans="6:7" x14ac:dyDescent="0.25">
      <c r="F1903" s="34"/>
      <c r="G1903" s="34"/>
    </row>
    <row r="1904" spans="6:7" x14ac:dyDescent="0.25">
      <c r="F1904" s="34"/>
      <c r="G1904" s="34"/>
    </row>
    <row r="1905" spans="6:7" x14ac:dyDescent="0.25">
      <c r="F1905" s="34"/>
      <c r="G1905" s="34"/>
    </row>
    <row r="1906" spans="6:7" x14ac:dyDescent="0.25">
      <c r="F1906" s="34"/>
      <c r="G1906" s="34"/>
    </row>
    <row r="1907" spans="6:7" x14ac:dyDescent="0.25">
      <c r="F1907" s="34"/>
      <c r="G1907" s="34"/>
    </row>
    <row r="1908" spans="6:7" x14ac:dyDescent="0.25">
      <c r="F1908" s="34"/>
      <c r="G1908" s="34"/>
    </row>
    <row r="1909" spans="6:7" x14ac:dyDescent="0.25">
      <c r="F1909" s="34"/>
      <c r="G1909" s="34"/>
    </row>
    <row r="1910" spans="6:7" x14ac:dyDescent="0.25">
      <c r="F1910" s="34"/>
      <c r="G1910" s="34"/>
    </row>
    <row r="1911" spans="6:7" x14ac:dyDescent="0.25">
      <c r="F1911" s="34"/>
      <c r="G1911" s="34"/>
    </row>
    <row r="1912" spans="6:7" x14ac:dyDescent="0.25">
      <c r="F1912" s="34"/>
      <c r="G1912" s="34"/>
    </row>
    <row r="1913" spans="6:7" x14ac:dyDescent="0.25">
      <c r="F1913" s="34"/>
      <c r="G1913" s="34"/>
    </row>
    <row r="1914" spans="6:7" x14ac:dyDescent="0.25">
      <c r="F1914" s="34"/>
      <c r="G1914" s="34"/>
    </row>
    <row r="1915" spans="6:7" x14ac:dyDescent="0.25">
      <c r="F1915" s="34"/>
      <c r="G1915" s="34"/>
    </row>
    <row r="1916" spans="6:7" x14ac:dyDescent="0.25">
      <c r="F1916" s="34"/>
      <c r="G1916" s="34"/>
    </row>
    <row r="1917" spans="6:7" x14ac:dyDescent="0.25">
      <c r="F1917" s="34"/>
      <c r="G1917" s="34"/>
    </row>
    <row r="1918" spans="6:7" x14ac:dyDescent="0.25">
      <c r="F1918" s="34"/>
      <c r="G1918" s="34"/>
    </row>
    <row r="1919" spans="6:7" x14ac:dyDescent="0.25">
      <c r="F1919" s="34"/>
      <c r="G1919" s="34"/>
    </row>
    <row r="1920" spans="6:7" x14ac:dyDescent="0.25">
      <c r="F1920" s="34"/>
      <c r="G1920" s="34"/>
    </row>
    <row r="1921" spans="6:7" x14ac:dyDescent="0.25">
      <c r="F1921" s="34"/>
      <c r="G1921" s="34"/>
    </row>
    <row r="1922" spans="6:7" x14ac:dyDescent="0.25">
      <c r="F1922" s="34"/>
      <c r="G1922" s="34"/>
    </row>
    <row r="1923" spans="6:7" x14ac:dyDescent="0.25">
      <c r="F1923" s="34"/>
      <c r="G1923" s="34"/>
    </row>
    <row r="1924" spans="6:7" x14ac:dyDescent="0.25">
      <c r="F1924" s="34"/>
      <c r="G1924" s="34"/>
    </row>
    <row r="1925" spans="6:7" x14ac:dyDescent="0.25">
      <c r="F1925" s="34"/>
      <c r="G1925" s="34"/>
    </row>
    <row r="1926" spans="6:7" x14ac:dyDescent="0.25">
      <c r="F1926" s="34"/>
      <c r="G1926" s="34"/>
    </row>
    <row r="1927" spans="6:7" x14ac:dyDescent="0.25">
      <c r="F1927" s="34"/>
      <c r="G1927" s="34"/>
    </row>
    <row r="1928" spans="6:7" x14ac:dyDescent="0.25">
      <c r="F1928" s="34"/>
      <c r="G1928" s="34"/>
    </row>
    <row r="1929" spans="6:7" x14ac:dyDescent="0.25">
      <c r="F1929" s="34"/>
      <c r="G1929" s="34"/>
    </row>
    <row r="1930" spans="6:7" x14ac:dyDescent="0.25">
      <c r="F1930" s="34"/>
      <c r="G1930" s="34"/>
    </row>
    <row r="1931" spans="6:7" x14ac:dyDescent="0.25">
      <c r="F1931" s="34"/>
      <c r="G1931" s="34"/>
    </row>
    <row r="1932" spans="6:7" x14ac:dyDescent="0.25">
      <c r="F1932" s="34"/>
      <c r="G1932" s="34"/>
    </row>
    <row r="1933" spans="6:7" x14ac:dyDescent="0.25">
      <c r="F1933" s="34"/>
      <c r="G1933" s="34"/>
    </row>
    <row r="1934" spans="6:7" x14ac:dyDescent="0.25">
      <c r="F1934" s="34"/>
      <c r="G1934" s="34"/>
    </row>
    <row r="1935" spans="6:7" x14ac:dyDescent="0.25">
      <c r="F1935" s="34"/>
      <c r="G1935" s="34"/>
    </row>
    <row r="1936" spans="6:7" x14ac:dyDescent="0.25">
      <c r="F1936" s="34"/>
      <c r="G1936" s="34"/>
    </row>
    <row r="1937" spans="6:7" x14ac:dyDescent="0.25">
      <c r="F1937" s="34"/>
      <c r="G1937" s="34"/>
    </row>
    <row r="1938" spans="6:7" x14ac:dyDescent="0.25">
      <c r="F1938" s="34"/>
      <c r="G1938" s="34"/>
    </row>
    <row r="1939" spans="6:7" x14ac:dyDescent="0.25">
      <c r="F1939" s="34"/>
      <c r="G1939" s="34"/>
    </row>
    <row r="1940" spans="6:7" x14ac:dyDescent="0.25">
      <c r="F1940" s="34"/>
      <c r="G1940" s="34"/>
    </row>
    <row r="1941" spans="6:7" x14ac:dyDescent="0.25">
      <c r="F1941" s="34"/>
      <c r="G1941" s="34"/>
    </row>
    <row r="1942" spans="6:7" x14ac:dyDescent="0.25">
      <c r="F1942" s="34"/>
      <c r="G1942" s="34"/>
    </row>
    <row r="1943" spans="6:7" x14ac:dyDescent="0.25">
      <c r="F1943" s="34"/>
      <c r="G1943" s="34"/>
    </row>
    <row r="1944" spans="6:7" x14ac:dyDescent="0.25">
      <c r="F1944" s="34"/>
      <c r="G1944" s="34"/>
    </row>
    <row r="1945" spans="6:7" x14ac:dyDescent="0.25">
      <c r="F1945" s="34"/>
      <c r="G1945" s="34"/>
    </row>
    <row r="1946" spans="6:7" x14ac:dyDescent="0.25">
      <c r="F1946" s="34"/>
      <c r="G1946" s="34"/>
    </row>
    <row r="1947" spans="6:7" x14ac:dyDescent="0.25">
      <c r="F1947" s="34"/>
      <c r="G1947" s="34"/>
    </row>
    <row r="1948" spans="6:7" x14ac:dyDescent="0.25">
      <c r="F1948" s="34"/>
      <c r="G1948" s="34"/>
    </row>
    <row r="1949" spans="6:7" x14ac:dyDescent="0.25">
      <c r="F1949" s="34"/>
      <c r="G1949" s="34"/>
    </row>
    <row r="1950" spans="6:7" x14ac:dyDescent="0.25">
      <c r="F1950" s="34"/>
      <c r="G1950" s="34"/>
    </row>
    <row r="1951" spans="6:7" x14ac:dyDescent="0.25">
      <c r="F1951" s="34"/>
      <c r="G1951" s="34"/>
    </row>
    <row r="1952" spans="6:7" x14ac:dyDescent="0.25">
      <c r="F1952" s="34"/>
      <c r="G1952" s="34"/>
    </row>
    <row r="1953" spans="6:7" x14ac:dyDescent="0.25">
      <c r="F1953" s="34"/>
      <c r="G1953" s="34"/>
    </row>
    <row r="1954" spans="6:7" x14ac:dyDescent="0.25">
      <c r="F1954" s="34"/>
      <c r="G1954" s="34"/>
    </row>
    <row r="1955" spans="6:7" x14ac:dyDescent="0.25">
      <c r="F1955" s="34"/>
      <c r="G1955" s="34"/>
    </row>
    <row r="1956" spans="6:7" x14ac:dyDescent="0.25">
      <c r="F1956" s="34"/>
      <c r="G1956" s="34"/>
    </row>
    <row r="1957" spans="6:7" x14ac:dyDescent="0.25">
      <c r="F1957" s="34"/>
      <c r="G1957" s="34"/>
    </row>
    <row r="1958" spans="6:7" x14ac:dyDescent="0.25">
      <c r="F1958" s="34"/>
      <c r="G1958" s="34"/>
    </row>
    <row r="1959" spans="6:7" x14ac:dyDescent="0.25">
      <c r="F1959" s="34"/>
      <c r="G1959" s="34"/>
    </row>
    <row r="1960" spans="6:7" x14ac:dyDescent="0.25">
      <c r="F1960" s="34"/>
      <c r="G1960" s="34"/>
    </row>
    <row r="1961" spans="6:7" x14ac:dyDescent="0.25">
      <c r="F1961" s="34"/>
      <c r="G1961" s="34"/>
    </row>
    <row r="1962" spans="6:7" x14ac:dyDescent="0.25">
      <c r="F1962" s="34"/>
      <c r="G1962" s="34"/>
    </row>
    <row r="1963" spans="6:7" x14ac:dyDescent="0.25">
      <c r="F1963" s="34"/>
      <c r="G1963" s="34"/>
    </row>
    <row r="1964" spans="6:7" x14ac:dyDescent="0.25">
      <c r="F1964" s="34"/>
      <c r="G1964" s="34"/>
    </row>
    <row r="1965" spans="6:7" x14ac:dyDescent="0.25">
      <c r="F1965" s="34"/>
      <c r="G1965" s="34"/>
    </row>
    <row r="1966" spans="6:7" x14ac:dyDescent="0.25">
      <c r="F1966" s="34"/>
      <c r="G1966" s="34"/>
    </row>
    <row r="1967" spans="6:7" x14ac:dyDescent="0.25">
      <c r="F1967" s="34"/>
      <c r="G1967" s="34"/>
    </row>
    <row r="1968" spans="6:7" x14ac:dyDescent="0.25">
      <c r="F1968" s="34"/>
      <c r="G1968" s="34"/>
    </row>
    <row r="1969" spans="6:7" x14ac:dyDescent="0.25">
      <c r="F1969" s="34"/>
      <c r="G1969" s="34"/>
    </row>
    <row r="1970" spans="6:7" x14ac:dyDescent="0.25">
      <c r="F1970" s="34"/>
      <c r="G1970" s="34"/>
    </row>
    <row r="1971" spans="6:7" x14ac:dyDescent="0.25">
      <c r="F1971" s="34"/>
      <c r="G1971" s="34"/>
    </row>
    <row r="1972" spans="6:7" x14ac:dyDescent="0.25">
      <c r="F1972" s="34"/>
      <c r="G1972" s="34"/>
    </row>
    <row r="1973" spans="6:7" x14ac:dyDescent="0.25">
      <c r="F1973" s="34"/>
      <c r="G1973" s="34"/>
    </row>
    <row r="1974" spans="6:7" x14ac:dyDescent="0.25">
      <c r="F1974" s="34"/>
      <c r="G1974" s="34"/>
    </row>
    <row r="1975" spans="6:7" x14ac:dyDescent="0.25">
      <c r="F1975" s="34"/>
      <c r="G1975" s="34"/>
    </row>
    <row r="1976" spans="6:7" x14ac:dyDescent="0.25">
      <c r="F1976" s="34"/>
      <c r="G1976" s="34"/>
    </row>
    <row r="1977" spans="6:7" x14ac:dyDescent="0.25">
      <c r="F1977" s="34"/>
      <c r="G1977" s="34"/>
    </row>
    <row r="1978" spans="6:7" x14ac:dyDescent="0.25">
      <c r="F1978" s="34"/>
      <c r="G1978" s="34"/>
    </row>
    <row r="1979" spans="6:7" x14ac:dyDescent="0.25">
      <c r="F1979" s="34"/>
      <c r="G1979" s="34"/>
    </row>
    <row r="1980" spans="6:7" x14ac:dyDescent="0.25">
      <c r="F1980" s="34"/>
      <c r="G1980" s="34"/>
    </row>
    <row r="1981" spans="6:7" x14ac:dyDescent="0.25">
      <c r="F1981" s="34"/>
      <c r="G1981" s="34"/>
    </row>
    <row r="1982" spans="6:7" x14ac:dyDescent="0.25">
      <c r="F1982" s="34"/>
      <c r="G1982" s="34"/>
    </row>
    <row r="1983" spans="6:7" x14ac:dyDescent="0.25">
      <c r="F1983" s="34"/>
      <c r="G1983" s="34"/>
    </row>
    <row r="1984" spans="6:7" x14ac:dyDescent="0.25">
      <c r="F1984" s="34"/>
      <c r="G1984" s="34"/>
    </row>
    <row r="1985" spans="6:7" x14ac:dyDescent="0.25">
      <c r="F1985" s="34"/>
      <c r="G1985" s="34"/>
    </row>
    <row r="1986" spans="6:7" x14ac:dyDescent="0.25">
      <c r="F1986" s="34"/>
      <c r="G1986" s="34"/>
    </row>
    <row r="1987" spans="6:7" x14ac:dyDescent="0.25">
      <c r="F1987" s="34"/>
      <c r="G1987" s="34"/>
    </row>
    <row r="1988" spans="6:7" x14ac:dyDescent="0.25">
      <c r="F1988" s="34"/>
      <c r="G1988" s="34"/>
    </row>
    <row r="1989" spans="6:7" x14ac:dyDescent="0.25">
      <c r="F1989" s="34"/>
      <c r="G1989" s="34"/>
    </row>
    <row r="1990" spans="6:7" x14ac:dyDescent="0.25">
      <c r="F1990" s="34"/>
      <c r="G1990" s="34"/>
    </row>
    <row r="1991" spans="6:7" x14ac:dyDescent="0.25">
      <c r="F1991" s="34"/>
      <c r="G1991" s="34"/>
    </row>
    <row r="1992" spans="6:7" x14ac:dyDescent="0.25">
      <c r="F1992" s="34"/>
      <c r="G1992" s="34"/>
    </row>
    <row r="1993" spans="6:7" x14ac:dyDescent="0.25">
      <c r="F1993" s="34"/>
      <c r="G1993" s="34"/>
    </row>
    <row r="1994" spans="6:7" x14ac:dyDescent="0.25">
      <c r="F1994" s="34"/>
      <c r="G1994" s="34"/>
    </row>
    <row r="1995" spans="6:7" x14ac:dyDescent="0.25">
      <c r="F1995" s="34"/>
      <c r="G1995" s="34"/>
    </row>
    <row r="1996" spans="6:7" x14ac:dyDescent="0.25">
      <c r="F1996" s="34"/>
      <c r="G1996" s="34"/>
    </row>
    <row r="1997" spans="6:7" x14ac:dyDescent="0.25">
      <c r="F1997" s="34"/>
      <c r="G1997" s="34"/>
    </row>
    <row r="1998" spans="6:7" x14ac:dyDescent="0.25">
      <c r="F1998" s="34"/>
      <c r="G1998" s="34"/>
    </row>
    <row r="1999" spans="6:7" x14ac:dyDescent="0.25">
      <c r="F1999" s="34"/>
      <c r="G1999" s="34"/>
    </row>
    <row r="2000" spans="6:7" x14ac:dyDescent="0.25">
      <c r="F2000" s="34"/>
      <c r="G2000" s="34"/>
    </row>
    <row r="2001" spans="6:7" x14ac:dyDescent="0.25">
      <c r="F2001" s="34"/>
      <c r="G2001" s="34"/>
    </row>
    <row r="2002" spans="6:7" x14ac:dyDescent="0.25">
      <c r="F2002" s="34"/>
      <c r="G2002" s="34"/>
    </row>
    <row r="2003" spans="6:7" x14ac:dyDescent="0.25">
      <c r="F2003" s="34"/>
      <c r="G2003" s="34"/>
    </row>
    <row r="2004" spans="6:7" x14ac:dyDescent="0.25">
      <c r="F2004" s="34"/>
      <c r="G2004" s="34"/>
    </row>
    <row r="2005" spans="6:7" x14ac:dyDescent="0.25">
      <c r="F2005" s="34"/>
      <c r="G2005" s="34"/>
    </row>
    <row r="2006" spans="6:7" x14ac:dyDescent="0.25">
      <c r="F2006" s="34"/>
      <c r="G2006" s="34"/>
    </row>
    <row r="2007" spans="6:7" x14ac:dyDescent="0.25">
      <c r="F2007" s="34"/>
      <c r="G2007" s="34"/>
    </row>
    <row r="2008" spans="6:7" x14ac:dyDescent="0.25">
      <c r="F2008" s="34"/>
      <c r="G2008" s="34"/>
    </row>
    <row r="2009" spans="6:7" x14ac:dyDescent="0.25">
      <c r="F2009" s="34"/>
      <c r="G2009" s="34"/>
    </row>
    <row r="2010" spans="6:7" x14ac:dyDescent="0.25">
      <c r="F2010" s="34"/>
      <c r="G2010" s="34"/>
    </row>
    <row r="2011" spans="6:7" x14ac:dyDescent="0.25">
      <c r="F2011" s="34"/>
      <c r="G2011" s="34"/>
    </row>
    <row r="2012" spans="6:7" x14ac:dyDescent="0.25">
      <c r="F2012" s="34"/>
      <c r="G2012" s="34"/>
    </row>
    <row r="2013" spans="6:7" x14ac:dyDescent="0.25">
      <c r="F2013" s="34"/>
      <c r="G2013" s="34"/>
    </row>
    <row r="2014" spans="6:7" x14ac:dyDescent="0.25">
      <c r="F2014" s="34"/>
      <c r="G2014" s="34"/>
    </row>
    <row r="2015" spans="6:7" x14ac:dyDescent="0.25">
      <c r="F2015" s="34"/>
      <c r="G2015" s="34"/>
    </row>
    <row r="2016" spans="6:7" x14ac:dyDescent="0.25">
      <c r="F2016" s="34"/>
      <c r="G2016" s="34"/>
    </row>
    <row r="2017" spans="6:7" x14ac:dyDescent="0.25">
      <c r="F2017" s="34"/>
      <c r="G2017" s="34"/>
    </row>
    <row r="2018" spans="6:7" x14ac:dyDescent="0.25">
      <c r="F2018" s="34"/>
      <c r="G2018" s="34"/>
    </row>
    <row r="2019" spans="6:7" x14ac:dyDescent="0.25">
      <c r="F2019" s="34"/>
      <c r="G2019" s="34"/>
    </row>
    <row r="2020" spans="6:7" x14ac:dyDescent="0.25">
      <c r="F2020" s="34"/>
      <c r="G2020" s="34"/>
    </row>
    <row r="2021" spans="6:7" x14ac:dyDescent="0.25">
      <c r="F2021" s="34"/>
      <c r="G2021" s="34"/>
    </row>
    <row r="2022" spans="6:7" x14ac:dyDescent="0.25">
      <c r="F2022" s="34"/>
      <c r="G2022" s="34"/>
    </row>
    <row r="2023" spans="6:7" x14ac:dyDescent="0.25">
      <c r="F2023" s="34"/>
      <c r="G2023" s="34"/>
    </row>
    <row r="2024" spans="6:7" x14ac:dyDescent="0.25">
      <c r="F2024" s="34"/>
      <c r="G2024" s="34"/>
    </row>
    <row r="2025" spans="6:7" x14ac:dyDescent="0.25">
      <c r="F2025" s="34"/>
      <c r="G2025" s="34"/>
    </row>
    <row r="2026" spans="6:7" x14ac:dyDescent="0.25">
      <c r="F2026" s="34"/>
      <c r="G2026" s="34"/>
    </row>
    <row r="2027" spans="6:7" x14ac:dyDescent="0.25">
      <c r="F2027" s="34"/>
      <c r="G2027" s="34"/>
    </row>
    <row r="2028" spans="6:7" x14ac:dyDescent="0.25">
      <c r="F2028" s="34"/>
      <c r="G2028" s="34"/>
    </row>
    <row r="2029" spans="6:7" x14ac:dyDescent="0.25">
      <c r="F2029" s="34"/>
      <c r="G2029" s="34"/>
    </row>
    <row r="2030" spans="6:7" x14ac:dyDescent="0.25">
      <c r="F2030" s="34"/>
      <c r="G2030" s="34"/>
    </row>
    <row r="2031" spans="6:7" x14ac:dyDescent="0.25">
      <c r="F2031" s="34"/>
      <c r="G2031" s="34"/>
    </row>
    <row r="2032" spans="6:7" x14ac:dyDescent="0.25">
      <c r="F2032" s="34"/>
      <c r="G2032" s="34"/>
    </row>
    <row r="2033" spans="6:7" x14ac:dyDescent="0.25">
      <c r="F2033" s="34"/>
      <c r="G2033" s="34"/>
    </row>
    <row r="2034" spans="6:7" x14ac:dyDescent="0.25">
      <c r="F2034" s="34"/>
      <c r="G2034" s="34"/>
    </row>
    <row r="2035" spans="6:7" x14ac:dyDescent="0.25">
      <c r="F2035" s="34"/>
      <c r="G2035" s="34"/>
    </row>
    <row r="2036" spans="6:7" x14ac:dyDescent="0.25">
      <c r="F2036" s="34"/>
      <c r="G2036" s="34"/>
    </row>
    <row r="2037" spans="6:7" x14ac:dyDescent="0.25">
      <c r="F2037" s="34"/>
      <c r="G2037" s="34"/>
    </row>
    <row r="2038" spans="6:7" x14ac:dyDescent="0.25">
      <c r="F2038" s="34"/>
      <c r="G2038" s="34"/>
    </row>
    <row r="2039" spans="6:7" x14ac:dyDescent="0.25">
      <c r="F2039" s="34"/>
      <c r="G2039" s="34"/>
    </row>
    <row r="2040" spans="6:7" x14ac:dyDescent="0.25">
      <c r="F2040" s="34"/>
      <c r="G2040" s="34"/>
    </row>
    <row r="2041" spans="6:7" x14ac:dyDescent="0.25">
      <c r="F2041" s="34"/>
      <c r="G2041" s="34"/>
    </row>
    <row r="2042" spans="6:7" x14ac:dyDescent="0.25">
      <c r="F2042" s="34"/>
      <c r="G2042" s="34"/>
    </row>
    <row r="2043" spans="6:7" x14ac:dyDescent="0.25">
      <c r="F2043" s="34"/>
      <c r="G2043" s="34"/>
    </row>
    <row r="2044" spans="6:7" x14ac:dyDescent="0.25">
      <c r="F2044" s="34"/>
      <c r="G2044" s="34"/>
    </row>
    <row r="2045" spans="6:7" x14ac:dyDescent="0.25">
      <c r="F2045" s="34"/>
      <c r="G2045" s="34"/>
    </row>
    <row r="2046" spans="6:7" x14ac:dyDescent="0.25">
      <c r="F2046" s="34"/>
      <c r="G2046" s="34"/>
    </row>
    <row r="2047" spans="6:7" x14ac:dyDescent="0.25">
      <c r="F2047" s="34"/>
      <c r="G2047" s="34"/>
    </row>
    <row r="2048" spans="6:7" x14ac:dyDescent="0.25">
      <c r="F2048" s="34"/>
      <c r="G2048" s="34"/>
    </row>
    <row r="2049" spans="6:7" x14ac:dyDescent="0.25">
      <c r="F2049" s="34"/>
      <c r="G2049" s="34"/>
    </row>
    <row r="2050" spans="6:7" x14ac:dyDescent="0.25">
      <c r="F2050" s="34"/>
      <c r="G2050" s="34"/>
    </row>
    <row r="2051" spans="6:7" x14ac:dyDescent="0.25">
      <c r="F2051" s="34"/>
      <c r="G2051" s="34"/>
    </row>
    <row r="2052" spans="6:7" x14ac:dyDescent="0.25">
      <c r="F2052" s="34"/>
      <c r="G2052" s="34"/>
    </row>
    <row r="2053" spans="6:7" x14ac:dyDescent="0.25">
      <c r="F2053" s="34"/>
      <c r="G2053" s="34"/>
    </row>
    <row r="2054" spans="6:7" x14ac:dyDescent="0.25">
      <c r="F2054" s="34"/>
      <c r="G2054" s="34"/>
    </row>
    <row r="2055" spans="6:7" x14ac:dyDescent="0.25">
      <c r="F2055" s="34"/>
      <c r="G2055" s="34"/>
    </row>
    <row r="2056" spans="6:7" x14ac:dyDescent="0.25">
      <c r="F2056" s="34"/>
      <c r="G2056" s="34"/>
    </row>
    <row r="2057" spans="6:7" x14ac:dyDescent="0.25">
      <c r="F2057" s="34"/>
      <c r="G2057" s="34"/>
    </row>
    <row r="2058" spans="6:7" x14ac:dyDescent="0.25">
      <c r="F2058" s="34"/>
      <c r="G2058" s="34"/>
    </row>
    <row r="2059" spans="6:7" x14ac:dyDescent="0.25">
      <c r="F2059" s="34"/>
      <c r="G2059" s="34"/>
    </row>
    <row r="2060" spans="6:7" x14ac:dyDescent="0.25">
      <c r="F2060" s="34"/>
      <c r="G2060" s="34"/>
    </row>
    <row r="2061" spans="6:7" x14ac:dyDescent="0.25">
      <c r="F2061" s="34"/>
      <c r="G2061" s="34"/>
    </row>
    <row r="2062" spans="6:7" x14ac:dyDescent="0.25">
      <c r="F2062" s="34"/>
      <c r="G2062" s="34"/>
    </row>
    <row r="2063" spans="6:7" x14ac:dyDescent="0.25">
      <c r="F2063" s="34"/>
      <c r="G2063" s="34"/>
    </row>
    <row r="2064" spans="6:7" x14ac:dyDescent="0.25">
      <c r="F2064" s="34"/>
      <c r="G2064" s="34"/>
    </row>
    <row r="2065" spans="6:7" x14ac:dyDescent="0.25">
      <c r="F2065" s="34"/>
      <c r="G2065" s="34"/>
    </row>
    <row r="2066" spans="6:7" x14ac:dyDescent="0.25">
      <c r="F2066" s="34"/>
      <c r="G2066" s="34"/>
    </row>
    <row r="2067" spans="6:7" x14ac:dyDescent="0.25">
      <c r="F2067" s="34"/>
      <c r="G2067" s="34"/>
    </row>
    <row r="2068" spans="6:7" x14ac:dyDescent="0.25">
      <c r="F2068" s="34"/>
      <c r="G2068" s="34"/>
    </row>
    <row r="2069" spans="6:7" x14ac:dyDescent="0.25">
      <c r="F2069" s="34"/>
      <c r="G2069" s="34"/>
    </row>
    <row r="2070" spans="6:7" x14ac:dyDescent="0.25">
      <c r="F2070" s="34"/>
      <c r="G2070" s="34"/>
    </row>
    <row r="2071" spans="6:7" x14ac:dyDescent="0.25">
      <c r="F2071" s="34"/>
      <c r="G2071" s="34"/>
    </row>
    <row r="2072" spans="6:7" x14ac:dyDescent="0.25">
      <c r="F2072" s="34"/>
      <c r="G2072" s="34"/>
    </row>
    <row r="2073" spans="6:7" x14ac:dyDescent="0.25">
      <c r="F2073" s="34"/>
      <c r="G2073" s="34"/>
    </row>
    <row r="2074" spans="6:7" x14ac:dyDescent="0.25">
      <c r="F2074" s="34"/>
      <c r="G2074" s="34"/>
    </row>
    <row r="2075" spans="6:7" x14ac:dyDescent="0.25">
      <c r="F2075" s="34"/>
      <c r="G2075" s="34"/>
    </row>
    <row r="2076" spans="6:7" x14ac:dyDescent="0.25">
      <c r="F2076" s="34"/>
      <c r="G2076" s="34"/>
    </row>
    <row r="2077" spans="6:7" x14ac:dyDescent="0.25">
      <c r="F2077" s="34"/>
      <c r="G2077" s="34"/>
    </row>
    <row r="2078" spans="6:7" x14ac:dyDescent="0.25">
      <c r="F2078" s="34"/>
      <c r="G2078" s="34"/>
    </row>
    <row r="2079" spans="6:7" x14ac:dyDescent="0.25">
      <c r="F2079" s="34"/>
      <c r="G2079" s="34"/>
    </row>
    <row r="2080" spans="6:7" x14ac:dyDescent="0.25">
      <c r="F2080" s="34"/>
      <c r="G2080" s="34"/>
    </row>
    <row r="2081" spans="6:7" x14ac:dyDescent="0.25">
      <c r="F2081" s="34"/>
      <c r="G2081" s="34"/>
    </row>
    <row r="2082" spans="6:7" x14ac:dyDescent="0.25">
      <c r="F2082" s="34"/>
      <c r="G2082" s="34"/>
    </row>
    <row r="2083" spans="6:7" x14ac:dyDescent="0.25">
      <c r="F2083" s="34"/>
      <c r="G2083" s="34"/>
    </row>
    <row r="2084" spans="6:7" x14ac:dyDescent="0.25">
      <c r="F2084" s="34"/>
      <c r="G2084" s="34"/>
    </row>
    <row r="2085" spans="6:7" x14ac:dyDescent="0.25">
      <c r="F2085" s="34"/>
      <c r="G2085" s="34"/>
    </row>
    <row r="2086" spans="6:7" x14ac:dyDescent="0.25">
      <c r="F2086" s="34"/>
      <c r="G2086" s="34"/>
    </row>
    <row r="2087" spans="6:7" x14ac:dyDescent="0.25">
      <c r="F2087" s="34"/>
      <c r="G2087" s="34"/>
    </row>
    <row r="2088" spans="6:7" x14ac:dyDescent="0.25">
      <c r="F2088" s="34"/>
      <c r="G2088" s="34"/>
    </row>
    <row r="2089" spans="6:7" x14ac:dyDescent="0.25">
      <c r="F2089" s="34"/>
      <c r="G2089" s="34"/>
    </row>
    <row r="2090" spans="6:7" x14ac:dyDescent="0.25">
      <c r="F2090" s="34"/>
      <c r="G2090" s="34"/>
    </row>
    <row r="2091" spans="6:7" x14ac:dyDescent="0.25">
      <c r="F2091" s="34"/>
      <c r="G2091" s="34"/>
    </row>
    <row r="2092" spans="6:7" x14ac:dyDescent="0.25">
      <c r="F2092" s="34"/>
      <c r="G2092" s="34"/>
    </row>
    <row r="2093" spans="6:7" x14ac:dyDescent="0.25">
      <c r="F2093" s="34"/>
      <c r="G2093" s="34"/>
    </row>
    <row r="2094" spans="6:7" x14ac:dyDescent="0.25">
      <c r="F2094" s="34"/>
      <c r="G2094" s="34"/>
    </row>
    <row r="2095" spans="6:7" x14ac:dyDescent="0.25">
      <c r="F2095" s="34"/>
      <c r="G2095" s="34"/>
    </row>
    <row r="2096" spans="6:7" x14ac:dyDescent="0.25">
      <c r="F2096" s="34"/>
      <c r="G2096" s="34"/>
    </row>
    <row r="2097" spans="6:7" x14ac:dyDescent="0.25">
      <c r="F2097" s="34"/>
      <c r="G2097" s="34"/>
    </row>
    <row r="2098" spans="6:7" x14ac:dyDescent="0.25">
      <c r="F2098" s="34"/>
      <c r="G2098" s="34"/>
    </row>
    <row r="2099" spans="6:7" x14ac:dyDescent="0.25">
      <c r="F2099" s="34"/>
      <c r="G2099" s="34"/>
    </row>
    <row r="2100" spans="6:7" x14ac:dyDescent="0.25">
      <c r="F2100" s="34"/>
      <c r="G2100" s="34"/>
    </row>
    <row r="2101" spans="6:7" x14ac:dyDescent="0.25">
      <c r="F2101" s="34"/>
      <c r="G2101" s="34"/>
    </row>
    <row r="2102" spans="6:7" x14ac:dyDescent="0.25">
      <c r="F2102" s="34"/>
      <c r="G2102" s="34"/>
    </row>
    <row r="2103" spans="6:7" x14ac:dyDescent="0.25">
      <c r="F2103" s="34"/>
      <c r="G2103" s="34"/>
    </row>
    <row r="2104" spans="6:7" x14ac:dyDescent="0.25">
      <c r="F2104" s="34"/>
      <c r="G2104" s="34"/>
    </row>
    <row r="2105" spans="6:7" x14ac:dyDescent="0.25">
      <c r="F2105" s="34"/>
      <c r="G2105" s="34"/>
    </row>
    <row r="2106" spans="6:7" x14ac:dyDescent="0.25">
      <c r="F2106" s="34"/>
      <c r="G2106" s="34"/>
    </row>
    <row r="2107" spans="6:7" x14ac:dyDescent="0.25">
      <c r="F2107" s="34"/>
      <c r="G2107" s="34"/>
    </row>
    <row r="2108" spans="6:7" x14ac:dyDescent="0.25">
      <c r="F2108" s="34"/>
      <c r="G2108" s="34"/>
    </row>
    <row r="2109" spans="6:7" x14ac:dyDescent="0.25">
      <c r="F2109" s="34"/>
      <c r="G2109" s="34"/>
    </row>
    <row r="2110" spans="6:7" x14ac:dyDescent="0.25">
      <c r="F2110" s="34"/>
      <c r="G2110" s="34"/>
    </row>
    <row r="2111" spans="6:7" x14ac:dyDescent="0.25">
      <c r="F2111" s="34"/>
      <c r="G2111" s="34"/>
    </row>
    <row r="2112" spans="6:7" x14ac:dyDescent="0.25">
      <c r="F2112" s="34"/>
      <c r="G2112" s="34"/>
    </row>
    <row r="2113" spans="6:7" x14ac:dyDescent="0.25">
      <c r="F2113" s="34"/>
      <c r="G2113" s="34"/>
    </row>
    <row r="2114" spans="6:7" x14ac:dyDescent="0.25">
      <c r="F2114" s="34"/>
      <c r="G2114" s="34"/>
    </row>
    <row r="2115" spans="6:7" x14ac:dyDescent="0.25">
      <c r="F2115" s="34"/>
      <c r="G2115" s="34"/>
    </row>
    <row r="2116" spans="6:7" x14ac:dyDescent="0.25">
      <c r="F2116" s="34"/>
      <c r="G2116" s="34"/>
    </row>
    <row r="2117" spans="6:7" x14ac:dyDescent="0.25">
      <c r="F2117" s="34"/>
      <c r="G2117" s="34"/>
    </row>
    <row r="2118" spans="6:7" x14ac:dyDescent="0.25">
      <c r="F2118" s="34"/>
      <c r="G2118" s="34"/>
    </row>
    <row r="2119" spans="6:7" x14ac:dyDescent="0.25">
      <c r="F2119" s="34"/>
      <c r="G2119" s="34"/>
    </row>
    <row r="2120" spans="6:7" x14ac:dyDescent="0.25">
      <c r="F2120" s="34"/>
      <c r="G2120" s="34"/>
    </row>
    <row r="2121" spans="6:7" x14ac:dyDescent="0.25">
      <c r="F2121" s="34"/>
      <c r="G2121" s="34"/>
    </row>
    <row r="2122" spans="6:7" x14ac:dyDescent="0.25">
      <c r="F2122" s="34"/>
      <c r="G2122" s="34"/>
    </row>
    <row r="2123" spans="6:7" x14ac:dyDescent="0.25">
      <c r="F2123" s="34"/>
      <c r="G2123" s="34"/>
    </row>
    <row r="2124" spans="6:7" x14ac:dyDescent="0.25">
      <c r="F2124" s="34"/>
      <c r="G2124" s="34"/>
    </row>
    <row r="2125" spans="6:7" x14ac:dyDescent="0.25">
      <c r="F2125" s="34"/>
      <c r="G2125" s="34"/>
    </row>
    <row r="2126" spans="6:7" x14ac:dyDescent="0.25">
      <c r="F2126" s="34"/>
      <c r="G2126" s="34"/>
    </row>
    <row r="2127" spans="6:7" x14ac:dyDescent="0.25">
      <c r="F2127" s="34"/>
      <c r="G2127" s="34"/>
    </row>
    <row r="2128" spans="6:7" x14ac:dyDescent="0.25">
      <c r="F2128" s="34"/>
      <c r="G2128" s="34"/>
    </row>
    <row r="2129" spans="6:7" x14ac:dyDescent="0.25">
      <c r="F2129" s="34"/>
      <c r="G2129" s="34"/>
    </row>
    <row r="2130" spans="6:7" x14ac:dyDescent="0.25">
      <c r="F2130" s="34"/>
      <c r="G2130" s="34"/>
    </row>
    <row r="2131" spans="6:7" x14ac:dyDescent="0.25">
      <c r="F2131" s="34"/>
      <c r="G2131" s="34"/>
    </row>
    <row r="2132" spans="6:7" x14ac:dyDescent="0.25">
      <c r="F2132" s="34"/>
      <c r="G2132" s="34"/>
    </row>
    <row r="2133" spans="6:7" x14ac:dyDescent="0.25">
      <c r="F2133" s="34"/>
      <c r="G2133" s="34"/>
    </row>
    <row r="2134" spans="6:7" x14ac:dyDescent="0.25">
      <c r="F2134" s="34"/>
      <c r="G2134" s="34"/>
    </row>
    <row r="2135" spans="6:7" x14ac:dyDescent="0.25">
      <c r="F2135" s="34"/>
      <c r="G2135" s="34"/>
    </row>
    <row r="2136" spans="6:7" x14ac:dyDescent="0.25">
      <c r="F2136" s="34"/>
      <c r="G2136" s="34"/>
    </row>
    <row r="2137" spans="6:7" x14ac:dyDescent="0.25">
      <c r="F2137" s="34"/>
      <c r="G2137" s="34"/>
    </row>
    <row r="2138" spans="6:7" x14ac:dyDescent="0.25">
      <c r="F2138" s="34"/>
      <c r="G2138" s="34"/>
    </row>
    <row r="2139" spans="6:7" x14ac:dyDescent="0.25">
      <c r="F2139" s="34"/>
      <c r="G2139" s="34"/>
    </row>
    <row r="2140" spans="6:7" x14ac:dyDescent="0.25">
      <c r="F2140" s="34"/>
      <c r="G2140" s="34"/>
    </row>
    <row r="2141" spans="6:7" x14ac:dyDescent="0.25">
      <c r="F2141" s="34"/>
      <c r="G2141" s="34"/>
    </row>
    <row r="2142" spans="6:7" x14ac:dyDescent="0.25">
      <c r="F2142" s="34"/>
      <c r="G2142" s="34"/>
    </row>
    <row r="2143" spans="6:7" x14ac:dyDescent="0.25">
      <c r="F2143" s="34"/>
      <c r="G2143" s="34"/>
    </row>
    <row r="2144" spans="6:7" x14ac:dyDescent="0.25">
      <c r="F2144" s="34"/>
      <c r="G2144" s="34"/>
    </row>
    <row r="2145" spans="6:7" x14ac:dyDescent="0.25">
      <c r="F2145" s="34"/>
      <c r="G2145" s="34"/>
    </row>
    <row r="2146" spans="6:7" x14ac:dyDescent="0.25">
      <c r="F2146" s="34"/>
      <c r="G2146" s="34"/>
    </row>
    <row r="2147" spans="6:7" x14ac:dyDescent="0.25">
      <c r="F2147" s="34"/>
      <c r="G2147" s="34"/>
    </row>
    <row r="2148" spans="6:7" x14ac:dyDescent="0.25">
      <c r="F2148" s="34"/>
      <c r="G2148" s="34"/>
    </row>
    <row r="2149" spans="6:7" x14ac:dyDescent="0.25">
      <c r="F2149" s="34"/>
      <c r="G2149" s="34"/>
    </row>
    <row r="2150" spans="6:7" x14ac:dyDescent="0.25">
      <c r="F2150" s="34"/>
      <c r="G2150" s="34"/>
    </row>
    <row r="2151" spans="6:7" x14ac:dyDescent="0.25">
      <c r="F2151" s="34"/>
      <c r="G2151" s="34"/>
    </row>
    <row r="2152" spans="6:7" x14ac:dyDescent="0.25">
      <c r="F2152" s="34"/>
      <c r="G2152" s="34"/>
    </row>
    <row r="2153" spans="6:7" x14ac:dyDescent="0.25">
      <c r="F2153" s="34"/>
      <c r="G2153" s="34"/>
    </row>
    <row r="2154" spans="6:7" x14ac:dyDescent="0.25">
      <c r="F2154" s="34"/>
      <c r="G2154" s="34"/>
    </row>
    <row r="2155" spans="6:7" x14ac:dyDescent="0.25">
      <c r="F2155" s="34"/>
      <c r="G2155" s="34"/>
    </row>
    <row r="2156" spans="6:7" x14ac:dyDescent="0.25">
      <c r="F2156" s="34"/>
      <c r="G2156" s="34"/>
    </row>
    <row r="2157" spans="6:7" x14ac:dyDescent="0.25">
      <c r="F2157" s="34"/>
      <c r="G2157" s="34"/>
    </row>
    <row r="2158" spans="6:7" x14ac:dyDescent="0.25">
      <c r="F2158" s="34"/>
      <c r="G2158" s="34"/>
    </row>
    <row r="2159" spans="6:7" x14ac:dyDescent="0.25">
      <c r="F2159" s="34"/>
      <c r="G2159" s="34"/>
    </row>
    <row r="2160" spans="6:7" x14ac:dyDescent="0.25">
      <c r="F2160" s="34"/>
      <c r="G2160" s="34"/>
    </row>
    <row r="2161" spans="6:7" x14ac:dyDescent="0.25">
      <c r="F2161" s="34"/>
      <c r="G2161" s="34"/>
    </row>
    <row r="2162" spans="6:7" x14ac:dyDescent="0.25">
      <c r="F2162" s="34"/>
      <c r="G2162" s="34"/>
    </row>
    <row r="2163" spans="6:7" x14ac:dyDescent="0.25">
      <c r="F2163" s="34"/>
      <c r="G2163" s="34"/>
    </row>
    <row r="2164" spans="6:7" x14ac:dyDescent="0.25">
      <c r="F2164" s="34"/>
      <c r="G2164" s="34"/>
    </row>
    <row r="2165" spans="6:7" x14ac:dyDescent="0.25">
      <c r="F2165" s="34"/>
      <c r="G2165" s="34"/>
    </row>
    <row r="2166" spans="6:7" x14ac:dyDescent="0.25">
      <c r="F2166" s="34"/>
      <c r="G2166" s="34"/>
    </row>
    <row r="2167" spans="6:7" x14ac:dyDescent="0.25">
      <c r="F2167" s="34"/>
      <c r="G2167" s="34"/>
    </row>
    <row r="2168" spans="6:7" x14ac:dyDescent="0.25">
      <c r="F2168" s="34"/>
      <c r="G2168" s="34"/>
    </row>
    <row r="2169" spans="6:7" x14ac:dyDescent="0.25">
      <c r="F2169" s="34"/>
      <c r="G2169" s="34"/>
    </row>
    <row r="2170" spans="6:7" x14ac:dyDescent="0.25">
      <c r="F2170" s="34"/>
      <c r="G2170" s="34"/>
    </row>
    <row r="2171" spans="6:7" x14ac:dyDescent="0.25">
      <c r="F2171" s="34"/>
      <c r="G2171" s="34"/>
    </row>
    <row r="2172" spans="6:7" x14ac:dyDescent="0.25">
      <c r="F2172" s="34"/>
      <c r="G2172" s="34"/>
    </row>
    <row r="2173" spans="6:7" x14ac:dyDescent="0.25">
      <c r="F2173" s="34"/>
      <c r="G2173" s="34"/>
    </row>
    <row r="2174" spans="6:7" x14ac:dyDescent="0.25">
      <c r="F2174" s="34"/>
      <c r="G2174" s="34"/>
    </row>
    <row r="2175" spans="6:7" x14ac:dyDescent="0.25">
      <c r="F2175" s="34"/>
      <c r="G2175" s="34"/>
    </row>
    <row r="2176" spans="6:7" x14ac:dyDescent="0.25">
      <c r="F2176" s="34"/>
      <c r="G2176" s="34"/>
    </row>
    <row r="2177" spans="6:7" x14ac:dyDescent="0.25">
      <c r="F2177" s="34"/>
      <c r="G2177" s="34"/>
    </row>
    <row r="2178" spans="6:7" x14ac:dyDescent="0.25">
      <c r="F2178" s="34"/>
      <c r="G2178" s="34"/>
    </row>
    <row r="2179" spans="6:7" x14ac:dyDescent="0.25">
      <c r="F2179" s="34"/>
      <c r="G2179" s="34"/>
    </row>
    <row r="2180" spans="6:7" x14ac:dyDescent="0.25">
      <c r="F2180" s="34"/>
      <c r="G2180" s="34"/>
    </row>
    <row r="2181" spans="6:7" x14ac:dyDescent="0.25">
      <c r="F2181" s="34"/>
      <c r="G2181" s="34"/>
    </row>
    <row r="2182" spans="6:7" x14ac:dyDescent="0.25">
      <c r="F2182" s="34"/>
      <c r="G2182" s="34"/>
    </row>
    <row r="2183" spans="6:7" x14ac:dyDescent="0.25">
      <c r="F2183" s="34"/>
      <c r="G2183" s="34"/>
    </row>
    <row r="2184" spans="6:7" x14ac:dyDescent="0.25">
      <c r="F2184" s="34"/>
      <c r="G2184" s="34"/>
    </row>
    <row r="2185" spans="6:7" x14ac:dyDescent="0.25">
      <c r="F2185" s="34"/>
      <c r="G2185" s="34"/>
    </row>
    <row r="2186" spans="6:7" x14ac:dyDescent="0.25">
      <c r="F2186" s="34"/>
      <c r="G2186" s="34"/>
    </row>
    <row r="2187" spans="6:7" x14ac:dyDescent="0.25">
      <c r="F2187" s="34"/>
      <c r="G2187" s="34"/>
    </row>
    <row r="2188" spans="6:7" x14ac:dyDescent="0.25">
      <c r="F2188" s="34"/>
      <c r="G2188" s="34"/>
    </row>
    <row r="2189" spans="6:7" x14ac:dyDescent="0.25">
      <c r="F2189" s="34"/>
      <c r="G2189" s="34"/>
    </row>
    <row r="2190" spans="6:7" x14ac:dyDescent="0.25">
      <c r="F2190" s="34"/>
      <c r="G2190" s="34"/>
    </row>
    <row r="2191" spans="6:7" x14ac:dyDescent="0.25">
      <c r="F2191" s="34"/>
      <c r="G2191" s="34"/>
    </row>
    <row r="2192" spans="6:7" x14ac:dyDescent="0.25">
      <c r="F2192" s="34"/>
      <c r="G2192" s="34"/>
    </row>
    <row r="2193" spans="6:7" x14ac:dyDescent="0.25">
      <c r="F2193" s="34"/>
      <c r="G2193" s="34"/>
    </row>
    <row r="2194" spans="6:7" x14ac:dyDescent="0.25">
      <c r="F2194" s="34"/>
      <c r="G2194" s="34"/>
    </row>
    <row r="2195" spans="6:7" x14ac:dyDescent="0.25">
      <c r="F2195" s="34"/>
      <c r="G2195" s="34"/>
    </row>
    <row r="2196" spans="6:7" x14ac:dyDescent="0.25">
      <c r="F2196" s="34"/>
      <c r="G2196" s="34"/>
    </row>
    <row r="2197" spans="6:7" x14ac:dyDescent="0.25">
      <c r="F2197" s="34"/>
      <c r="G2197" s="34"/>
    </row>
    <row r="2198" spans="6:7" x14ac:dyDescent="0.25">
      <c r="F2198" s="34"/>
      <c r="G2198" s="34"/>
    </row>
    <row r="2199" spans="6:7" x14ac:dyDescent="0.25">
      <c r="F2199" s="34"/>
      <c r="G2199" s="34"/>
    </row>
    <row r="2200" spans="6:7" x14ac:dyDescent="0.25">
      <c r="F2200" s="34"/>
      <c r="G2200" s="34"/>
    </row>
    <row r="2201" spans="6:7" x14ac:dyDescent="0.25">
      <c r="F2201" s="34"/>
      <c r="G2201" s="34"/>
    </row>
    <row r="2202" spans="6:7" x14ac:dyDescent="0.25">
      <c r="F2202" s="34"/>
      <c r="G2202" s="34"/>
    </row>
    <row r="2203" spans="6:7" x14ac:dyDescent="0.25">
      <c r="F2203" s="34"/>
      <c r="G2203" s="34"/>
    </row>
    <row r="2204" spans="6:7" x14ac:dyDescent="0.25">
      <c r="F2204" s="34"/>
      <c r="G2204" s="34"/>
    </row>
    <row r="2205" spans="6:7" x14ac:dyDescent="0.25">
      <c r="F2205" s="34"/>
      <c r="G2205" s="34"/>
    </row>
    <row r="2206" spans="6:7" x14ac:dyDescent="0.25">
      <c r="F2206" s="34"/>
      <c r="G2206" s="34"/>
    </row>
    <row r="2207" spans="6:7" x14ac:dyDescent="0.25">
      <c r="F2207" s="34"/>
      <c r="G2207" s="34"/>
    </row>
    <row r="2208" spans="6:7" x14ac:dyDescent="0.25">
      <c r="F2208" s="34"/>
      <c r="G2208" s="34"/>
    </row>
    <row r="2209" spans="6:7" x14ac:dyDescent="0.25">
      <c r="F2209" s="34"/>
      <c r="G2209" s="34"/>
    </row>
    <row r="2210" spans="6:7" x14ac:dyDescent="0.25">
      <c r="F2210" s="34"/>
      <c r="G2210" s="34"/>
    </row>
    <row r="2211" spans="6:7" x14ac:dyDescent="0.25">
      <c r="F2211" s="34"/>
      <c r="G2211" s="34"/>
    </row>
    <row r="2212" spans="6:7" x14ac:dyDescent="0.25">
      <c r="F2212" s="34"/>
      <c r="G2212" s="34"/>
    </row>
    <row r="2213" spans="6:7" x14ac:dyDescent="0.25">
      <c r="F2213" s="34"/>
      <c r="G2213" s="34"/>
    </row>
    <row r="2214" spans="6:7" x14ac:dyDescent="0.25">
      <c r="F2214" s="34"/>
      <c r="G2214" s="34"/>
    </row>
    <row r="2215" spans="6:7" x14ac:dyDescent="0.25">
      <c r="F2215" s="34"/>
      <c r="G2215" s="34"/>
    </row>
    <row r="2216" spans="6:7" x14ac:dyDescent="0.25">
      <c r="F2216" s="34"/>
      <c r="G2216" s="34"/>
    </row>
    <row r="2217" spans="6:7" x14ac:dyDescent="0.25">
      <c r="F2217" s="34"/>
      <c r="G2217" s="34"/>
    </row>
    <row r="2218" spans="6:7" x14ac:dyDescent="0.25">
      <c r="F2218" s="34"/>
      <c r="G2218" s="34"/>
    </row>
    <row r="2219" spans="6:7" x14ac:dyDescent="0.25">
      <c r="F2219" s="34"/>
      <c r="G2219" s="34"/>
    </row>
    <row r="2220" spans="6:7" x14ac:dyDescent="0.25">
      <c r="F2220" s="34"/>
      <c r="G2220" s="34"/>
    </row>
    <row r="2221" spans="6:7" x14ac:dyDescent="0.25">
      <c r="F2221" s="34"/>
      <c r="G2221" s="34"/>
    </row>
    <row r="2222" spans="6:7" x14ac:dyDescent="0.25">
      <c r="F2222" s="34"/>
      <c r="G2222" s="34"/>
    </row>
    <row r="2223" spans="6:7" x14ac:dyDescent="0.25">
      <c r="F2223" s="34"/>
      <c r="G2223" s="34"/>
    </row>
    <row r="2224" spans="6:7" x14ac:dyDescent="0.25">
      <c r="F2224" s="34"/>
      <c r="G2224" s="34"/>
    </row>
    <row r="2225" spans="6:7" x14ac:dyDescent="0.25">
      <c r="F2225" s="34"/>
      <c r="G2225" s="34"/>
    </row>
    <row r="2226" spans="6:7" x14ac:dyDescent="0.25">
      <c r="F2226" s="34"/>
      <c r="G2226" s="34"/>
    </row>
    <row r="2227" spans="6:7" x14ac:dyDescent="0.25">
      <c r="F2227" s="34"/>
      <c r="G2227" s="34"/>
    </row>
    <row r="2228" spans="6:7" x14ac:dyDescent="0.25">
      <c r="F2228" s="34"/>
      <c r="G2228" s="34"/>
    </row>
    <row r="2229" spans="6:7" x14ac:dyDescent="0.25">
      <c r="F2229" s="34"/>
      <c r="G2229" s="34"/>
    </row>
    <row r="2230" spans="6:7" x14ac:dyDescent="0.25">
      <c r="F2230" s="34"/>
      <c r="G2230" s="34"/>
    </row>
    <row r="2231" spans="6:7" x14ac:dyDescent="0.25">
      <c r="F2231" s="34"/>
      <c r="G2231" s="34"/>
    </row>
    <row r="2232" spans="6:7" x14ac:dyDescent="0.25">
      <c r="F2232" s="34"/>
      <c r="G2232" s="34"/>
    </row>
    <row r="2233" spans="6:7" x14ac:dyDescent="0.25">
      <c r="F2233" s="34"/>
      <c r="G2233" s="34"/>
    </row>
    <row r="2234" spans="6:7" x14ac:dyDescent="0.25">
      <c r="F2234" s="34"/>
      <c r="G2234" s="34"/>
    </row>
    <row r="2235" spans="6:7" x14ac:dyDescent="0.25">
      <c r="F2235" s="34"/>
      <c r="G2235" s="34"/>
    </row>
    <row r="2236" spans="6:7" x14ac:dyDescent="0.25">
      <c r="F2236" s="34"/>
      <c r="G2236" s="34"/>
    </row>
    <row r="2237" spans="6:7" x14ac:dyDescent="0.25">
      <c r="F2237" s="34"/>
      <c r="G2237" s="34"/>
    </row>
    <row r="2238" spans="6:7" x14ac:dyDescent="0.25">
      <c r="F2238" s="34"/>
      <c r="G2238" s="34"/>
    </row>
    <row r="2239" spans="6:7" x14ac:dyDescent="0.25">
      <c r="F2239" s="34"/>
      <c r="G2239" s="34"/>
    </row>
    <row r="2240" spans="6:7" x14ac:dyDescent="0.25">
      <c r="F2240" s="34"/>
      <c r="G2240" s="34"/>
    </row>
    <row r="2241" spans="6:7" x14ac:dyDescent="0.25">
      <c r="F2241" s="34"/>
      <c r="G2241" s="34"/>
    </row>
    <row r="2242" spans="6:7" x14ac:dyDescent="0.25">
      <c r="F2242" s="34"/>
      <c r="G2242" s="34"/>
    </row>
    <row r="2243" spans="6:7" x14ac:dyDescent="0.25">
      <c r="F2243" s="34"/>
      <c r="G2243" s="34"/>
    </row>
    <row r="2244" spans="6:7" x14ac:dyDescent="0.25">
      <c r="F2244" s="34"/>
      <c r="G2244" s="34"/>
    </row>
    <row r="2245" spans="6:7" x14ac:dyDescent="0.25">
      <c r="F2245" s="34"/>
      <c r="G2245" s="34"/>
    </row>
    <row r="2246" spans="6:7" x14ac:dyDescent="0.25">
      <c r="F2246" s="34"/>
      <c r="G2246" s="34"/>
    </row>
    <row r="2247" spans="6:7" x14ac:dyDescent="0.25">
      <c r="F2247" s="34"/>
      <c r="G2247" s="34"/>
    </row>
    <row r="2248" spans="6:7" x14ac:dyDescent="0.25">
      <c r="F2248" s="34"/>
      <c r="G2248" s="34"/>
    </row>
    <row r="2249" spans="6:7" x14ac:dyDescent="0.25">
      <c r="F2249" s="34"/>
      <c r="G2249" s="34"/>
    </row>
    <row r="2250" spans="6:7" x14ac:dyDescent="0.25">
      <c r="F2250" s="34"/>
      <c r="G2250" s="34"/>
    </row>
    <row r="2251" spans="6:7" x14ac:dyDescent="0.25">
      <c r="F2251" s="34"/>
      <c r="G2251" s="34"/>
    </row>
    <row r="2252" spans="6:7" x14ac:dyDescent="0.25">
      <c r="F2252" s="34"/>
      <c r="G2252" s="34"/>
    </row>
    <row r="2253" spans="6:7" x14ac:dyDescent="0.25">
      <c r="F2253" s="34"/>
      <c r="G2253" s="34"/>
    </row>
    <row r="2254" spans="6:7" x14ac:dyDescent="0.25">
      <c r="F2254" s="34"/>
      <c r="G2254" s="34"/>
    </row>
    <row r="2255" spans="6:7" x14ac:dyDescent="0.25">
      <c r="F2255" s="34"/>
      <c r="G2255" s="34"/>
    </row>
    <row r="2256" spans="6:7" x14ac:dyDescent="0.25">
      <c r="F2256" s="34"/>
      <c r="G2256" s="34"/>
    </row>
    <row r="2257" spans="6:7" x14ac:dyDescent="0.25">
      <c r="F2257" s="34"/>
      <c r="G2257" s="34"/>
    </row>
    <row r="2258" spans="6:7" x14ac:dyDescent="0.25">
      <c r="F2258" s="34"/>
      <c r="G2258" s="34"/>
    </row>
    <row r="2259" spans="6:7" x14ac:dyDescent="0.25">
      <c r="F2259" s="34"/>
      <c r="G2259" s="34"/>
    </row>
    <row r="2260" spans="6:7" x14ac:dyDescent="0.25">
      <c r="F2260" s="34"/>
      <c r="G2260" s="34"/>
    </row>
    <row r="2261" spans="6:7" x14ac:dyDescent="0.25">
      <c r="F2261" s="34"/>
      <c r="G2261" s="34"/>
    </row>
    <row r="2262" spans="6:7" x14ac:dyDescent="0.25">
      <c r="F2262" s="34"/>
      <c r="G2262" s="34"/>
    </row>
    <row r="2263" spans="6:7" x14ac:dyDescent="0.25">
      <c r="F2263" s="34"/>
      <c r="G2263" s="34"/>
    </row>
    <row r="2264" spans="6:7" x14ac:dyDescent="0.25">
      <c r="F2264" s="34"/>
      <c r="G2264" s="34"/>
    </row>
    <row r="2265" spans="6:7" x14ac:dyDescent="0.25">
      <c r="F2265" s="34"/>
      <c r="G2265" s="34"/>
    </row>
    <row r="2266" spans="6:7" x14ac:dyDescent="0.25">
      <c r="F2266" s="34"/>
      <c r="G2266" s="34"/>
    </row>
    <row r="2267" spans="6:7" x14ac:dyDescent="0.25">
      <c r="F2267" s="34"/>
      <c r="G2267" s="34"/>
    </row>
    <row r="2268" spans="6:7" x14ac:dyDescent="0.25">
      <c r="F2268" s="34"/>
      <c r="G2268" s="34"/>
    </row>
    <row r="2269" spans="6:7" x14ac:dyDescent="0.25">
      <c r="F2269" s="34"/>
      <c r="G2269" s="34"/>
    </row>
    <row r="2270" spans="6:7" x14ac:dyDescent="0.25">
      <c r="F2270" s="34"/>
      <c r="G2270" s="34"/>
    </row>
    <row r="2271" spans="6:7" x14ac:dyDescent="0.25">
      <c r="F2271" s="34"/>
      <c r="G2271" s="34"/>
    </row>
    <row r="2272" spans="6:7" x14ac:dyDescent="0.25">
      <c r="F2272" s="34"/>
      <c r="G2272" s="34"/>
    </row>
    <row r="2273" spans="6:7" x14ac:dyDescent="0.25">
      <c r="F2273" s="34"/>
      <c r="G2273" s="34"/>
    </row>
    <row r="2274" spans="6:7" x14ac:dyDescent="0.25">
      <c r="F2274" s="34"/>
      <c r="G2274" s="34"/>
    </row>
    <row r="2275" spans="6:7" x14ac:dyDescent="0.25">
      <c r="F2275" s="34"/>
      <c r="G2275" s="34"/>
    </row>
    <row r="2276" spans="6:7" x14ac:dyDescent="0.25">
      <c r="F2276" s="34"/>
      <c r="G2276" s="34"/>
    </row>
    <row r="2277" spans="6:7" x14ac:dyDescent="0.25">
      <c r="F2277" s="34"/>
      <c r="G2277" s="34"/>
    </row>
    <row r="2278" spans="6:7" x14ac:dyDescent="0.25">
      <c r="F2278" s="34"/>
      <c r="G2278" s="34"/>
    </row>
    <row r="2279" spans="6:7" x14ac:dyDescent="0.25">
      <c r="F2279" s="34"/>
      <c r="G2279" s="34"/>
    </row>
    <row r="2280" spans="6:7" x14ac:dyDescent="0.25">
      <c r="F2280" s="34"/>
      <c r="G2280" s="34"/>
    </row>
    <row r="2281" spans="6:7" x14ac:dyDescent="0.25">
      <c r="F2281" s="34"/>
      <c r="G2281" s="34"/>
    </row>
    <row r="2282" spans="6:7" x14ac:dyDescent="0.25">
      <c r="F2282" s="34"/>
      <c r="G2282" s="34"/>
    </row>
    <row r="2283" spans="6:7" x14ac:dyDescent="0.25">
      <c r="F2283" s="34"/>
      <c r="G2283" s="34"/>
    </row>
    <row r="2284" spans="6:7" x14ac:dyDescent="0.25">
      <c r="F2284" s="34"/>
      <c r="G2284" s="34"/>
    </row>
    <row r="2285" spans="6:7" x14ac:dyDescent="0.25">
      <c r="F2285" s="34"/>
      <c r="G2285" s="34"/>
    </row>
    <row r="2286" spans="6:7" x14ac:dyDescent="0.25">
      <c r="F2286" s="34"/>
      <c r="G2286" s="34"/>
    </row>
    <row r="2287" spans="6:7" x14ac:dyDescent="0.25">
      <c r="F2287" s="34"/>
      <c r="G2287" s="34"/>
    </row>
    <row r="2288" spans="6:7" x14ac:dyDescent="0.25">
      <c r="F2288" s="34"/>
      <c r="G2288" s="34"/>
    </row>
    <row r="2289" spans="6:7" x14ac:dyDescent="0.25">
      <c r="F2289" s="34"/>
      <c r="G2289" s="34"/>
    </row>
    <row r="2290" spans="6:7" x14ac:dyDescent="0.25">
      <c r="F2290" s="34"/>
      <c r="G2290" s="34"/>
    </row>
    <row r="2291" spans="6:7" x14ac:dyDescent="0.25">
      <c r="F2291" s="34"/>
      <c r="G2291" s="34"/>
    </row>
    <row r="2292" spans="6:7" x14ac:dyDescent="0.25">
      <c r="F2292" s="34"/>
      <c r="G2292" s="34"/>
    </row>
    <row r="2293" spans="6:7" x14ac:dyDescent="0.25">
      <c r="F2293" s="34"/>
      <c r="G2293" s="34"/>
    </row>
    <row r="2294" spans="6:7" x14ac:dyDescent="0.25">
      <c r="F2294" s="34"/>
      <c r="G2294" s="34"/>
    </row>
    <row r="2295" spans="6:7" x14ac:dyDescent="0.25">
      <c r="F2295" s="34"/>
      <c r="G2295" s="34"/>
    </row>
    <row r="2296" spans="6:7" x14ac:dyDescent="0.25">
      <c r="F2296" s="34"/>
      <c r="G2296" s="34"/>
    </row>
    <row r="2297" spans="6:7" x14ac:dyDescent="0.25">
      <c r="F2297" s="34"/>
      <c r="G2297" s="34"/>
    </row>
    <row r="2298" spans="6:7" x14ac:dyDescent="0.25">
      <c r="F2298" s="34"/>
      <c r="G2298" s="34"/>
    </row>
    <row r="2299" spans="6:7" x14ac:dyDescent="0.25">
      <c r="F2299" s="34"/>
      <c r="G2299" s="34"/>
    </row>
    <row r="2300" spans="6:7" x14ac:dyDescent="0.25">
      <c r="F2300" s="34"/>
      <c r="G2300" s="34"/>
    </row>
    <row r="2301" spans="6:7" x14ac:dyDescent="0.25">
      <c r="F2301" s="34"/>
      <c r="G2301" s="34"/>
    </row>
    <row r="2302" spans="6:7" x14ac:dyDescent="0.25">
      <c r="F2302" s="34"/>
      <c r="G2302" s="34"/>
    </row>
    <row r="2303" spans="6:7" x14ac:dyDescent="0.25">
      <c r="F2303" s="34"/>
      <c r="G2303" s="34"/>
    </row>
    <row r="2304" spans="6:7" x14ac:dyDescent="0.25">
      <c r="F2304" s="34"/>
      <c r="G2304" s="34"/>
    </row>
    <row r="2305" spans="6:7" x14ac:dyDescent="0.25">
      <c r="F2305" s="34"/>
      <c r="G2305" s="34"/>
    </row>
    <row r="2306" spans="6:7" x14ac:dyDescent="0.25">
      <c r="F2306" s="34"/>
      <c r="G2306" s="34"/>
    </row>
    <row r="2307" spans="6:7" x14ac:dyDescent="0.25">
      <c r="F2307" s="34"/>
      <c r="G2307" s="34"/>
    </row>
    <row r="2308" spans="6:7" x14ac:dyDescent="0.25">
      <c r="F2308" s="34"/>
      <c r="G2308" s="34"/>
    </row>
    <row r="2309" spans="6:7" x14ac:dyDescent="0.25">
      <c r="F2309" s="34"/>
      <c r="G2309" s="34"/>
    </row>
    <row r="2310" spans="6:7" x14ac:dyDescent="0.25">
      <c r="F2310" s="34"/>
      <c r="G2310" s="34"/>
    </row>
    <row r="2311" spans="6:7" x14ac:dyDescent="0.25">
      <c r="F2311" s="34"/>
      <c r="G2311" s="34"/>
    </row>
    <row r="2312" spans="6:7" x14ac:dyDescent="0.25">
      <c r="F2312" s="34"/>
      <c r="G2312" s="34"/>
    </row>
    <row r="2313" spans="6:7" x14ac:dyDescent="0.25">
      <c r="F2313" s="34"/>
      <c r="G2313" s="34"/>
    </row>
    <row r="2314" spans="6:7" x14ac:dyDescent="0.25">
      <c r="F2314" s="34"/>
      <c r="G2314" s="34"/>
    </row>
    <row r="2315" spans="6:7" x14ac:dyDescent="0.25">
      <c r="F2315" s="34"/>
      <c r="G2315" s="34"/>
    </row>
    <row r="2316" spans="6:7" x14ac:dyDescent="0.25">
      <c r="F2316" s="34"/>
      <c r="G2316" s="34"/>
    </row>
    <row r="2317" spans="6:7" x14ac:dyDescent="0.25">
      <c r="F2317" s="34"/>
      <c r="G2317" s="34"/>
    </row>
    <row r="2318" spans="6:7" x14ac:dyDescent="0.25">
      <c r="F2318" s="34"/>
      <c r="G2318" s="34"/>
    </row>
    <row r="2319" spans="6:7" x14ac:dyDescent="0.25">
      <c r="F2319" s="34"/>
      <c r="G2319" s="34"/>
    </row>
    <row r="2320" spans="6:7" x14ac:dyDescent="0.25">
      <c r="F2320" s="34"/>
      <c r="G2320" s="34"/>
    </row>
    <row r="2321" spans="6:7" x14ac:dyDescent="0.25">
      <c r="F2321" s="34"/>
      <c r="G2321" s="34"/>
    </row>
    <row r="2322" spans="6:7" x14ac:dyDescent="0.25">
      <c r="F2322" s="34"/>
      <c r="G2322" s="34"/>
    </row>
    <row r="2323" spans="6:7" x14ac:dyDescent="0.25">
      <c r="F2323" s="34"/>
      <c r="G2323" s="34"/>
    </row>
    <row r="2324" spans="6:7" x14ac:dyDescent="0.25">
      <c r="F2324" s="34"/>
      <c r="G2324" s="34"/>
    </row>
    <row r="2325" spans="6:7" x14ac:dyDescent="0.25">
      <c r="F2325" s="34"/>
      <c r="G2325" s="34"/>
    </row>
    <row r="2326" spans="6:7" x14ac:dyDescent="0.25">
      <c r="F2326" s="34"/>
      <c r="G2326" s="34"/>
    </row>
    <row r="2327" spans="6:7" x14ac:dyDescent="0.25">
      <c r="F2327" s="34"/>
      <c r="G2327" s="34"/>
    </row>
    <row r="2328" spans="6:7" x14ac:dyDescent="0.25">
      <c r="F2328" s="34"/>
      <c r="G2328" s="34"/>
    </row>
    <row r="2329" spans="6:7" x14ac:dyDescent="0.25">
      <c r="F2329" s="34"/>
      <c r="G2329" s="34"/>
    </row>
    <row r="2330" spans="6:7" x14ac:dyDescent="0.25">
      <c r="F2330" s="34"/>
      <c r="G2330" s="34"/>
    </row>
    <row r="2331" spans="6:7" x14ac:dyDescent="0.25">
      <c r="F2331" s="34"/>
      <c r="G2331" s="34"/>
    </row>
    <row r="2332" spans="6:7" x14ac:dyDescent="0.25">
      <c r="F2332" s="34"/>
      <c r="G2332" s="34"/>
    </row>
    <row r="2333" spans="6:7" x14ac:dyDescent="0.25">
      <c r="F2333" s="34"/>
      <c r="G2333" s="34"/>
    </row>
    <row r="2334" spans="6:7" x14ac:dyDescent="0.25">
      <c r="F2334" s="34"/>
      <c r="G2334" s="34"/>
    </row>
    <row r="2335" spans="6:7" x14ac:dyDescent="0.25">
      <c r="F2335" s="34"/>
      <c r="G2335" s="34"/>
    </row>
    <row r="2336" spans="6:7" x14ac:dyDescent="0.25">
      <c r="F2336" s="34"/>
      <c r="G2336" s="34"/>
    </row>
    <row r="2337" spans="6:7" x14ac:dyDescent="0.25">
      <c r="F2337" s="34"/>
      <c r="G2337" s="34"/>
    </row>
    <row r="2338" spans="6:7" x14ac:dyDescent="0.25">
      <c r="F2338" s="34"/>
      <c r="G2338" s="34"/>
    </row>
    <row r="2339" spans="6:7" x14ac:dyDescent="0.25">
      <c r="F2339" s="34"/>
      <c r="G2339" s="34"/>
    </row>
    <row r="2340" spans="6:7" x14ac:dyDescent="0.25">
      <c r="F2340" s="34"/>
      <c r="G2340" s="34"/>
    </row>
    <row r="2341" spans="6:7" x14ac:dyDescent="0.25">
      <c r="F2341" s="34"/>
      <c r="G2341" s="34"/>
    </row>
    <row r="2342" spans="6:7" x14ac:dyDescent="0.25">
      <c r="F2342" s="34"/>
      <c r="G2342" s="34"/>
    </row>
    <row r="2343" spans="6:7" x14ac:dyDescent="0.25">
      <c r="F2343" s="34"/>
      <c r="G2343" s="34"/>
    </row>
    <row r="2344" spans="6:7" x14ac:dyDescent="0.25">
      <c r="F2344" s="34"/>
      <c r="G2344" s="34"/>
    </row>
    <row r="2345" spans="6:7" x14ac:dyDescent="0.25">
      <c r="F2345" s="34"/>
      <c r="G2345" s="34"/>
    </row>
    <row r="2346" spans="6:7" x14ac:dyDescent="0.25">
      <c r="F2346" s="34"/>
      <c r="G2346" s="34"/>
    </row>
    <row r="2347" spans="6:7" x14ac:dyDescent="0.25">
      <c r="F2347" s="34"/>
      <c r="G2347" s="34"/>
    </row>
    <row r="2348" spans="6:7" x14ac:dyDescent="0.25">
      <c r="F2348" s="34"/>
      <c r="G2348" s="34"/>
    </row>
    <row r="2349" spans="6:7" x14ac:dyDescent="0.25">
      <c r="F2349" s="34"/>
      <c r="G2349" s="34"/>
    </row>
    <row r="2350" spans="6:7" x14ac:dyDescent="0.25">
      <c r="F2350" s="34"/>
      <c r="G2350" s="34"/>
    </row>
    <row r="2351" spans="6:7" x14ac:dyDescent="0.25">
      <c r="F2351" s="34"/>
      <c r="G2351" s="34"/>
    </row>
    <row r="2352" spans="6:7" x14ac:dyDescent="0.25">
      <c r="F2352" s="34"/>
      <c r="G2352" s="34"/>
    </row>
    <row r="2353" spans="6:7" x14ac:dyDescent="0.25">
      <c r="F2353" s="34"/>
      <c r="G2353" s="34"/>
    </row>
    <row r="2354" spans="6:7" x14ac:dyDescent="0.25">
      <c r="F2354" s="34"/>
      <c r="G2354" s="34"/>
    </row>
    <row r="2355" spans="6:7" x14ac:dyDescent="0.25">
      <c r="F2355" s="34"/>
      <c r="G2355" s="34"/>
    </row>
    <row r="2356" spans="6:7" x14ac:dyDescent="0.25">
      <c r="F2356" s="34"/>
      <c r="G2356" s="34"/>
    </row>
    <row r="2357" spans="6:7" x14ac:dyDescent="0.25">
      <c r="F2357" s="34"/>
      <c r="G2357" s="34"/>
    </row>
    <row r="2358" spans="6:7" x14ac:dyDescent="0.25">
      <c r="F2358" s="34"/>
      <c r="G2358" s="34"/>
    </row>
    <row r="2359" spans="6:7" x14ac:dyDescent="0.25">
      <c r="F2359" s="34"/>
      <c r="G2359" s="34"/>
    </row>
    <row r="2360" spans="6:7" x14ac:dyDescent="0.25">
      <c r="F2360" s="34"/>
      <c r="G2360" s="34"/>
    </row>
    <row r="2361" spans="6:7" x14ac:dyDescent="0.25">
      <c r="F2361" s="34"/>
      <c r="G2361" s="34"/>
    </row>
    <row r="2362" spans="6:7" x14ac:dyDescent="0.25">
      <c r="F2362" s="34"/>
      <c r="G2362" s="34"/>
    </row>
    <row r="2363" spans="6:7" x14ac:dyDescent="0.25">
      <c r="F2363" s="34"/>
      <c r="G2363" s="34"/>
    </row>
    <row r="2364" spans="6:7" x14ac:dyDescent="0.25">
      <c r="F2364" s="34"/>
      <c r="G2364" s="34"/>
    </row>
    <row r="2365" spans="6:7" x14ac:dyDescent="0.25">
      <c r="F2365" s="34"/>
      <c r="G2365" s="34"/>
    </row>
    <row r="2366" spans="6:7" x14ac:dyDescent="0.25">
      <c r="F2366" s="34"/>
      <c r="G2366" s="34"/>
    </row>
    <row r="2367" spans="6:7" x14ac:dyDescent="0.25">
      <c r="F2367" s="34"/>
      <c r="G2367" s="34"/>
    </row>
    <row r="2368" spans="6:7" x14ac:dyDescent="0.25">
      <c r="F2368" s="34"/>
      <c r="G2368" s="34"/>
    </row>
    <row r="2369" spans="6:7" x14ac:dyDescent="0.25">
      <c r="F2369" s="34"/>
      <c r="G2369" s="34"/>
    </row>
    <row r="2370" spans="6:7" x14ac:dyDescent="0.25">
      <c r="F2370" s="34"/>
      <c r="G2370" s="34"/>
    </row>
    <row r="2371" spans="6:7" x14ac:dyDescent="0.25">
      <c r="F2371" s="34"/>
      <c r="G2371" s="34"/>
    </row>
    <row r="2372" spans="6:7" x14ac:dyDescent="0.25">
      <c r="F2372" s="34"/>
      <c r="G2372" s="34"/>
    </row>
    <row r="2373" spans="6:7" x14ac:dyDescent="0.25">
      <c r="F2373" s="34"/>
      <c r="G2373" s="34"/>
    </row>
    <row r="2374" spans="6:7" x14ac:dyDescent="0.25">
      <c r="F2374" s="34"/>
      <c r="G2374" s="34"/>
    </row>
    <row r="2375" spans="6:7" x14ac:dyDescent="0.25">
      <c r="F2375" s="34"/>
      <c r="G2375" s="34"/>
    </row>
    <row r="2376" spans="6:7" x14ac:dyDescent="0.25">
      <c r="F2376" s="34"/>
      <c r="G2376" s="34"/>
    </row>
    <row r="2377" spans="6:7" x14ac:dyDescent="0.25">
      <c r="F2377" s="34"/>
      <c r="G2377" s="34"/>
    </row>
    <row r="2378" spans="6:7" x14ac:dyDescent="0.25">
      <c r="F2378" s="34"/>
      <c r="G2378" s="34"/>
    </row>
    <row r="2379" spans="6:7" x14ac:dyDescent="0.25">
      <c r="F2379" s="34"/>
      <c r="G2379" s="34"/>
    </row>
    <row r="2380" spans="6:7" x14ac:dyDescent="0.25">
      <c r="F2380" s="34"/>
      <c r="G2380" s="34"/>
    </row>
    <row r="2381" spans="6:7" x14ac:dyDescent="0.25">
      <c r="F2381" s="34"/>
      <c r="G2381" s="34"/>
    </row>
    <row r="2382" spans="6:7" x14ac:dyDescent="0.25">
      <c r="F2382" s="34"/>
      <c r="G2382" s="34"/>
    </row>
    <row r="2383" spans="6:7" x14ac:dyDescent="0.25">
      <c r="F2383" s="34"/>
      <c r="G2383" s="34"/>
    </row>
    <row r="2384" spans="6:7" x14ac:dyDescent="0.25">
      <c r="F2384" s="34"/>
      <c r="G2384" s="34"/>
    </row>
    <row r="2385" spans="6:7" x14ac:dyDescent="0.25">
      <c r="F2385" s="34"/>
      <c r="G2385" s="34"/>
    </row>
    <row r="2386" spans="6:7" x14ac:dyDescent="0.25">
      <c r="F2386" s="34"/>
      <c r="G2386" s="34"/>
    </row>
    <row r="2387" spans="6:7" x14ac:dyDescent="0.25">
      <c r="F2387" s="34"/>
      <c r="G2387" s="34"/>
    </row>
    <row r="2388" spans="6:7" x14ac:dyDescent="0.25">
      <c r="F2388" s="34"/>
      <c r="G2388" s="34"/>
    </row>
    <row r="2389" spans="6:7" x14ac:dyDescent="0.25">
      <c r="F2389" s="34"/>
      <c r="G2389" s="34"/>
    </row>
    <row r="2390" spans="6:7" x14ac:dyDescent="0.25">
      <c r="F2390" s="34"/>
      <c r="G2390" s="34"/>
    </row>
    <row r="2391" spans="6:7" x14ac:dyDescent="0.25">
      <c r="F2391" s="34"/>
      <c r="G2391" s="34"/>
    </row>
    <row r="2392" spans="6:7" x14ac:dyDescent="0.25">
      <c r="F2392" s="34"/>
      <c r="G2392" s="34"/>
    </row>
    <row r="2393" spans="6:7" x14ac:dyDescent="0.25">
      <c r="F2393" s="34"/>
      <c r="G2393" s="34"/>
    </row>
    <row r="2394" spans="6:7" x14ac:dyDescent="0.25">
      <c r="F2394" s="34"/>
      <c r="G2394" s="34"/>
    </row>
    <row r="2395" spans="6:7" x14ac:dyDescent="0.25">
      <c r="F2395" s="34"/>
      <c r="G2395" s="34"/>
    </row>
    <row r="2396" spans="6:7" x14ac:dyDescent="0.25">
      <c r="F2396" s="34"/>
      <c r="G2396" s="34"/>
    </row>
    <row r="2397" spans="6:7" x14ac:dyDescent="0.25">
      <c r="F2397" s="34"/>
      <c r="G2397" s="34"/>
    </row>
    <row r="2398" spans="6:7" x14ac:dyDescent="0.25">
      <c r="F2398" s="34"/>
      <c r="G2398" s="34"/>
    </row>
    <row r="2399" spans="6:7" x14ac:dyDescent="0.25">
      <c r="F2399" s="34"/>
      <c r="G2399" s="34"/>
    </row>
    <row r="2400" spans="6:7" x14ac:dyDescent="0.25">
      <c r="F2400" s="34"/>
      <c r="G2400" s="34"/>
    </row>
    <row r="2401" spans="6:7" x14ac:dyDescent="0.25">
      <c r="F2401" s="34"/>
      <c r="G2401" s="34"/>
    </row>
    <row r="2402" spans="6:7" x14ac:dyDescent="0.25">
      <c r="F2402" s="34"/>
      <c r="G2402" s="34"/>
    </row>
    <row r="2403" spans="6:7" x14ac:dyDescent="0.25">
      <c r="F2403" s="34"/>
      <c r="G2403" s="34"/>
    </row>
    <row r="2404" spans="6:7" x14ac:dyDescent="0.25">
      <c r="F2404" s="34"/>
      <c r="G2404" s="34"/>
    </row>
    <row r="2405" spans="6:7" x14ac:dyDescent="0.25">
      <c r="F2405" s="34"/>
      <c r="G2405" s="34"/>
    </row>
    <row r="2406" spans="6:7" x14ac:dyDescent="0.25">
      <c r="F2406" s="34"/>
      <c r="G2406" s="34"/>
    </row>
    <row r="2407" spans="6:7" x14ac:dyDescent="0.25">
      <c r="F2407" s="34"/>
      <c r="G2407" s="34"/>
    </row>
    <row r="2408" spans="6:7" x14ac:dyDescent="0.25">
      <c r="F2408" s="34"/>
      <c r="G2408" s="34"/>
    </row>
    <row r="2409" spans="6:7" x14ac:dyDescent="0.25">
      <c r="F2409" s="34"/>
      <c r="G2409" s="34"/>
    </row>
    <row r="2410" spans="6:7" x14ac:dyDescent="0.25">
      <c r="F2410" s="34"/>
      <c r="G2410" s="34"/>
    </row>
    <row r="2411" spans="6:7" x14ac:dyDescent="0.25">
      <c r="F2411" s="34"/>
      <c r="G2411" s="34"/>
    </row>
    <row r="2412" spans="6:7" x14ac:dyDescent="0.25">
      <c r="F2412" s="34"/>
      <c r="G2412" s="34"/>
    </row>
    <row r="2413" spans="6:7" x14ac:dyDescent="0.25">
      <c r="F2413" s="34"/>
      <c r="G2413" s="34"/>
    </row>
    <row r="2414" spans="6:7" x14ac:dyDescent="0.25">
      <c r="F2414" s="34"/>
      <c r="G2414" s="34"/>
    </row>
    <row r="2415" spans="6:7" x14ac:dyDescent="0.25">
      <c r="F2415" s="34"/>
      <c r="G2415" s="34"/>
    </row>
    <row r="2416" spans="6:7" x14ac:dyDescent="0.25">
      <c r="F2416" s="34"/>
      <c r="G2416" s="34"/>
    </row>
    <row r="2417" spans="6:7" x14ac:dyDescent="0.25">
      <c r="F2417" s="34"/>
      <c r="G2417" s="34"/>
    </row>
    <row r="2418" spans="6:7" x14ac:dyDescent="0.25">
      <c r="F2418" s="34"/>
      <c r="G2418" s="34"/>
    </row>
    <row r="2419" spans="6:7" x14ac:dyDescent="0.25">
      <c r="F2419" s="34"/>
      <c r="G2419" s="34"/>
    </row>
    <row r="2420" spans="6:7" x14ac:dyDescent="0.25">
      <c r="F2420" s="34"/>
      <c r="G2420" s="34"/>
    </row>
    <row r="2421" spans="6:7" x14ac:dyDescent="0.25">
      <c r="F2421" s="34"/>
      <c r="G2421" s="34"/>
    </row>
    <row r="2422" spans="6:7" x14ac:dyDescent="0.25">
      <c r="F2422" s="34"/>
      <c r="G2422" s="34"/>
    </row>
    <row r="2423" spans="6:7" x14ac:dyDescent="0.25">
      <c r="F2423" s="34"/>
      <c r="G2423" s="34"/>
    </row>
    <row r="2424" spans="6:7" x14ac:dyDescent="0.25">
      <c r="F2424" s="34"/>
      <c r="G2424" s="34"/>
    </row>
    <row r="2425" spans="6:7" x14ac:dyDescent="0.25">
      <c r="F2425" s="34"/>
      <c r="G2425" s="34"/>
    </row>
    <row r="2426" spans="6:7" x14ac:dyDescent="0.25">
      <c r="F2426" s="34"/>
      <c r="G2426" s="34"/>
    </row>
    <row r="2427" spans="6:7" x14ac:dyDescent="0.25">
      <c r="F2427" s="34"/>
      <c r="G2427" s="34"/>
    </row>
    <row r="2428" spans="6:7" x14ac:dyDescent="0.25">
      <c r="F2428" s="34"/>
      <c r="G2428" s="34"/>
    </row>
    <row r="2429" spans="6:7" x14ac:dyDescent="0.25">
      <c r="F2429" s="34"/>
      <c r="G2429" s="34"/>
    </row>
    <row r="2430" spans="6:7" x14ac:dyDescent="0.25">
      <c r="F2430" s="34"/>
      <c r="G2430" s="34"/>
    </row>
    <row r="2431" spans="6:7" x14ac:dyDescent="0.25">
      <c r="F2431" s="34"/>
      <c r="G2431" s="34"/>
    </row>
    <row r="2432" spans="6:7" x14ac:dyDescent="0.25">
      <c r="F2432" s="34"/>
      <c r="G2432" s="34"/>
    </row>
    <row r="2433" spans="6:7" x14ac:dyDescent="0.25">
      <c r="F2433" s="34"/>
      <c r="G2433" s="34"/>
    </row>
    <row r="2434" spans="6:7" x14ac:dyDescent="0.25">
      <c r="F2434" s="34"/>
      <c r="G2434" s="34"/>
    </row>
    <row r="2435" spans="6:7" x14ac:dyDescent="0.25">
      <c r="F2435" s="34"/>
      <c r="G2435" s="34"/>
    </row>
    <row r="2436" spans="6:7" x14ac:dyDescent="0.25">
      <c r="F2436" s="34"/>
      <c r="G2436" s="34"/>
    </row>
    <row r="2437" spans="6:7" x14ac:dyDescent="0.25">
      <c r="F2437" s="34"/>
      <c r="G2437" s="34"/>
    </row>
    <row r="2438" spans="6:7" x14ac:dyDescent="0.25">
      <c r="F2438" s="34"/>
      <c r="G2438" s="34"/>
    </row>
    <row r="2439" spans="6:7" x14ac:dyDescent="0.25">
      <c r="F2439" s="34"/>
      <c r="G2439" s="34"/>
    </row>
    <row r="2440" spans="6:7" x14ac:dyDescent="0.25">
      <c r="F2440" s="34"/>
      <c r="G2440" s="34"/>
    </row>
    <row r="2441" spans="6:7" x14ac:dyDescent="0.25">
      <c r="F2441" s="34"/>
      <c r="G2441" s="34"/>
    </row>
    <row r="2442" spans="6:7" x14ac:dyDescent="0.25">
      <c r="F2442" s="34"/>
      <c r="G2442" s="34"/>
    </row>
    <row r="2443" spans="6:7" x14ac:dyDescent="0.25">
      <c r="F2443" s="34"/>
      <c r="G2443" s="34"/>
    </row>
    <row r="2444" spans="6:7" x14ac:dyDescent="0.25">
      <c r="F2444" s="34"/>
      <c r="G2444" s="34"/>
    </row>
    <row r="2445" spans="6:7" x14ac:dyDescent="0.25">
      <c r="F2445" s="34"/>
      <c r="G2445" s="34"/>
    </row>
    <row r="2446" spans="6:7" x14ac:dyDescent="0.25">
      <c r="F2446" s="34"/>
      <c r="G2446" s="34"/>
    </row>
    <row r="2447" spans="6:7" x14ac:dyDescent="0.25">
      <c r="F2447" s="34"/>
      <c r="G2447" s="34"/>
    </row>
    <row r="2448" spans="6:7" x14ac:dyDescent="0.25">
      <c r="F2448" s="34"/>
      <c r="G2448" s="34"/>
    </row>
    <row r="2449" spans="6:7" x14ac:dyDescent="0.25">
      <c r="F2449" s="34"/>
      <c r="G2449" s="34"/>
    </row>
    <row r="2450" spans="6:7" x14ac:dyDescent="0.25">
      <c r="F2450" s="34"/>
      <c r="G2450" s="34"/>
    </row>
    <row r="2451" spans="6:7" x14ac:dyDescent="0.25">
      <c r="F2451" s="34"/>
      <c r="G2451" s="34"/>
    </row>
    <row r="2452" spans="6:7" x14ac:dyDescent="0.25">
      <c r="F2452" s="34"/>
      <c r="G2452" s="34"/>
    </row>
    <row r="2453" spans="6:7" x14ac:dyDescent="0.25">
      <c r="F2453" s="34"/>
      <c r="G2453" s="34"/>
    </row>
    <row r="2454" spans="6:7" x14ac:dyDescent="0.25">
      <c r="F2454" s="34"/>
      <c r="G2454" s="34"/>
    </row>
    <row r="2455" spans="6:7" x14ac:dyDescent="0.25">
      <c r="F2455" s="34"/>
      <c r="G2455" s="34"/>
    </row>
    <row r="2456" spans="6:7" x14ac:dyDescent="0.25">
      <c r="F2456" s="34"/>
      <c r="G2456" s="34"/>
    </row>
    <row r="2457" spans="6:7" x14ac:dyDescent="0.25">
      <c r="F2457" s="34"/>
      <c r="G2457" s="34"/>
    </row>
    <row r="2458" spans="6:7" x14ac:dyDescent="0.25">
      <c r="F2458" s="34"/>
      <c r="G2458" s="34"/>
    </row>
    <row r="2459" spans="6:7" x14ac:dyDescent="0.25">
      <c r="F2459" s="34"/>
      <c r="G2459" s="34"/>
    </row>
    <row r="2460" spans="6:7" x14ac:dyDescent="0.25">
      <c r="F2460" s="34"/>
      <c r="G2460" s="34"/>
    </row>
    <row r="2461" spans="6:7" x14ac:dyDescent="0.25">
      <c r="F2461" s="34"/>
      <c r="G2461" s="34"/>
    </row>
    <row r="2462" spans="6:7" x14ac:dyDescent="0.25">
      <c r="F2462" s="34"/>
      <c r="G2462" s="34"/>
    </row>
    <row r="2463" spans="6:7" x14ac:dyDescent="0.25">
      <c r="F2463" s="34"/>
      <c r="G2463" s="34"/>
    </row>
    <row r="2464" spans="6:7" x14ac:dyDescent="0.25">
      <c r="F2464" s="34"/>
      <c r="G2464" s="34"/>
    </row>
    <row r="2465" spans="6:7" x14ac:dyDescent="0.25">
      <c r="F2465" s="34"/>
      <c r="G2465" s="34"/>
    </row>
    <row r="2466" spans="6:7" x14ac:dyDescent="0.25">
      <c r="F2466" s="34"/>
      <c r="G2466" s="34"/>
    </row>
    <row r="2467" spans="6:7" x14ac:dyDescent="0.25">
      <c r="F2467" s="34"/>
      <c r="G2467" s="34"/>
    </row>
    <row r="2468" spans="6:7" x14ac:dyDescent="0.25">
      <c r="F2468" s="34"/>
      <c r="G2468" s="34"/>
    </row>
    <row r="2469" spans="6:7" x14ac:dyDescent="0.25">
      <c r="F2469" s="34"/>
      <c r="G2469" s="34"/>
    </row>
    <row r="2470" spans="6:7" x14ac:dyDescent="0.25">
      <c r="F2470" s="34"/>
      <c r="G2470" s="34"/>
    </row>
    <row r="2471" spans="6:7" x14ac:dyDescent="0.25">
      <c r="F2471" s="34"/>
      <c r="G2471" s="34"/>
    </row>
    <row r="2472" spans="6:7" x14ac:dyDescent="0.25">
      <c r="F2472" s="34"/>
      <c r="G2472" s="34"/>
    </row>
    <row r="2473" spans="6:7" x14ac:dyDescent="0.25">
      <c r="F2473" s="34"/>
      <c r="G2473" s="34"/>
    </row>
    <row r="2474" spans="6:7" x14ac:dyDescent="0.25">
      <c r="F2474" s="34"/>
      <c r="G2474" s="34"/>
    </row>
    <row r="2475" spans="6:7" x14ac:dyDescent="0.25">
      <c r="F2475" s="34"/>
      <c r="G2475" s="34"/>
    </row>
    <row r="2476" spans="6:7" x14ac:dyDescent="0.25">
      <c r="F2476" s="34"/>
      <c r="G2476" s="34"/>
    </row>
    <row r="2477" spans="6:7" x14ac:dyDescent="0.25">
      <c r="F2477" s="34"/>
      <c r="G2477" s="34"/>
    </row>
    <row r="2478" spans="6:7" x14ac:dyDescent="0.25">
      <c r="F2478" s="34"/>
      <c r="G2478" s="34"/>
    </row>
    <row r="2479" spans="6:7" x14ac:dyDescent="0.25">
      <c r="F2479" s="34"/>
      <c r="G2479" s="34"/>
    </row>
    <row r="2480" spans="6:7" x14ac:dyDescent="0.25">
      <c r="F2480" s="34"/>
      <c r="G2480" s="34"/>
    </row>
    <row r="2481" spans="6:7" x14ac:dyDescent="0.25">
      <c r="F2481" s="34"/>
      <c r="G2481" s="34"/>
    </row>
    <row r="2482" spans="6:7" x14ac:dyDescent="0.25">
      <c r="F2482" s="34"/>
      <c r="G2482" s="34"/>
    </row>
    <row r="2483" spans="6:7" x14ac:dyDescent="0.25">
      <c r="F2483" s="34"/>
      <c r="G2483" s="34"/>
    </row>
    <row r="2484" spans="6:7" x14ac:dyDescent="0.25">
      <c r="F2484" s="34"/>
      <c r="G2484" s="34"/>
    </row>
    <row r="2485" spans="6:7" x14ac:dyDescent="0.25">
      <c r="F2485" s="34"/>
      <c r="G2485" s="34"/>
    </row>
    <row r="2486" spans="6:7" x14ac:dyDescent="0.25">
      <c r="F2486" s="34"/>
      <c r="G2486" s="34"/>
    </row>
    <row r="2487" spans="6:7" x14ac:dyDescent="0.25">
      <c r="F2487" s="34"/>
      <c r="G2487" s="34"/>
    </row>
    <row r="2488" spans="6:7" x14ac:dyDescent="0.25">
      <c r="F2488" s="34"/>
      <c r="G2488" s="34"/>
    </row>
    <row r="2489" spans="6:7" x14ac:dyDescent="0.25">
      <c r="F2489" s="34"/>
      <c r="G2489" s="34"/>
    </row>
    <row r="2490" spans="6:7" x14ac:dyDescent="0.25">
      <c r="F2490" s="34"/>
      <c r="G2490" s="34"/>
    </row>
    <row r="2491" spans="6:7" x14ac:dyDescent="0.25">
      <c r="F2491" s="34"/>
      <c r="G2491" s="34"/>
    </row>
    <row r="2492" spans="6:7" x14ac:dyDescent="0.25">
      <c r="F2492" s="34"/>
      <c r="G2492" s="34"/>
    </row>
    <row r="2493" spans="6:7" x14ac:dyDescent="0.25">
      <c r="F2493" s="34"/>
      <c r="G2493" s="34"/>
    </row>
    <row r="2494" spans="6:7" x14ac:dyDescent="0.25">
      <c r="F2494" s="34"/>
      <c r="G2494" s="34"/>
    </row>
    <row r="2495" spans="6:7" x14ac:dyDescent="0.25">
      <c r="F2495" s="34"/>
      <c r="G2495" s="34"/>
    </row>
    <row r="2496" spans="6:7" x14ac:dyDescent="0.25">
      <c r="F2496" s="34"/>
      <c r="G2496" s="34"/>
    </row>
    <row r="2497" spans="6:7" x14ac:dyDescent="0.25">
      <c r="F2497" s="34"/>
      <c r="G2497" s="34"/>
    </row>
    <row r="2498" spans="6:7" x14ac:dyDescent="0.25">
      <c r="F2498" s="34"/>
      <c r="G2498" s="34"/>
    </row>
    <row r="2499" spans="6:7" x14ac:dyDescent="0.25">
      <c r="F2499" s="34"/>
      <c r="G2499" s="34"/>
    </row>
    <row r="2500" spans="6:7" x14ac:dyDescent="0.25">
      <c r="F2500" s="34"/>
      <c r="G2500" s="34"/>
    </row>
    <row r="2501" spans="6:7" x14ac:dyDescent="0.25">
      <c r="F2501" s="34"/>
      <c r="G2501" s="34"/>
    </row>
    <row r="2502" spans="6:7" x14ac:dyDescent="0.25">
      <c r="F2502" s="34"/>
      <c r="G2502" s="34"/>
    </row>
    <row r="2503" spans="6:7" x14ac:dyDescent="0.25">
      <c r="F2503" s="34"/>
      <c r="G2503" s="34"/>
    </row>
    <row r="2504" spans="6:7" x14ac:dyDescent="0.25">
      <c r="F2504" s="34"/>
      <c r="G2504" s="34"/>
    </row>
    <row r="2505" spans="6:7" x14ac:dyDescent="0.25">
      <c r="F2505" s="34"/>
      <c r="G2505" s="34"/>
    </row>
    <row r="2506" spans="6:7" x14ac:dyDescent="0.25">
      <c r="F2506" s="34"/>
      <c r="G2506" s="34"/>
    </row>
    <row r="2507" spans="6:7" x14ac:dyDescent="0.25">
      <c r="F2507" s="34"/>
      <c r="G2507" s="34"/>
    </row>
    <row r="2508" spans="6:7" x14ac:dyDescent="0.25">
      <c r="F2508" s="34"/>
      <c r="G2508" s="34"/>
    </row>
    <row r="2509" spans="6:7" x14ac:dyDescent="0.25">
      <c r="F2509" s="34"/>
      <c r="G2509" s="34"/>
    </row>
    <row r="2510" spans="6:7" x14ac:dyDescent="0.25">
      <c r="F2510" s="34"/>
      <c r="G2510" s="34"/>
    </row>
    <row r="2511" spans="6:7" x14ac:dyDescent="0.25">
      <c r="F2511" s="34"/>
      <c r="G2511" s="34"/>
    </row>
    <row r="2512" spans="6:7" x14ac:dyDescent="0.25">
      <c r="F2512" s="34"/>
      <c r="G2512" s="34"/>
    </row>
    <row r="2513" spans="6:7" x14ac:dyDescent="0.25">
      <c r="F2513" s="34"/>
      <c r="G2513" s="34"/>
    </row>
    <row r="2514" spans="6:7" x14ac:dyDescent="0.25">
      <c r="F2514" s="34"/>
      <c r="G2514" s="34"/>
    </row>
    <row r="2515" spans="6:7" x14ac:dyDescent="0.25">
      <c r="F2515" s="34"/>
      <c r="G2515" s="34"/>
    </row>
    <row r="2516" spans="6:7" x14ac:dyDescent="0.25">
      <c r="F2516" s="34"/>
      <c r="G2516" s="34"/>
    </row>
    <row r="2517" spans="6:7" x14ac:dyDescent="0.25">
      <c r="F2517" s="34"/>
      <c r="G2517" s="34"/>
    </row>
    <row r="2518" spans="6:7" x14ac:dyDescent="0.25">
      <c r="F2518" s="34"/>
      <c r="G2518" s="34"/>
    </row>
    <row r="2519" spans="6:7" x14ac:dyDescent="0.25">
      <c r="F2519" s="34"/>
      <c r="G2519" s="34"/>
    </row>
    <row r="2520" spans="6:7" x14ac:dyDescent="0.25">
      <c r="F2520" s="34"/>
      <c r="G2520" s="34"/>
    </row>
    <row r="2521" spans="6:7" x14ac:dyDescent="0.25">
      <c r="F2521" s="34"/>
      <c r="G2521" s="34"/>
    </row>
    <row r="2522" spans="6:7" x14ac:dyDescent="0.25">
      <c r="F2522" s="34"/>
      <c r="G2522" s="34"/>
    </row>
    <row r="2523" spans="6:7" x14ac:dyDescent="0.25">
      <c r="F2523" s="34"/>
      <c r="G2523" s="34"/>
    </row>
    <row r="2524" spans="6:7" x14ac:dyDescent="0.25">
      <c r="F2524" s="34"/>
      <c r="G2524" s="34"/>
    </row>
    <row r="2525" spans="6:7" x14ac:dyDescent="0.25">
      <c r="F2525" s="34"/>
      <c r="G2525" s="34"/>
    </row>
    <row r="2526" spans="6:7" x14ac:dyDescent="0.25">
      <c r="F2526" s="34"/>
      <c r="G2526" s="34"/>
    </row>
    <row r="2527" spans="6:7" x14ac:dyDescent="0.25">
      <c r="F2527" s="34"/>
      <c r="G2527" s="34"/>
    </row>
    <row r="2528" spans="6:7" x14ac:dyDescent="0.25">
      <c r="F2528" s="34"/>
      <c r="G2528" s="34"/>
    </row>
    <row r="2529" spans="6:7" x14ac:dyDescent="0.25">
      <c r="F2529" s="34"/>
      <c r="G2529" s="34"/>
    </row>
    <row r="2530" spans="6:7" x14ac:dyDescent="0.25">
      <c r="F2530" s="34"/>
      <c r="G2530" s="34"/>
    </row>
    <row r="2531" spans="6:7" x14ac:dyDescent="0.25">
      <c r="F2531" s="34"/>
      <c r="G2531" s="34"/>
    </row>
    <row r="2532" spans="6:7" x14ac:dyDescent="0.25">
      <c r="F2532" s="34"/>
      <c r="G2532" s="34"/>
    </row>
    <row r="2533" spans="6:7" x14ac:dyDescent="0.25">
      <c r="F2533" s="34"/>
      <c r="G2533" s="34"/>
    </row>
    <row r="2534" spans="6:7" x14ac:dyDescent="0.25">
      <c r="F2534" s="34"/>
      <c r="G2534" s="34"/>
    </row>
    <row r="2535" spans="6:7" x14ac:dyDescent="0.25">
      <c r="F2535" s="34"/>
      <c r="G2535" s="34"/>
    </row>
    <row r="2536" spans="6:7" x14ac:dyDescent="0.25">
      <c r="F2536" s="34"/>
      <c r="G2536" s="34"/>
    </row>
    <row r="2537" spans="6:7" x14ac:dyDescent="0.25">
      <c r="F2537" s="34"/>
      <c r="G2537" s="34"/>
    </row>
    <row r="2538" spans="6:7" x14ac:dyDescent="0.25">
      <c r="F2538" s="34"/>
      <c r="G2538" s="34"/>
    </row>
    <row r="2539" spans="6:7" x14ac:dyDescent="0.25">
      <c r="F2539" s="34"/>
      <c r="G2539" s="34"/>
    </row>
    <row r="2540" spans="6:7" x14ac:dyDescent="0.25">
      <c r="F2540" s="34"/>
      <c r="G2540" s="34"/>
    </row>
    <row r="2541" spans="6:7" x14ac:dyDescent="0.25">
      <c r="F2541" s="34"/>
      <c r="G2541" s="34"/>
    </row>
    <row r="2542" spans="6:7" x14ac:dyDescent="0.25">
      <c r="F2542" s="34"/>
      <c r="G2542" s="34"/>
    </row>
    <row r="2543" spans="6:7" x14ac:dyDescent="0.25">
      <c r="F2543" s="34"/>
      <c r="G2543" s="34"/>
    </row>
    <row r="2544" spans="6:7" x14ac:dyDescent="0.25">
      <c r="F2544" s="34"/>
      <c r="G2544" s="34"/>
    </row>
    <row r="2545" spans="6:7" x14ac:dyDescent="0.25">
      <c r="F2545" s="34"/>
      <c r="G2545" s="34"/>
    </row>
    <row r="2546" spans="6:7" x14ac:dyDescent="0.25">
      <c r="F2546" s="34"/>
      <c r="G2546" s="34"/>
    </row>
    <row r="2547" spans="6:7" x14ac:dyDescent="0.25">
      <c r="F2547" s="34"/>
      <c r="G2547" s="34"/>
    </row>
    <row r="2548" spans="6:7" x14ac:dyDescent="0.25">
      <c r="F2548" s="34"/>
      <c r="G2548" s="34"/>
    </row>
    <row r="2549" spans="6:7" x14ac:dyDescent="0.25">
      <c r="F2549" s="34"/>
      <c r="G2549" s="34"/>
    </row>
    <row r="2550" spans="6:7" x14ac:dyDescent="0.25">
      <c r="F2550" s="34"/>
      <c r="G2550" s="34"/>
    </row>
    <row r="2551" spans="6:7" x14ac:dyDescent="0.25">
      <c r="F2551" s="34"/>
      <c r="G2551" s="34"/>
    </row>
    <row r="2552" spans="6:7" x14ac:dyDescent="0.25">
      <c r="F2552" s="34"/>
      <c r="G2552" s="34"/>
    </row>
    <row r="2553" spans="6:7" x14ac:dyDescent="0.25">
      <c r="F2553" s="34"/>
      <c r="G2553" s="34"/>
    </row>
    <row r="2554" spans="6:7" x14ac:dyDescent="0.25">
      <c r="F2554" s="34"/>
      <c r="G2554" s="34"/>
    </row>
    <row r="2555" spans="6:7" x14ac:dyDescent="0.25">
      <c r="F2555" s="34"/>
      <c r="G2555" s="34"/>
    </row>
    <row r="2556" spans="6:7" x14ac:dyDescent="0.25">
      <c r="F2556" s="34"/>
      <c r="G2556" s="34"/>
    </row>
    <row r="2557" spans="6:7" x14ac:dyDescent="0.25">
      <c r="F2557" s="34"/>
      <c r="G2557" s="34"/>
    </row>
    <row r="2558" spans="6:7" x14ac:dyDescent="0.25">
      <c r="F2558" s="34"/>
      <c r="G2558" s="34"/>
    </row>
    <row r="2559" spans="6:7" x14ac:dyDescent="0.25">
      <c r="F2559" s="34"/>
      <c r="G2559" s="34"/>
    </row>
    <row r="2560" spans="6:7" x14ac:dyDescent="0.25">
      <c r="F2560" s="34"/>
      <c r="G2560" s="34"/>
    </row>
    <row r="2561" spans="6:7" x14ac:dyDescent="0.25">
      <c r="F2561" s="34"/>
      <c r="G2561" s="34"/>
    </row>
    <row r="2562" spans="6:7" x14ac:dyDescent="0.25">
      <c r="F2562" s="34"/>
      <c r="G2562" s="34"/>
    </row>
    <row r="2563" spans="6:7" x14ac:dyDescent="0.25">
      <c r="F2563" s="34"/>
      <c r="G2563" s="34"/>
    </row>
    <row r="2564" spans="6:7" x14ac:dyDescent="0.25">
      <c r="F2564" s="34"/>
      <c r="G2564" s="34"/>
    </row>
    <row r="2565" spans="6:7" x14ac:dyDescent="0.25">
      <c r="F2565" s="34"/>
      <c r="G2565" s="34"/>
    </row>
    <row r="2566" spans="6:7" x14ac:dyDescent="0.25">
      <c r="F2566" s="34"/>
      <c r="G2566" s="34"/>
    </row>
    <row r="2567" spans="6:7" x14ac:dyDescent="0.25">
      <c r="F2567" s="34"/>
      <c r="G2567" s="34"/>
    </row>
    <row r="2568" spans="6:7" x14ac:dyDescent="0.25">
      <c r="F2568" s="34"/>
      <c r="G2568" s="34"/>
    </row>
    <row r="2569" spans="6:7" x14ac:dyDescent="0.25">
      <c r="F2569" s="34"/>
      <c r="G2569" s="34"/>
    </row>
    <row r="2570" spans="6:7" x14ac:dyDescent="0.25">
      <c r="F2570" s="34"/>
      <c r="G2570" s="34"/>
    </row>
    <row r="2571" spans="6:7" x14ac:dyDescent="0.25">
      <c r="F2571" s="34"/>
      <c r="G2571" s="34"/>
    </row>
    <row r="2572" spans="6:7" x14ac:dyDescent="0.25">
      <c r="F2572" s="34"/>
      <c r="G2572" s="34"/>
    </row>
    <row r="2573" spans="6:7" x14ac:dyDescent="0.25">
      <c r="F2573" s="34"/>
      <c r="G2573" s="34"/>
    </row>
    <row r="2574" spans="6:7" x14ac:dyDescent="0.25">
      <c r="F2574" s="34"/>
      <c r="G2574" s="34"/>
    </row>
    <row r="2575" spans="6:7" x14ac:dyDescent="0.25">
      <c r="F2575" s="34"/>
      <c r="G2575" s="34"/>
    </row>
    <row r="2576" spans="6:7" x14ac:dyDescent="0.25">
      <c r="F2576" s="34"/>
      <c r="G2576" s="34"/>
    </row>
    <row r="2577" spans="6:7" x14ac:dyDescent="0.25">
      <c r="F2577" s="34"/>
      <c r="G2577" s="34"/>
    </row>
    <row r="2578" spans="6:7" x14ac:dyDescent="0.25">
      <c r="F2578" s="34"/>
      <c r="G2578" s="34"/>
    </row>
    <row r="2579" spans="6:7" x14ac:dyDescent="0.25">
      <c r="F2579" s="34"/>
      <c r="G2579" s="34"/>
    </row>
    <row r="2580" spans="6:7" x14ac:dyDescent="0.25">
      <c r="F2580" s="34"/>
      <c r="G2580" s="34"/>
    </row>
    <row r="2581" spans="6:7" x14ac:dyDescent="0.25">
      <c r="F2581" s="34"/>
      <c r="G2581" s="34"/>
    </row>
    <row r="2582" spans="6:7" x14ac:dyDescent="0.25">
      <c r="F2582" s="34"/>
      <c r="G2582" s="34"/>
    </row>
    <row r="2583" spans="6:7" x14ac:dyDescent="0.25">
      <c r="F2583" s="34"/>
      <c r="G2583" s="34"/>
    </row>
    <row r="2584" spans="6:7" x14ac:dyDescent="0.25">
      <c r="F2584" s="34"/>
      <c r="G2584" s="34"/>
    </row>
    <row r="2585" spans="6:7" x14ac:dyDescent="0.25">
      <c r="F2585" s="34"/>
      <c r="G2585" s="34"/>
    </row>
    <row r="2586" spans="6:7" x14ac:dyDescent="0.25">
      <c r="F2586" s="34"/>
      <c r="G2586" s="34"/>
    </row>
    <row r="2587" spans="6:7" x14ac:dyDescent="0.25">
      <c r="F2587" s="34"/>
      <c r="G2587" s="34"/>
    </row>
    <row r="2588" spans="6:7" x14ac:dyDescent="0.25">
      <c r="F2588" s="34"/>
      <c r="G2588" s="34"/>
    </row>
    <row r="2589" spans="6:7" x14ac:dyDescent="0.25">
      <c r="F2589" s="34"/>
      <c r="G2589" s="34"/>
    </row>
    <row r="2590" spans="6:7" x14ac:dyDescent="0.25">
      <c r="F2590" s="34"/>
      <c r="G2590" s="34"/>
    </row>
    <row r="2591" spans="6:7" x14ac:dyDescent="0.25">
      <c r="F2591" s="34"/>
      <c r="G2591" s="34"/>
    </row>
    <row r="2592" spans="6:7" x14ac:dyDescent="0.25">
      <c r="F2592" s="34"/>
      <c r="G2592" s="34"/>
    </row>
    <row r="2593" spans="6:7" x14ac:dyDescent="0.25">
      <c r="F2593" s="34"/>
      <c r="G2593" s="34"/>
    </row>
    <row r="2594" spans="6:7" x14ac:dyDescent="0.25">
      <c r="F2594" s="34"/>
      <c r="G2594" s="34"/>
    </row>
    <row r="2595" spans="6:7" x14ac:dyDescent="0.25">
      <c r="F2595" s="34"/>
      <c r="G2595" s="34"/>
    </row>
    <row r="2596" spans="6:7" x14ac:dyDescent="0.25">
      <c r="F2596" s="34"/>
      <c r="G2596" s="34"/>
    </row>
    <row r="2597" spans="6:7" x14ac:dyDescent="0.25">
      <c r="F2597" s="34"/>
      <c r="G2597" s="34"/>
    </row>
    <row r="2598" spans="6:7" x14ac:dyDescent="0.25">
      <c r="F2598" s="34"/>
      <c r="G2598" s="34"/>
    </row>
    <row r="2599" spans="6:7" x14ac:dyDescent="0.25">
      <c r="F2599" s="34"/>
      <c r="G2599" s="34"/>
    </row>
    <row r="2600" spans="6:7" x14ac:dyDescent="0.25">
      <c r="F2600" s="34"/>
      <c r="G2600" s="34"/>
    </row>
    <row r="2601" spans="6:7" x14ac:dyDescent="0.25">
      <c r="F2601" s="34"/>
      <c r="G2601" s="34"/>
    </row>
    <row r="2602" spans="6:7" x14ac:dyDescent="0.25">
      <c r="F2602" s="34"/>
      <c r="G2602" s="34"/>
    </row>
    <row r="2603" spans="6:7" x14ac:dyDescent="0.25">
      <c r="F2603" s="34"/>
      <c r="G2603" s="34"/>
    </row>
    <row r="2604" spans="6:7" x14ac:dyDescent="0.25">
      <c r="F2604" s="34"/>
      <c r="G2604" s="34"/>
    </row>
    <row r="2605" spans="6:7" x14ac:dyDescent="0.25">
      <c r="F2605" s="34"/>
      <c r="G2605" s="34"/>
    </row>
    <row r="2606" spans="6:7" x14ac:dyDescent="0.25">
      <c r="F2606" s="34"/>
      <c r="G2606" s="34"/>
    </row>
    <row r="2607" spans="6:7" x14ac:dyDescent="0.25">
      <c r="F2607" s="34"/>
      <c r="G2607" s="34"/>
    </row>
    <row r="2608" spans="6:7" x14ac:dyDescent="0.25">
      <c r="F2608" s="34"/>
      <c r="G2608" s="34"/>
    </row>
    <row r="2609" spans="6:7" x14ac:dyDescent="0.25">
      <c r="F2609" s="34"/>
      <c r="G2609" s="34"/>
    </row>
    <row r="2610" spans="6:7" x14ac:dyDescent="0.25">
      <c r="F2610" s="34"/>
      <c r="G2610" s="34"/>
    </row>
    <row r="2611" spans="6:7" x14ac:dyDescent="0.25">
      <c r="F2611" s="34"/>
      <c r="G2611" s="34"/>
    </row>
    <row r="2612" spans="6:7" x14ac:dyDescent="0.25">
      <c r="F2612" s="34"/>
      <c r="G2612" s="34"/>
    </row>
    <row r="2613" spans="6:7" x14ac:dyDescent="0.25">
      <c r="F2613" s="34"/>
      <c r="G2613" s="34"/>
    </row>
    <row r="2614" spans="6:7" x14ac:dyDescent="0.25">
      <c r="F2614" s="34"/>
      <c r="G2614" s="34"/>
    </row>
    <row r="2615" spans="6:7" x14ac:dyDescent="0.25">
      <c r="F2615" s="34"/>
      <c r="G2615" s="34"/>
    </row>
    <row r="2616" spans="6:7" x14ac:dyDescent="0.25">
      <c r="F2616" s="34"/>
      <c r="G2616" s="34"/>
    </row>
    <row r="2617" spans="6:7" x14ac:dyDescent="0.25">
      <c r="F2617" s="34"/>
      <c r="G2617" s="34"/>
    </row>
    <row r="2618" spans="6:7" x14ac:dyDescent="0.25">
      <c r="F2618" s="34"/>
      <c r="G2618" s="34"/>
    </row>
    <row r="2619" spans="6:7" x14ac:dyDescent="0.25">
      <c r="F2619" s="34"/>
      <c r="G2619" s="34"/>
    </row>
    <row r="2620" spans="6:7" x14ac:dyDescent="0.25">
      <c r="F2620" s="34"/>
      <c r="G2620" s="34"/>
    </row>
    <row r="2621" spans="6:7" x14ac:dyDescent="0.25">
      <c r="F2621" s="34"/>
      <c r="G2621" s="34"/>
    </row>
    <row r="2622" spans="6:7" x14ac:dyDescent="0.25">
      <c r="F2622" s="34"/>
      <c r="G2622" s="34"/>
    </row>
    <row r="2623" spans="6:7" x14ac:dyDescent="0.25">
      <c r="F2623" s="34"/>
      <c r="G2623" s="34"/>
    </row>
    <row r="2624" spans="6:7" x14ac:dyDescent="0.25">
      <c r="F2624" s="34"/>
      <c r="G2624" s="34"/>
    </row>
    <row r="2625" spans="6:7" x14ac:dyDescent="0.25">
      <c r="F2625" s="34"/>
      <c r="G2625" s="34"/>
    </row>
    <row r="2626" spans="6:7" x14ac:dyDescent="0.25">
      <c r="F2626" s="34"/>
      <c r="G2626" s="34"/>
    </row>
    <row r="2627" spans="6:7" x14ac:dyDescent="0.25">
      <c r="F2627" s="34"/>
      <c r="G2627" s="34"/>
    </row>
    <row r="2628" spans="6:7" x14ac:dyDescent="0.25">
      <c r="F2628" s="34"/>
      <c r="G2628" s="34"/>
    </row>
    <row r="2629" spans="6:7" x14ac:dyDescent="0.25">
      <c r="F2629" s="34"/>
      <c r="G2629" s="34"/>
    </row>
    <row r="2630" spans="6:7" x14ac:dyDescent="0.25">
      <c r="F2630" s="34"/>
      <c r="G2630" s="34"/>
    </row>
    <row r="2631" spans="6:7" x14ac:dyDescent="0.25">
      <c r="F2631" s="34"/>
      <c r="G2631" s="34"/>
    </row>
    <row r="2632" spans="6:7" x14ac:dyDescent="0.25">
      <c r="F2632" s="34"/>
      <c r="G2632" s="34"/>
    </row>
    <row r="2633" spans="6:7" x14ac:dyDescent="0.25">
      <c r="F2633" s="34"/>
      <c r="G2633" s="34"/>
    </row>
    <row r="2634" spans="6:7" x14ac:dyDescent="0.25">
      <c r="F2634" s="34"/>
      <c r="G2634" s="34"/>
    </row>
    <row r="2635" spans="6:7" x14ac:dyDescent="0.25">
      <c r="F2635" s="34"/>
      <c r="G2635" s="34"/>
    </row>
    <row r="2636" spans="6:7" x14ac:dyDescent="0.25">
      <c r="F2636" s="34"/>
      <c r="G2636" s="34"/>
    </row>
    <row r="2637" spans="6:7" x14ac:dyDescent="0.25">
      <c r="F2637" s="34"/>
      <c r="G2637" s="34"/>
    </row>
    <row r="2638" spans="6:7" x14ac:dyDescent="0.25">
      <c r="F2638" s="34"/>
      <c r="G2638" s="34"/>
    </row>
    <row r="2639" spans="6:7" x14ac:dyDescent="0.25">
      <c r="F2639" s="34"/>
      <c r="G2639" s="34"/>
    </row>
    <row r="2640" spans="6:7" x14ac:dyDescent="0.25">
      <c r="F2640" s="34"/>
      <c r="G2640" s="34"/>
    </row>
    <row r="2641" spans="6:7" x14ac:dyDescent="0.25">
      <c r="F2641" s="34"/>
      <c r="G2641" s="34"/>
    </row>
    <row r="2642" spans="6:7" x14ac:dyDescent="0.25">
      <c r="F2642" s="34"/>
      <c r="G2642" s="34"/>
    </row>
    <row r="2643" spans="6:7" x14ac:dyDescent="0.25">
      <c r="F2643" s="34"/>
      <c r="G2643" s="34"/>
    </row>
    <row r="2644" spans="6:7" x14ac:dyDescent="0.25">
      <c r="F2644" s="34"/>
      <c r="G2644" s="34"/>
    </row>
    <row r="2645" spans="6:7" x14ac:dyDescent="0.25">
      <c r="F2645" s="34"/>
      <c r="G2645" s="34"/>
    </row>
    <row r="2646" spans="6:7" x14ac:dyDescent="0.25">
      <c r="F2646" s="34"/>
      <c r="G2646" s="34"/>
    </row>
    <row r="2647" spans="6:7" x14ac:dyDescent="0.25">
      <c r="F2647" s="34"/>
      <c r="G2647" s="34"/>
    </row>
    <row r="2648" spans="6:7" x14ac:dyDescent="0.25">
      <c r="F2648" s="34"/>
      <c r="G2648" s="34"/>
    </row>
    <row r="2649" spans="6:7" x14ac:dyDescent="0.25">
      <c r="F2649" s="34"/>
      <c r="G2649" s="34"/>
    </row>
    <row r="2650" spans="6:7" x14ac:dyDescent="0.25">
      <c r="F2650" s="34"/>
      <c r="G2650" s="34"/>
    </row>
    <row r="2651" spans="6:7" x14ac:dyDescent="0.25">
      <c r="F2651" s="34"/>
      <c r="G2651" s="34"/>
    </row>
    <row r="2652" spans="6:7" x14ac:dyDescent="0.25">
      <c r="F2652" s="34"/>
      <c r="G2652" s="34"/>
    </row>
    <row r="2653" spans="6:7" x14ac:dyDescent="0.25">
      <c r="F2653" s="34"/>
      <c r="G2653" s="34"/>
    </row>
    <row r="2654" spans="6:7" x14ac:dyDescent="0.25">
      <c r="F2654" s="34"/>
      <c r="G2654" s="34"/>
    </row>
    <row r="2655" spans="6:7" x14ac:dyDescent="0.25">
      <c r="F2655" s="34"/>
      <c r="G2655" s="34"/>
    </row>
    <row r="2656" spans="6:7" x14ac:dyDescent="0.25">
      <c r="F2656" s="34"/>
      <c r="G2656" s="34"/>
    </row>
    <row r="2657" spans="6:7" x14ac:dyDescent="0.25">
      <c r="F2657" s="34"/>
      <c r="G2657" s="34"/>
    </row>
    <row r="2658" spans="6:7" x14ac:dyDescent="0.25">
      <c r="F2658" s="34"/>
      <c r="G2658" s="34"/>
    </row>
    <row r="2659" spans="6:7" x14ac:dyDescent="0.25">
      <c r="F2659" s="34"/>
      <c r="G2659" s="34"/>
    </row>
    <row r="2660" spans="6:7" x14ac:dyDescent="0.25">
      <c r="F2660" s="34"/>
      <c r="G2660" s="34"/>
    </row>
    <row r="2661" spans="6:7" x14ac:dyDescent="0.25">
      <c r="F2661" s="34"/>
      <c r="G2661" s="34"/>
    </row>
    <row r="2662" spans="6:7" x14ac:dyDescent="0.25">
      <c r="F2662" s="34"/>
      <c r="G2662" s="34"/>
    </row>
    <row r="2663" spans="6:7" x14ac:dyDescent="0.25">
      <c r="F2663" s="34"/>
      <c r="G2663" s="34"/>
    </row>
    <row r="2664" spans="6:7" x14ac:dyDescent="0.25">
      <c r="F2664" s="34"/>
      <c r="G2664" s="34"/>
    </row>
    <row r="2665" spans="6:7" x14ac:dyDescent="0.25">
      <c r="F2665" s="34"/>
      <c r="G2665" s="34"/>
    </row>
    <row r="2666" spans="6:7" x14ac:dyDescent="0.25">
      <c r="F2666" s="34"/>
      <c r="G2666" s="34"/>
    </row>
    <row r="2667" spans="6:7" x14ac:dyDescent="0.25">
      <c r="F2667" s="34"/>
      <c r="G2667" s="34"/>
    </row>
    <row r="2668" spans="6:7" x14ac:dyDescent="0.25">
      <c r="F2668" s="34"/>
      <c r="G2668" s="34"/>
    </row>
    <row r="2669" spans="6:7" x14ac:dyDescent="0.25">
      <c r="F2669" s="34"/>
      <c r="G2669" s="34"/>
    </row>
    <row r="2670" spans="6:7" x14ac:dyDescent="0.25">
      <c r="F2670" s="34"/>
      <c r="G2670" s="34"/>
    </row>
    <row r="2671" spans="6:7" x14ac:dyDescent="0.25">
      <c r="F2671" s="34"/>
      <c r="G2671" s="34"/>
    </row>
    <row r="2672" spans="6:7" x14ac:dyDescent="0.25">
      <c r="F2672" s="34"/>
      <c r="G2672" s="34"/>
    </row>
    <row r="2673" spans="6:7" x14ac:dyDescent="0.25">
      <c r="F2673" s="34"/>
      <c r="G2673" s="34"/>
    </row>
    <row r="2674" spans="6:7" x14ac:dyDescent="0.25">
      <c r="F2674" s="34"/>
      <c r="G2674" s="34"/>
    </row>
    <row r="2675" spans="6:7" x14ac:dyDescent="0.25">
      <c r="F2675" s="34"/>
      <c r="G2675" s="34"/>
    </row>
    <row r="2676" spans="6:7" x14ac:dyDescent="0.25">
      <c r="F2676" s="34"/>
      <c r="G2676" s="34"/>
    </row>
    <row r="2677" spans="6:7" x14ac:dyDescent="0.25">
      <c r="F2677" s="34"/>
      <c r="G2677" s="34"/>
    </row>
    <row r="2678" spans="6:7" x14ac:dyDescent="0.25">
      <c r="F2678" s="34"/>
      <c r="G2678" s="34"/>
    </row>
    <row r="2679" spans="6:7" x14ac:dyDescent="0.25">
      <c r="F2679" s="34"/>
      <c r="G2679" s="34"/>
    </row>
    <row r="2680" spans="6:7" x14ac:dyDescent="0.25">
      <c r="F2680" s="34"/>
      <c r="G2680" s="34"/>
    </row>
    <row r="2681" spans="6:7" x14ac:dyDescent="0.25">
      <c r="F2681" s="34"/>
      <c r="G2681" s="34"/>
    </row>
    <row r="2682" spans="6:7" x14ac:dyDescent="0.25">
      <c r="F2682" s="34"/>
      <c r="G2682" s="34"/>
    </row>
    <row r="2683" spans="6:7" x14ac:dyDescent="0.25">
      <c r="F2683" s="34"/>
      <c r="G2683" s="34"/>
    </row>
    <row r="2684" spans="6:7" x14ac:dyDescent="0.25">
      <c r="F2684" s="34"/>
      <c r="G2684" s="34"/>
    </row>
    <row r="2685" spans="6:7" x14ac:dyDescent="0.25">
      <c r="F2685" s="34"/>
      <c r="G2685" s="34"/>
    </row>
    <row r="2686" spans="6:7" x14ac:dyDescent="0.25">
      <c r="F2686" s="34"/>
      <c r="G2686" s="34"/>
    </row>
    <row r="2687" spans="6:7" x14ac:dyDescent="0.25">
      <c r="F2687" s="34"/>
      <c r="G2687" s="34"/>
    </row>
    <row r="2688" spans="6:7" x14ac:dyDescent="0.25">
      <c r="F2688" s="34"/>
      <c r="G2688" s="34"/>
    </row>
    <row r="2689" spans="6:7" x14ac:dyDescent="0.25">
      <c r="F2689" s="34"/>
      <c r="G2689" s="34"/>
    </row>
    <row r="2690" spans="6:7" x14ac:dyDescent="0.25">
      <c r="F2690" s="34"/>
      <c r="G2690" s="34"/>
    </row>
    <row r="2691" spans="6:7" x14ac:dyDescent="0.25">
      <c r="F2691" s="34"/>
      <c r="G2691" s="34"/>
    </row>
    <row r="2692" spans="6:7" x14ac:dyDescent="0.25">
      <c r="F2692" s="34"/>
      <c r="G2692" s="34"/>
    </row>
    <row r="2693" spans="6:7" x14ac:dyDescent="0.25">
      <c r="F2693" s="34"/>
      <c r="G2693" s="34"/>
    </row>
    <row r="2694" spans="6:7" x14ac:dyDescent="0.25">
      <c r="F2694" s="34"/>
      <c r="G2694" s="34"/>
    </row>
    <row r="2695" spans="6:7" x14ac:dyDescent="0.25">
      <c r="F2695" s="34"/>
      <c r="G2695" s="34"/>
    </row>
    <row r="2696" spans="6:7" x14ac:dyDescent="0.25">
      <c r="F2696" s="34"/>
      <c r="G2696" s="34"/>
    </row>
    <row r="2697" spans="6:7" x14ac:dyDescent="0.25">
      <c r="F2697" s="34"/>
      <c r="G2697" s="34"/>
    </row>
    <row r="2698" spans="6:7" x14ac:dyDescent="0.25">
      <c r="F2698" s="34"/>
      <c r="G2698" s="34"/>
    </row>
    <row r="2699" spans="6:7" x14ac:dyDescent="0.25">
      <c r="F2699" s="34"/>
      <c r="G2699" s="34"/>
    </row>
    <row r="2700" spans="6:7" x14ac:dyDescent="0.25">
      <c r="F2700" s="34"/>
      <c r="G2700" s="34"/>
    </row>
    <row r="2701" spans="6:7" x14ac:dyDescent="0.25">
      <c r="F2701" s="34"/>
      <c r="G2701" s="34"/>
    </row>
    <row r="2702" spans="6:7" x14ac:dyDescent="0.25">
      <c r="F2702" s="34"/>
      <c r="G2702" s="34"/>
    </row>
    <row r="2703" spans="6:7" x14ac:dyDescent="0.25">
      <c r="F2703" s="34"/>
      <c r="G2703" s="34"/>
    </row>
    <row r="2704" spans="6:7" x14ac:dyDescent="0.25">
      <c r="F2704" s="34"/>
      <c r="G2704" s="34"/>
    </row>
    <row r="2705" spans="6:7" x14ac:dyDescent="0.25">
      <c r="F2705" s="34"/>
      <c r="G2705" s="34"/>
    </row>
    <row r="2706" spans="6:7" x14ac:dyDescent="0.25">
      <c r="F2706" s="34"/>
      <c r="G2706" s="34"/>
    </row>
    <row r="2707" spans="6:7" x14ac:dyDescent="0.25">
      <c r="F2707" s="34"/>
      <c r="G2707" s="34"/>
    </row>
    <row r="2708" spans="6:7" x14ac:dyDescent="0.25">
      <c r="F2708" s="34"/>
      <c r="G2708" s="34"/>
    </row>
    <row r="2709" spans="6:7" x14ac:dyDescent="0.25">
      <c r="F2709" s="34"/>
      <c r="G2709" s="34"/>
    </row>
    <row r="2710" spans="6:7" x14ac:dyDescent="0.25">
      <c r="F2710" s="34"/>
      <c r="G2710" s="34"/>
    </row>
    <row r="2711" spans="6:7" x14ac:dyDescent="0.25">
      <c r="F2711" s="34"/>
      <c r="G2711" s="34"/>
    </row>
    <row r="2712" spans="6:7" x14ac:dyDescent="0.25">
      <c r="F2712" s="34"/>
      <c r="G2712" s="34"/>
    </row>
    <row r="2713" spans="6:7" x14ac:dyDescent="0.25">
      <c r="F2713" s="34"/>
      <c r="G2713" s="34"/>
    </row>
    <row r="2714" spans="6:7" x14ac:dyDescent="0.25">
      <c r="F2714" s="34"/>
      <c r="G2714" s="34"/>
    </row>
    <row r="2715" spans="6:7" x14ac:dyDescent="0.25">
      <c r="F2715" s="34"/>
      <c r="G2715" s="34"/>
    </row>
    <row r="2716" spans="6:7" x14ac:dyDescent="0.25">
      <c r="F2716" s="34"/>
      <c r="G2716" s="34"/>
    </row>
    <row r="2717" spans="6:7" x14ac:dyDescent="0.25">
      <c r="F2717" s="34"/>
      <c r="G2717" s="34"/>
    </row>
    <row r="2718" spans="6:7" x14ac:dyDescent="0.25">
      <c r="F2718" s="34"/>
      <c r="G2718" s="34"/>
    </row>
    <row r="2719" spans="6:7" x14ac:dyDescent="0.25">
      <c r="F2719" s="34"/>
      <c r="G2719" s="34"/>
    </row>
    <row r="2720" spans="6:7" x14ac:dyDescent="0.25">
      <c r="F2720" s="34"/>
      <c r="G2720" s="34"/>
    </row>
    <row r="2721" spans="6:7" x14ac:dyDescent="0.25">
      <c r="F2721" s="34"/>
      <c r="G2721" s="34"/>
    </row>
    <row r="2722" spans="6:7" x14ac:dyDescent="0.25">
      <c r="F2722" s="34"/>
      <c r="G2722" s="34"/>
    </row>
    <row r="2723" spans="6:7" x14ac:dyDescent="0.25">
      <c r="F2723" s="34"/>
      <c r="G2723" s="34"/>
    </row>
    <row r="2724" spans="6:7" x14ac:dyDescent="0.25">
      <c r="F2724" s="34"/>
      <c r="G2724" s="34"/>
    </row>
    <row r="2725" spans="6:7" x14ac:dyDescent="0.25">
      <c r="F2725" s="34"/>
      <c r="G2725" s="34"/>
    </row>
    <row r="2726" spans="6:7" x14ac:dyDescent="0.25">
      <c r="F2726" s="34"/>
      <c r="G2726" s="34"/>
    </row>
    <row r="2727" spans="6:7" x14ac:dyDescent="0.25">
      <c r="F2727" s="34"/>
      <c r="G2727" s="34"/>
    </row>
    <row r="2728" spans="6:7" x14ac:dyDescent="0.25">
      <c r="F2728" s="34"/>
      <c r="G2728" s="34"/>
    </row>
    <row r="2729" spans="6:7" x14ac:dyDescent="0.25">
      <c r="F2729" s="34"/>
      <c r="G2729" s="34"/>
    </row>
    <row r="2730" spans="6:7" x14ac:dyDescent="0.25">
      <c r="F2730" s="34"/>
      <c r="G2730" s="34"/>
    </row>
    <row r="2731" spans="6:7" x14ac:dyDescent="0.25">
      <c r="F2731" s="34"/>
      <c r="G2731" s="34"/>
    </row>
    <row r="2732" spans="6:7" x14ac:dyDescent="0.25">
      <c r="F2732" s="34"/>
      <c r="G2732" s="34"/>
    </row>
    <row r="2733" spans="6:7" x14ac:dyDescent="0.25">
      <c r="F2733" s="34"/>
      <c r="G2733" s="34"/>
    </row>
    <row r="2734" spans="6:7" x14ac:dyDescent="0.25">
      <c r="F2734" s="34"/>
      <c r="G2734" s="34"/>
    </row>
    <row r="2735" spans="6:7" x14ac:dyDescent="0.25">
      <c r="F2735" s="34"/>
      <c r="G2735" s="34"/>
    </row>
    <row r="2736" spans="6:7" x14ac:dyDescent="0.25">
      <c r="F2736" s="34"/>
      <c r="G2736" s="34"/>
    </row>
    <row r="2737" spans="6:7" x14ac:dyDescent="0.25">
      <c r="F2737" s="34"/>
      <c r="G2737" s="34"/>
    </row>
    <row r="2738" spans="6:7" x14ac:dyDescent="0.25">
      <c r="F2738" s="34"/>
      <c r="G2738" s="34"/>
    </row>
    <row r="2739" spans="6:7" x14ac:dyDescent="0.25">
      <c r="F2739" s="34"/>
      <c r="G2739" s="34"/>
    </row>
    <row r="2740" spans="6:7" x14ac:dyDescent="0.25">
      <c r="F2740" s="34"/>
      <c r="G2740" s="34"/>
    </row>
    <row r="2741" spans="6:7" x14ac:dyDescent="0.25">
      <c r="F2741" s="34"/>
      <c r="G2741" s="34"/>
    </row>
    <row r="2742" spans="6:7" x14ac:dyDescent="0.25">
      <c r="F2742" s="34"/>
      <c r="G2742" s="34"/>
    </row>
    <row r="2743" spans="6:7" x14ac:dyDescent="0.25">
      <c r="F2743" s="34"/>
      <c r="G2743" s="34"/>
    </row>
    <row r="2744" spans="6:7" x14ac:dyDescent="0.25">
      <c r="F2744" s="34"/>
      <c r="G2744" s="34"/>
    </row>
    <row r="2745" spans="6:7" x14ac:dyDescent="0.25">
      <c r="F2745" s="34"/>
      <c r="G2745" s="34"/>
    </row>
    <row r="2746" spans="6:7" x14ac:dyDescent="0.25">
      <c r="F2746" s="34"/>
      <c r="G2746" s="34"/>
    </row>
    <row r="2747" spans="6:7" x14ac:dyDescent="0.25">
      <c r="F2747" s="34"/>
      <c r="G2747" s="34"/>
    </row>
    <row r="2748" spans="6:7" x14ac:dyDescent="0.25">
      <c r="F2748" s="34"/>
      <c r="G2748" s="34"/>
    </row>
    <row r="2749" spans="6:7" x14ac:dyDescent="0.25">
      <c r="F2749" s="34"/>
      <c r="G2749" s="34"/>
    </row>
    <row r="2750" spans="6:7" x14ac:dyDescent="0.25">
      <c r="F2750" s="34"/>
      <c r="G2750" s="34"/>
    </row>
    <row r="2751" spans="6:7" x14ac:dyDescent="0.25">
      <c r="F2751" s="34"/>
      <c r="G2751" s="34"/>
    </row>
    <row r="2752" spans="6:7" x14ac:dyDescent="0.25">
      <c r="F2752" s="34"/>
      <c r="G2752" s="34"/>
    </row>
    <row r="2753" spans="6:7" x14ac:dyDescent="0.25">
      <c r="F2753" s="34"/>
      <c r="G2753" s="34"/>
    </row>
    <row r="2754" spans="6:7" x14ac:dyDescent="0.25">
      <c r="F2754" s="34"/>
      <c r="G2754" s="34"/>
    </row>
    <row r="2755" spans="6:7" x14ac:dyDescent="0.25">
      <c r="F2755" s="34"/>
      <c r="G2755" s="34"/>
    </row>
    <row r="2756" spans="6:7" x14ac:dyDescent="0.25">
      <c r="F2756" s="34"/>
      <c r="G2756" s="34"/>
    </row>
    <row r="2757" spans="6:7" x14ac:dyDescent="0.25">
      <c r="F2757" s="34"/>
      <c r="G2757" s="34"/>
    </row>
    <row r="2758" spans="6:7" x14ac:dyDescent="0.25">
      <c r="F2758" s="34"/>
      <c r="G2758" s="34"/>
    </row>
    <row r="2759" spans="6:7" x14ac:dyDescent="0.25">
      <c r="F2759" s="34"/>
      <c r="G2759" s="34"/>
    </row>
    <row r="2760" spans="6:7" x14ac:dyDescent="0.25">
      <c r="F2760" s="34"/>
      <c r="G2760" s="34"/>
    </row>
    <row r="2761" spans="6:7" x14ac:dyDescent="0.25">
      <c r="F2761" s="34"/>
      <c r="G2761" s="34"/>
    </row>
    <row r="2762" spans="6:7" x14ac:dyDescent="0.25">
      <c r="F2762" s="34"/>
      <c r="G2762" s="34"/>
    </row>
    <row r="2763" spans="6:7" x14ac:dyDescent="0.25">
      <c r="F2763" s="34"/>
      <c r="G2763" s="34"/>
    </row>
    <row r="2764" spans="6:7" x14ac:dyDescent="0.25">
      <c r="F2764" s="34"/>
      <c r="G2764" s="34"/>
    </row>
    <row r="2765" spans="6:7" x14ac:dyDescent="0.25">
      <c r="F2765" s="34"/>
      <c r="G2765" s="34"/>
    </row>
    <row r="2766" spans="6:7" x14ac:dyDescent="0.25">
      <c r="F2766" s="34"/>
      <c r="G2766" s="34"/>
    </row>
    <row r="2767" spans="6:7" x14ac:dyDescent="0.25">
      <c r="F2767" s="34"/>
      <c r="G2767" s="34"/>
    </row>
    <row r="2768" spans="6:7" x14ac:dyDescent="0.25">
      <c r="F2768" s="34"/>
      <c r="G2768" s="34"/>
    </row>
    <row r="2769" spans="6:7" x14ac:dyDescent="0.25">
      <c r="F2769" s="34"/>
      <c r="G2769" s="34"/>
    </row>
    <row r="2770" spans="6:7" x14ac:dyDescent="0.25">
      <c r="F2770" s="34"/>
      <c r="G2770" s="34"/>
    </row>
    <row r="2771" spans="6:7" x14ac:dyDescent="0.25">
      <c r="F2771" s="34"/>
      <c r="G2771" s="34"/>
    </row>
    <row r="2772" spans="6:7" x14ac:dyDescent="0.25">
      <c r="F2772" s="34"/>
      <c r="G2772" s="34"/>
    </row>
    <row r="2773" spans="6:7" x14ac:dyDescent="0.25">
      <c r="F2773" s="34"/>
      <c r="G2773" s="34"/>
    </row>
    <row r="2774" spans="6:7" x14ac:dyDescent="0.25">
      <c r="F2774" s="34"/>
      <c r="G2774" s="34"/>
    </row>
    <row r="2775" spans="6:7" x14ac:dyDescent="0.25">
      <c r="F2775" s="34"/>
      <c r="G2775" s="34"/>
    </row>
    <row r="2776" spans="6:7" x14ac:dyDescent="0.25">
      <c r="F2776" s="34"/>
      <c r="G2776" s="34"/>
    </row>
    <row r="2777" spans="6:7" x14ac:dyDescent="0.25">
      <c r="F2777" s="34"/>
      <c r="G2777" s="34"/>
    </row>
    <row r="2778" spans="6:7" x14ac:dyDescent="0.25">
      <c r="F2778" s="34"/>
      <c r="G2778" s="34"/>
    </row>
    <row r="2779" spans="6:7" x14ac:dyDescent="0.25">
      <c r="F2779" s="34"/>
      <c r="G2779" s="34"/>
    </row>
    <row r="2780" spans="6:7" x14ac:dyDescent="0.25">
      <c r="F2780" s="34"/>
      <c r="G2780" s="34"/>
    </row>
    <row r="2781" spans="6:7" x14ac:dyDescent="0.25">
      <c r="F2781" s="34"/>
      <c r="G2781" s="34"/>
    </row>
    <row r="2782" spans="6:7" x14ac:dyDescent="0.25">
      <c r="F2782" s="34"/>
      <c r="G2782" s="34"/>
    </row>
    <row r="2783" spans="6:7" x14ac:dyDescent="0.25">
      <c r="F2783" s="34"/>
      <c r="G2783" s="34"/>
    </row>
    <row r="2784" spans="6:7" x14ac:dyDescent="0.25">
      <c r="F2784" s="34"/>
      <c r="G2784" s="34"/>
    </row>
    <row r="2785" spans="6:7" x14ac:dyDescent="0.25">
      <c r="F2785" s="34"/>
      <c r="G2785" s="34"/>
    </row>
    <row r="2786" spans="6:7" x14ac:dyDescent="0.25">
      <c r="F2786" s="34"/>
      <c r="G2786" s="34"/>
    </row>
    <row r="2787" spans="6:7" x14ac:dyDescent="0.25">
      <c r="F2787" s="34"/>
      <c r="G2787" s="34"/>
    </row>
    <row r="2788" spans="6:7" x14ac:dyDescent="0.25">
      <c r="F2788" s="34"/>
      <c r="G2788" s="34"/>
    </row>
    <row r="2789" spans="6:7" x14ac:dyDescent="0.25">
      <c r="F2789" s="34"/>
      <c r="G2789" s="34"/>
    </row>
    <row r="2790" spans="6:7" x14ac:dyDescent="0.25">
      <c r="F2790" s="34"/>
      <c r="G2790" s="34"/>
    </row>
    <row r="2791" spans="6:7" x14ac:dyDescent="0.25">
      <c r="F2791" s="34"/>
      <c r="G2791" s="34"/>
    </row>
    <row r="2792" spans="6:7" x14ac:dyDescent="0.25">
      <c r="F2792" s="34"/>
      <c r="G2792" s="34"/>
    </row>
    <row r="2793" spans="6:7" x14ac:dyDescent="0.25">
      <c r="F2793" s="34"/>
      <c r="G2793" s="34"/>
    </row>
    <row r="2794" spans="6:7" x14ac:dyDescent="0.25">
      <c r="F2794" s="34"/>
      <c r="G2794" s="34"/>
    </row>
    <row r="2795" spans="6:7" x14ac:dyDescent="0.25">
      <c r="F2795" s="34"/>
      <c r="G2795" s="34"/>
    </row>
    <row r="2796" spans="6:7" x14ac:dyDescent="0.25">
      <c r="F2796" s="34"/>
      <c r="G2796" s="34"/>
    </row>
    <row r="2797" spans="6:7" x14ac:dyDescent="0.25">
      <c r="F2797" s="34"/>
      <c r="G2797" s="34"/>
    </row>
    <row r="2798" spans="6:7" x14ac:dyDescent="0.25">
      <c r="F2798" s="34"/>
      <c r="G2798" s="34"/>
    </row>
    <row r="2799" spans="6:7" x14ac:dyDescent="0.25">
      <c r="F2799" s="34"/>
      <c r="G2799" s="34"/>
    </row>
    <row r="2800" spans="6:7" x14ac:dyDescent="0.25">
      <c r="F2800" s="34"/>
      <c r="G2800" s="34"/>
    </row>
    <row r="2801" spans="6:7" x14ac:dyDescent="0.25">
      <c r="F2801" s="34"/>
      <c r="G2801" s="34"/>
    </row>
    <row r="2802" spans="6:7" x14ac:dyDescent="0.25">
      <c r="F2802" s="34"/>
      <c r="G2802" s="34"/>
    </row>
    <row r="2803" spans="6:7" x14ac:dyDescent="0.25">
      <c r="F2803" s="34"/>
      <c r="G2803" s="34"/>
    </row>
    <row r="2804" spans="6:7" x14ac:dyDescent="0.25">
      <c r="F2804" s="34"/>
      <c r="G2804" s="34"/>
    </row>
    <row r="2805" spans="6:7" x14ac:dyDescent="0.25">
      <c r="F2805" s="34"/>
      <c r="G2805" s="34"/>
    </row>
    <row r="2806" spans="6:7" x14ac:dyDescent="0.25">
      <c r="F2806" s="34"/>
      <c r="G2806" s="34"/>
    </row>
    <row r="2807" spans="6:7" x14ac:dyDescent="0.25">
      <c r="F2807" s="34"/>
      <c r="G2807" s="34"/>
    </row>
    <row r="2808" spans="6:7" x14ac:dyDescent="0.25">
      <c r="F2808" s="34"/>
      <c r="G2808" s="34"/>
    </row>
    <row r="2809" spans="6:7" x14ac:dyDescent="0.25">
      <c r="F2809" s="34"/>
      <c r="G2809" s="34"/>
    </row>
    <row r="2810" spans="6:7" x14ac:dyDescent="0.25">
      <c r="F2810" s="34"/>
      <c r="G2810" s="34"/>
    </row>
    <row r="2811" spans="6:7" x14ac:dyDescent="0.25">
      <c r="F2811" s="34"/>
      <c r="G2811" s="34"/>
    </row>
    <row r="2812" spans="6:7" x14ac:dyDescent="0.25">
      <c r="F2812" s="34"/>
      <c r="G2812" s="34"/>
    </row>
    <row r="2813" spans="6:7" x14ac:dyDescent="0.25">
      <c r="F2813" s="34"/>
      <c r="G2813" s="34"/>
    </row>
    <row r="2814" spans="6:7" x14ac:dyDescent="0.25">
      <c r="F2814" s="34"/>
      <c r="G2814" s="34"/>
    </row>
    <row r="2815" spans="6:7" x14ac:dyDescent="0.25">
      <c r="F2815" s="34"/>
      <c r="G2815" s="34"/>
    </row>
    <row r="2816" spans="6:7" x14ac:dyDescent="0.25">
      <c r="F2816" s="34"/>
      <c r="G2816" s="34"/>
    </row>
    <row r="2817" spans="6:7" x14ac:dyDescent="0.25">
      <c r="F2817" s="34"/>
      <c r="G2817" s="34"/>
    </row>
    <row r="2818" spans="6:7" x14ac:dyDescent="0.25">
      <c r="F2818" s="34"/>
      <c r="G2818" s="34"/>
    </row>
    <row r="2819" spans="6:7" x14ac:dyDescent="0.25">
      <c r="F2819" s="34"/>
      <c r="G2819" s="34"/>
    </row>
    <row r="2820" spans="6:7" x14ac:dyDescent="0.25">
      <c r="F2820" s="34"/>
      <c r="G2820" s="34"/>
    </row>
    <row r="2821" spans="6:7" x14ac:dyDescent="0.25">
      <c r="F2821" s="34"/>
      <c r="G2821" s="34"/>
    </row>
    <row r="2822" spans="6:7" x14ac:dyDescent="0.25">
      <c r="F2822" s="34"/>
      <c r="G2822" s="34"/>
    </row>
    <row r="2823" spans="6:7" x14ac:dyDescent="0.25">
      <c r="F2823" s="34"/>
      <c r="G2823" s="34"/>
    </row>
    <row r="2824" spans="6:7" x14ac:dyDescent="0.25">
      <c r="F2824" s="34"/>
      <c r="G2824" s="34"/>
    </row>
    <row r="2825" spans="6:7" x14ac:dyDescent="0.25">
      <c r="F2825" s="34"/>
      <c r="G2825" s="34"/>
    </row>
    <row r="2826" spans="6:7" x14ac:dyDescent="0.25">
      <c r="F2826" s="34"/>
      <c r="G2826" s="34"/>
    </row>
    <row r="2827" spans="6:7" x14ac:dyDescent="0.25">
      <c r="F2827" s="34"/>
      <c r="G2827" s="34"/>
    </row>
    <row r="2828" spans="6:7" x14ac:dyDescent="0.25">
      <c r="F2828" s="34"/>
      <c r="G2828" s="34"/>
    </row>
    <row r="2829" spans="6:7" x14ac:dyDescent="0.25">
      <c r="F2829" s="34"/>
      <c r="G2829" s="34"/>
    </row>
    <row r="2830" spans="6:7" x14ac:dyDescent="0.25">
      <c r="F2830" s="34"/>
      <c r="G2830" s="34"/>
    </row>
    <row r="2831" spans="6:7" x14ac:dyDescent="0.25">
      <c r="F2831" s="34"/>
      <c r="G2831" s="34"/>
    </row>
    <row r="2832" spans="6:7" x14ac:dyDescent="0.25">
      <c r="F2832" s="34"/>
      <c r="G2832" s="34"/>
    </row>
    <row r="2833" spans="6:7" x14ac:dyDescent="0.25">
      <c r="F2833" s="34"/>
      <c r="G2833" s="34"/>
    </row>
    <row r="2834" spans="6:7" x14ac:dyDescent="0.25">
      <c r="F2834" s="34"/>
      <c r="G2834" s="34"/>
    </row>
    <row r="2835" spans="6:7" x14ac:dyDescent="0.25">
      <c r="F2835" s="34"/>
      <c r="G2835" s="34"/>
    </row>
    <row r="2836" spans="6:7" x14ac:dyDescent="0.25">
      <c r="F2836" s="34"/>
      <c r="G2836" s="34"/>
    </row>
    <row r="2837" spans="6:7" x14ac:dyDescent="0.25">
      <c r="F2837" s="34"/>
      <c r="G2837" s="34"/>
    </row>
    <row r="2838" spans="6:7" x14ac:dyDescent="0.25">
      <c r="F2838" s="34"/>
      <c r="G2838" s="34"/>
    </row>
    <row r="2839" spans="6:7" x14ac:dyDescent="0.25">
      <c r="F2839" s="34"/>
      <c r="G2839" s="34"/>
    </row>
    <row r="2840" spans="6:7" x14ac:dyDescent="0.25">
      <c r="F2840" s="34"/>
      <c r="G2840" s="34"/>
    </row>
    <row r="2841" spans="6:7" x14ac:dyDescent="0.25">
      <c r="F2841" s="34"/>
      <c r="G2841" s="34"/>
    </row>
    <row r="2842" spans="6:7" x14ac:dyDescent="0.25">
      <c r="F2842" s="34"/>
      <c r="G2842" s="34"/>
    </row>
    <row r="2843" spans="6:7" x14ac:dyDescent="0.25">
      <c r="F2843" s="34"/>
      <c r="G2843" s="34"/>
    </row>
    <row r="2844" spans="6:7" x14ac:dyDescent="0.25">
      <c r="F2844" s="34"/>
      <c r="G2844" s="34"/>
    </row>
    <row r="2845" spans="6:7" x14ac:dyDescent="0.25">
      <c r="F2845" s="34"/>
      <c r="G2845" s="34"/>
    </row>
    <row r="2846" spans="6:7" x14ac:dyDescent="0.25">
      <c r="F2846" s="34"/>
      <c r="G2846" s="34"/>
    </row>
    <row r="2847" spans="6:7" x14ac:dyDescent="0.25">
      <c r="F2847" s="34"/>
      <c r="G2847" s="34"/>
    </row>
    <row r="2848" spans="6:7" x14ac:dyDescent="0.25">
      <c r="F2848" s="34"/>
      <c r="G2848" s="34"/>
    </row>
    <row r="2849" spans="6:7" x14ac:dyDescent="0.25">
      <c r="F2849" s="34"/>
      <c r="G2849" s="34"/>
    </row>
    <row r="2850" spans="6:7" x14ac:dyDescent="0.25">
      <c r="F2850" s="34"/>
      <c r="G2850" s="34"/>
    </row>
    <row r="2851" spans="6:7" x14ac:dyDescent="0.25">
      <c r="F2851" s="34"/>
      <c r="G2851" s="34"/>
    </row>
    <row r="2852" spans="6:7" x14ac:dyDescent="0.25">
      <c r="F2852" s="34"/>
      <c r="G2852" s="34"/>
    </row>
    <row r="2853" spans="6:7" x14ac:dyDescent="0.25">
      <c r="F2853" s="34"/>
      <c r="G2853" s="34"/>
    </row>
    <row r="2854" spans="6:7" x14ac:dyDescent="0.25">
      <c r="F2854" s="34"/>
      <c r="G2854" s="34"/>
    </row>
    <row r="2855" spans="6:7" x14ac:dyDescent="0.25">
      <c r="F2855" s="34"/>
      <c r="G2855" s="34"/>
    </row>
    <row r="2856" spans="6:7" x14ac:dyDescent="0.25">
      <c r="F2856" s="34"/>
      <c r="G2856" s="34"/>
    </row>
    <row r="2857" spans="6:7" x14ac:dyDescent="0.25">
      <c r="F2857" s="34"/>
      <c r="G2857" s="34"/>
    </row>
    <row r="2858" spans="6:7" x14ac:dyDescent="0.25">
      <c r="F2858" s="34"/>
      <c r="G2858" s="34"/>
    </row>
    <row r="2859" spans="6:7" x14ac:dyDescent="0.25">
      <c r="F2859" s="34"/>
      <c r="G2859" s="34"/>
    </row>
    <row r="2860" spans="6:7" x14ac:dyDescent="0.25">
      <c r="F2860" s="34"/>
      <c r="G2860" s="34"/>
    </row>
    <row r="2861" spans="6:7" x14ac:dyDescent="0.25">
      <c r="F2861" s="34"/>
      <c r="G2861" s="34"/>
    </row>
    <row r="2862" spans="6:7" x14ac:dyDescent="0.25">
      <c r="F2862" s="34"/>
      <c r="G2862" s="34"/>
    </row>
    <row r="2863" spans="6:7" x14ac:dyDescent="0.25">
      <c r="F2863" s="34"/>
      <c r="G2863" s="34"/>
    </row>
    <row r="2864" spans="6:7" x14ac:dyDescent="0.25">
      <c r="F2864" s="34"/>
      <c r="G2864" s="34"/>
    </row>
    <row r="2865" spans="6:7" x14ac:dyDescent="0.25">
      <c r="F2865" s="34"/>
      <c r="G2865" s="34"/>
    </row>
    <row r="2866" spans="6:7" x14ac:dyDescent="0.25">
      <c r="F2866" s="34"/>
      <c r="G2866" s="34"/>
    </row>
    <row r="2867" spans="6:7" x14ac:dyDescent="0.25">
      <c r="F2867" s="34"/>
      <c r="G2867" s="34"/>
    </row>
    <row r="2868" spans="6:7" x14ac:dyDescent="0.25">
      <c r="F2868" s="34"/>
      <c r="G2868" s="34"/>
    </row>
    <row r="2869" spans="6:7" x14ac:dyDescent="0.25">
      <c r="F2869" s="34"/>
      <c r="G2869" s="34"/>
    </row>
    <row r="2870" spans="6:7" x14ac:dyDescent="0.25">
      <c r="F2870" s="34"/>
      <c r="G2870" s="34"/>
    </row>
    <row r="2871" spans="6:7" x14ac:dyDescent="0.25">
      <c r="F2871" s="34"/>
      <c r="G2871" s="34"/>
    </row>
    <row r="2872" spans="6:7" x14ac:dyDescent="0.25">
      <c r="F2872" s="34"/>
      <c r="G2872" s="34"/>
    </row>
    <row r="2873" spans="6:7" x14ac:dyDescent="0.25">
      <c r="F2873" s="34"/>
      <c r="G2873" s="34"/>
    </row>
    <row r="2874" spans="6:7" x14ac:dyDescent="0.25">
      <c r="F2874" s="34"/>
      <c r="G2874" s="34"/>
    </row>
    <row r="2875" spans="6:7" x14ac:dyDescent="0.25">
      <c r="F2875" s="34"/>
      <c r="G2875" s="34"/>
    </row>
    <row r="2876" spans="6:7" x14ac:dyDescent="0.25">
      <c r="F2876" s="34"/>
      <c r="G2876" s="34"/>
    </row>
    <row r="2877" spans="6:7" x14ac:dyDescent="0.25">
      <c r="F2877" s="34"/>
      <c r="G2877" s="34"/>
    </row>
    <row r="2878" spans="6:7" x14ac:dyDescent="0.25">
      <c r="F2878" s="34"/>
      <c r="G2878" s="34"/>
    </row>
    <row r="2879" spans="6:7" x14ac:dyDescent="0.25">
      <c r="F2879" s="34"/>
      <c r="G2879" s="34"/>
    </row>
    <row r="2880" spans="6:7" x14ac:dyDescent="0.25">
      <c r="F2880" s="34"/>
      <c r="G2880" s="34"/>
    </row>
    <row r="2881" spans="6:7" x14ac:dyDescent="0.25">
      <c r="F2881" s="34"/>
      <c r="G2881" s="34"/>
    </row>
    <row r="2882" spans="6:7" x14ac:dyDescent="0.25">
      <c r="F2882" s="34"/>
      <c r="G2882" s="34"/>
    </row>
    <row r="2883" spans="6:7" x14ac:dyDescent="0.25">
      <c r="F2883" s="34"/>
      <c r="G2883" s="34"/>
    </row>
    <row r="2884" spans="6:7" x14ac:dyDescent="0.25">
      <c r="F2884" s="34"/>
      <c r="G2884" s="34"/>
    </row>
    <row r="2885" spans="6:7" x14ac:dyDescent="0.25">
      <c r="F2885" s="34"/>
      <c r="G2885" s="34"/>
    </row>
    <row r="2886" spans="6:7" x14ac:dyDescent="0.25">
      <c r="F2886" s="34"/>
      <c r="G2886" s="34"/>
    </row>
    <row r="2887" spans="6:7" x14ac:dyDescent="0.25">
      <c r="F2887" s="34"/>
      <c r="G2887" s="34"/>
    </row>
    <row r="2888" spans="6:7" x14ac:dyDescent="0.25">
      <c r="F2888" s="34"/>
      <c r="G2888" s="34"/>
    </row>
    <row r="2889" spans="6:7" x14ac:dyDescent="0.25">
      <c r="F2889" s="34"/>
      <c r="G2889" s="34"/>
    </row>
    <row r="2890" spans="6:7" x14ac:dyDescent="0.25">
      <c r="F2890" s="34"/>
      <c r="G2890" s="34"/>
    </row>
    <row r="2891" spans="6:7" x14ac:dyDescent="0.25">
      <c r="F2891" s="34"/>
      <c r="G2891" s="34"/>
    </row>
    <row r="2892" spans="6:7" x14ac:dyDescent="0.25">
      <c r="F2892" s="34"/>
      <c r="G2892" s="34"/>
    </row>
    <row r="2893" spans="6:7" x14ac:dyDescent="0.25">
      <c r="F2893" s="34"/>
      <c r="G2893" s="34"/>
    </row>
    <row r="2894" spans="6:7" x14ac:dyDescent="0.25">
      <c r="F2894" s="34"/>
      <c r="G2894" s="34"/>
    </row>
    <row r="2895" spans="6:7" x14ac:dyDescent="0.25">
      <c r="F2895" s="34"/>
      <c r="G2895" s="34"/>
    </row>
    <row r="2896" spans="6:7" x14ac:dyDescent="0.25">
      <c r="F2896" s="34"/>
      <c r="G2896" s="34"/>
    </row>
    <row r="2897" spans="6:7" x14ac:dyDescent="0.25">
      <c r="F2897" s="34"/>
      <c r="G2897" s="34"/>
    </row>
    <row r="2898" spans="6:7" x14ac:dyDescent="0.25">
      <c r="F2898" s="34"/>
      <c r="G2898" s="34"/>
    </row>
    <row r="2899" spans="6:7" x14ac:dyDescent="0.25">
      <c r="F2899" s="34"/>
      <c r="G2899" s="34"/>
    </row>
    <row r="2900" spans="6:7" x14ac:dyDescent="0.25">
      <c r="F2900" s="34"/>
      <c r="G2900" s="34"/>
    </row>
    <row r="2901" spans="6:7" x14ac:dyDescent="0.25">
      <c r="F2901" s="34"/>
      <c r="G2901" s="34"/>
    </row>
    <row r="2902" spans="6:7" x14ac:dyDescent="0.25">
      <c r="F2902" s="34"/>
      <c r="G2902" s="34"/>
    </row>
    <row r="2903" spans="6:7" x14ac:dyDescent="0.25">
      <c r="F2903" s="34"/>
      <c r="G2903" s="34"/>
    </row>
    <row r="2904" spans="6:7" x14ac:dyDescent="0.25">
      <c r="F2904" s="34"/>
      <c r="G2904" s="34"/>
    </row>
    <row r="2905" spans="6:7" x14ac:dyDescent="0.25">
      <c r="F2905" s="34"/>
      <c r="G2905" s="34"/>
    </row>
    <row r="2906" spans="6:7" x14ac:dyDescent="0.25">
      <c r="F2906" s="34"/>
      <c r="G2906" s="34"/>
    </row>
    <row r="2907" spans="6:7" x14ac:dyDescent="0.25">
      <c r="F2907" s="34"/>
      <c r="G2907" s="34"/>
    </row>
    <row r="2908" spans="6:7" x14ac:dyDescent="0.25">
      <c r="F2908" s="34"/>
      <c r="G2908" s="34"/>
    </row>
    <row r="2909" spans="6:7" x14ac:dyDescent="0.25">
      <c r="F2909" s="34"/>
      <c r="G2909" s="34"/>
    </row>
    <row r="2910" spans="6:7" x14ac:dyDescent="0.25">
      <c r="F2910" s="34"/>
      <c r="G2910" s="34"/>
    </row>
    <row r="2911" spans="6:7" x14ac:dyDescent="0.25">
      <c r="F2911" s="34"/>
      <c r="G2911" s="34"/>
    </row>
    <row r="2912" spans="6:7" x14ac:dyDescent="0.25">
      <c r="F2912" s="34"/>
      <c r="G2912" s="34"/>
    </row>
    <row r="2913" spans="6:7" x14ac:dyDescent="0.25">
      <c r="F2913" s="34"/>
      <c r="G2913" s="34"/>
    </row>
    <row r="2914" spans="6:7" x14ac:dyDescent="0.25">
      <c r="F2914" s="34"/>
      <c r="G2914" s="34"/>
    </row>
    <row r="2915" spans="6:7" x14ac:dyDescent="0.25">
      <c r="F2915" s="34"/>
      <c r="G2915" s="34"/>
    </row>
    <row r="2916" spans="6:7" x14ac:dyDescent="0.25">
      <c r="F2916" s="34"/>
      <c r="G2916" s="34"/>
    </row>
    <row r="2917" spans="6:7" x14ac:dyDescent="0.25">
      <c r="F2917" s="34"/>
      <c r="G2917" s="34"/>
    </row>
    <row r="2918" spans="6:7" x14ac:dyDescent="0.25">
      <c r="F2918" s="34"/>
      <c r="G2918" s="34"/>
    </row>
    <row r="2919" spans="6:7" x14ac:dyDescent="0.25">
      <c r="F2919" s="34"/>
      <c r="G2919" s="34"/>
    </row>
    <row r="2920" spans="6:7" x14ac:dyDescent="0.25">
      <c r="F2920" s="34"/>
      <c r="G2920" s="34"/>
    </row>
    <row r="2921" spans="6:7" x14ac:dyDescent="0.25">
      <c r="F2921" s="34"/>
      <c r="G2921" s="34"/>
    </row>
    <row r="2922" spans="6:7" x14ac:dyDescent="0.25">
      <c r="F2922" s="34"/>
      <c r="G2922" s="34"/>
    </row>
    <row r="2923" spans="6:7" x14ac:dyDescent="0.25">
      <c r="F2923" s="34"/>
      <c r="G2923" s="34"/>
    </row>
    <row r="2924" spans="6:7" x14ac:dyDescent="0.25">
      <c r="F2924" s="34"/>
      <c r="G2924" s="34"/>
    </row>
    <row r="2925" spans="6:7" x14ac:dyDescent="0.25">
      <c r="F2925" s="34"/>
      <c r="G2925" s="34"/>
    </row>
    <row r="2926" spans="6:7" x14ac:dyDescent="0.25">
      <c r="F2926" s="34"/>
      <c r="G2926" s="34"/>
    </row>
    <row r="2927" spans="6:7" x14ac:dyDescent="0.25">
      <c r="F2927" s="34"/>
      <c r="G2927" s="34"/>
    </row>
    <row r="2928" spans="6:7" x14ac:dyDescent="0.25">
      <c r="F2928" s="34"/>
      <c r="G2928" s="34"/>
    </row>
    <row r="2929" spans="6:7" x14ac:dyDescent="0.25">
      <c r="F2929" s="34"/>
      <c r="G2929" s="34"/>
    </row>
    <row r="2930" spans="6:7" x14ac:dyDescent="0.25">
      <c r="F2930" s="34"/>
      <c r="G2930" s="34"/>
    </row>
    <row r="2931" spans="6:7" x14ac:dyDescent="0.25">
      <c r="F2931" s="34"/>
      <c r="G2931" s="34"/>
    </row>
    <row r="2932" spans="6:7" x14ac:dyDescent="0.25">
      <c r="F2932" s="34"/>
      <c r="G2932" s="34"/>
    </row>
    <row r="2933" spans="6:7" x14ac:dyDescent="0.25">
      <c r="F2933" s="34"/>
      <c r="G2933" s="34"/>
    </row>
    <row r="2934" spans="6:7" x14ac:dyDescent="0.25">
      <c r="F2934" s="34"/>
      <c r="G2934" s="34"/>
    </row>
    <row r="2935" spans="6:7" x14ac:dyDescent="0.25">
      <c r="F2935" s="34"/>
      <c r="G2935" s="34"/>
    </row>
    <row r="2936" spans="6:7" x14ac:dyDescent="0.25">
      <c r="F2936" s="34"/>
      <c r="G2936" s="34"/>
    </row>
    <row r="2937" spans="6:7" x14ac:dyDescent="0.25">
      <c r="F2937" s="34"/>
      <c r="G2937" s="34"/>
    </row>
    <row r="2938" spans="6:7" x14ac:dyDescent="0.25">
      <c r="F2938" s="34"/>
      <c r="G2938" s="34"/>
    </row>
    <row r="2939" spans="6:7" x14ac:dyDescent="0.25">
      <c r="F2939" s="34"/>
      <c r="G2939" s="34"/>
    </row>
    <row r="2940" spans="6:7" x14ac:dyDescent="0.25">
      <c r="F2940" s="34"/>
      <c r="G2940" s="34"/>
    </row>
    <row r="2941" spans="6:7" x14ac:dyDescent="0.25">
      <c r="F2941" s="34"/>
      <c r="G2941" s="34"/>
    </row>
    <row r="2942" spans="6:7" x14ac:dyDescent="0.25">
      <c r="F2942" s="34"/>
      <c r="G2942" s="34"/>
    </row>
    <row r="2943" spans="6:7" x14ac:dyDescent="0.25">
      <c r="F2943" s="34"/>
      <c r="G2943" s="34"/>
    </row>
    <row r="2944" spans="6:7" x14ac:dyDescent="0.25">
      <c r="F2944" s="34"/>
      <c r="G2944" s="34"/>
    </row>
    <row r="2945" spans="6:7" x14ac:dyDescent="0.25">
      <c r="F2945" s="34"/>
      <c r="G2945" s="34"/>
    </row>
    <row r="2946" spans="6:7" x14ac:dyDescent="0.25">
      <c r="F2946" s="34"/>
      <c r="G2946" s="34"/>
    </row>
    <row r="2947" spans="6:7" x14ac:dyDescent="0.25">
      <c r="F2947" s="34"/>
      <c r="G2947" s="34"/>
    </row>
    <row r="2948" spans="6:7" x14ac:dyDescent="0.25">
      <c r="F2948" s="34"/>
      <c r="G2948" s="34"/>
    </row>
    <row r="2949" spans="6:7" x14ac:dyDescent="0.25">
      <c r="F2949" s="34"/>
      <c r="G2949" s="34"/>
    </row>
    <row r="2950" spans="6:7" x14ac:dyDescent="0.25">
      <c r="F2950" s="34"/>
      <c r="G2950" s="34"/>
    </row>
    <row r="2951" spans="6:7" x14ac:dyDescent="0.25">
      <c r="F2951" s="34"/>
      <c r="G2951" s="34"/>
    </row>
    <row r="2952" spans="6:7" x14ac:dyDescent="0.25">
      <c r="F2952" s="34"/>
      <c r="G2952" s="34"/>
    </row>
    <row r="2953" spans="6:7" x14ac:dyDescent="0.25">
      <c r="F2953" s="34"/>
      <c r="G2953" s="34"/>
    </row>
    <row r="2954" spans="6:7" x14ac:dyDescent="0.25">
      <c r="F2954" s="34"/>
      <c r="G2954" s="34"/>
    </row>
    <row r="2955" spans="6:7" x14ac:dyDescent="0.25">
      <c r="F2955" s="34"/>
      <c r="G2955" s="34"/>
    </row>
    <row r="2956" spans="6:7" x14ac:dyDescent="0.25">
      <c r="F2956" s="34"/>
      <c r="G2956" s="34"/>
    </row>
    <row r="2957" spans="6:7" x14ac:dyDescent="0.25">
      <c r="F2957" s="34"/>
      <c r="G2957" s="34"/>
    </row>
    <row r="2958" spans="6:7" x14ac:dyDescent="0.25">
      <c r="F2958" s="34"/>
      <c r="G2958" s="34"/>
    </row>
    <row r="2959" spans="6:7" x14ac:dyDescent="0.25">
      <c r="F2959" s="34"/>
      <c r="G2959" s="34"/>
    </row>
    <row r="2960" spans="6:7" x14ac:dyDescent="0.25">
      <c r="F2960" s="34"/>
      <c r="G2960" s="34"/>
    </row>
    <row r="2961" spans="6:7" x14ac:dyDescent="0.25">
      <c r="F2961" s="34"/>
      <c r="G2961" s="34"/>
    </row>
    <row r="2962" spans="6:7" x14ac:dyDescent="0.25">
      <c r="F2962" s="34"/>
      <c r="G2962" s="34"/>
    </row>
    <row r="2963" spans="6:7" x14ac:dyDescent="0.25">
      <c r="F2963" s="34"/>
      <c r="G2963" s="34"/>
    </row>
    <row r="2964" spans="6:7" x14ac:dyDescent="0.25">
      <c r="F2964" s="34"/>
      <c r="G2964" s="34"/>
    </row>
    <row r="2965" spans="6:7" x14ac:dyDescent="0.25">
      <c r="F2965" s="34"/>
      <c r="G2965" s="34"/>
    </row>
    <row r="2966" spans="6:7" x14ac:dyDescent="0.25">
      <c r="F2966" s="34"/>
      <c r="G2966" s="34"/>
    </row>
    <row r="2967" spans="6:7" x14ac:dyDescent="0.25">
      <c r="F2967" s="34"/>
      <c r="G2967" s="34"/>
    </row>
    <row r="2968" spans="6:7" x14ac:dyDescent="0.25">
      <c r="F2968" s="34"/>
      <c r="G2968" s="34"/>
    </row>
    <row r="2969" spans="6:7" x14ac:dyDescent="0.25">
      <c r="F2969" s="34"/>
      <c r="G2969" s="34"/>
    </row>
    <row r="2970" spans="6:7" x14ac:dyDescent="0.25">
      <c r="F2970" s="34"/>
      <c r="G2970" s="34"/>
    </row>
    <row r="2971" spans="6:7" x14ac:dyDescent="0.25">
      <c r="F2971" s="34"/>
      <c r="G2971" s="34"/>
    </row>
    <row r="2972" spans="6:7" x14ac:dyDescent="0.25">
      <c r="F2972" s="34"/>
      <c r="G2972" s="34"/>
    </row>
    <row r="2973" spans="6:7" x14ac:dyDescent="0.25">
      <c r="F2973" s="34"/>
      <c r="G2973" s="34"/>
    </row>
    <row r="2974" spans="6:7" x14ac:dyDescent="0.25">
      <c r="F2974" s="34"/>
      <c r="G2974" s="34"/>
    </row>
    <row r="2975" spans="6:7" x14ac:dyDescent="0.25">
      <c r="F2975" s="34"/>
      <c r="G2975" s="34"/>
    </row>
    <row r="2976" spans="6:7" x14ac:dyDescent="0.25">
      <c r="F2976" s="34"/>
      <c r="G2976" s="34"/>
    </row>
    <row r="2977" spans="6:7" x14ac:dyDescent="0.25">
      <c r="F2977" s="34"/>
      <c r="G2977" s="34"/>
    </row>
    <row r="2978" spans="6:7" x14ac:dyDescent="0.25">
      <c r="F2978" s="34"/>
      <c r="G2978" s="34"/>
    </row>
    <row r="2979" spans="6:7" x14ac:dyDescent="0.25">
      <c r="F2979" s="34"/>
      <c r="G2979" s="34"/>
    </row>
    <row r="2980" spans="6:7" x14ac:dyDescent="0.25">
      <c r="F2980" s="34"/>
      <c r="G2980" s="34"/>
    </row>
    <row r="2981" spans="6:7" x14ac:dyDescent="0.25">
      <c r="F2981" s="34"/>
      <c r="G2981" s="34"/>
    </row>
    <row r="2982" spans="6:7" x14ac:dyDescent="0.25">
      <c r="F2982" s="34"/>
      <c r="G2982" s="34"/>
    </row>
    <row r="2983" spans="6:7" x14ac:dyDescent="0.25">
      <c r="F2983" s="34"/>
      <c r="G2983" s="34"/>
    </row>
    <row r="2984" spans="6:7" x14ac:dyDescent="0.25">
      <c r="F2984" s="34"/>
      <c r="G2984" s="34"/>
    </row>
    <row r="2985" spans="6:7" x14ac:dyDescent="0.25">
      <c r="F2985" s="34"/>
      <c r="G2985" s="34"/>
    </row>
    <row r="2986" spans="6:7" x14ac:dyDescent="0.25">
      <c r="F2986" s="34"/>
      <c r="G2986" s="34"/>
    </row>
    <row r="2987" spans="6:7" x14ac:dyDescent="0.25">
      <c r="F2987" s="34"/>
      <c r="G2987" s="34"/>
    </row>
    <row r="2988" spans="6:7" x14ac:dyDescent="0.25">
      <c r="F2988" s="34"/>
      <c r="G2988" s="34"/>
    </row>
    <row r="2989" spans="6:7" x14ac:dyDescent="0.25">
      <c r="F2989" s="34"/>
      <c r="G2989" s="34"/>
    </row>
    <row r="2990" spans="6:7" x14ac:dyDescent="0.25">
      <c r="F2990" s="34"/>
      <c r="G2990" s="34"/>
    </row>
    <row r="2991" spans="6:7" x14ac:dyDescent="0.25">
      <c r="F2991" s="34"/>
      <c r="G2991" s="34"/>
    </row>
    <row r="2992" spans="6:7" x14ac:dyDescent="0.25">
      <c r="F2992" s="34"/>
      <c r="G2992" s="34"/>
    </row>
    <row r="2993" spans="6:7" x14ac:dyDescent="0.25">
      <c r="F2993" s="34"/>
      <c r="G2993" s="34"/>
    </row>
    <row r="2994" spans="6:7" x14ac:dyDescent="0.25">
      <c r="F2994" s="34"/>
      <c r="G2994" s="34"/>
    </row>
    <row r="2995" spans="6:7" x14ac:dyDescent="0.25">
      <c r="F2995" s="34"/>
      <c r="G2995" s="34"/>
    </row>
    <row r="2996" spans="6:7" x14ac:dyDescent="0.25">
      <c r="F2996" s="34"/>
      <c r="G2996" s="34"/>
    </row>
    <row r="2997" spans="6:7" x14ac:dyDescent="0.25">
      <c r="F2997" s="34"/>
      <c r="G2997" s="34"/>
    </row>
    <row r="2998" spans="6:7" x14ac:dyDescent="0.25">
      <c r="F2998" s="34"/>
      <c r="G2998" s="34"/>
    </row>
    <row r="2999" spans="6:7" x14ac:dyDescent="0.25">
      <c r="F2999" s="34"/>
      <c r="G2999" s="34"/>
    </row>
    <row r="3000" spans="6:7" x14ac:dyDescent="0.25">
      <c r="F3000" s="34"/>
      <c r="G3000" s="34"/>
    </row>
    <row r="3001" spans="6:7" x14ac:dyDescent="0.25">
      <c r="F3001" s="34"/>
      <c r="G3001" s="34"/>
    </row>
    <row r="3002" spans="6:7" x14ac:dyDescent="0.25">
      <c r="F3002" s="34"/>
      <c r="G3002" s="34"/>
    </row>
    <row r="3003" spans="6:7" x14ac:dyDescent="0.25">
      <c r="F3003" s="34"/>
      <c r="G3003" s="34"/>
    </row>
    <row r="3004" spans="6:7" x14ac:dyDescent="0.25">
      <c r="F3004" s="34"/>
      <c r="G3004" s="34"/>
    </row>
    <row r="3005" spans="6:7" x14ac:dyDescent="0.25">
      <c r="F3005" s="34"/>
      <c r="G3005" s="34"/>
    </row>
    <row r="3006" spans="6:7" x14ac:dyDescent="0.25">
      <c r="F3006" s="34"/>
      <c r="G3006" s="34"/>
    </row>
    <row r="3007" spans="6:7" x14ac:dyDescent="0.25">
      <c r="F3007" s="34"/>
      <c r="G3007" s="34"/>
    </row>
    <row r="3008" spans="6:7" x14ac:dyDescent="0.25">
      <c r="F3008" s="34"/>
      <c r="G3008" s="34"/>
    </row>
    <row r="3009" spans="6:7" x14ac:dyDescent="0.25">
      <c r="F3009" s="34"/>
      <c r="G3009" s="34"/>
    </row>
    <row r="3010" spans="6:7" x14ac:dyDescent="0.25">
      <c r="F3010" s="34"/>
      <c r="G3010" s="34"/>
    </row>
    <row r="3011" spans="6:7" x14ac:dyDescent="0.25">
      <c r="F3011" s="34"/>
      <c r="G3011" s="34"/>
    </row>
    <row r="3012" spans="6:7" x14ac:dyDescent="0.25">
      <c r="F3012" s="34"/>
      <c r="G3012" s="34"/>
    </row>
    <row r="3013" spans="6:7" x14ac:dyDescent="0.25">
      <c r="F3013" s="34"/>
      <c r="G3013" s="34"/>
    </row>
    <row r="3014" spans="6:7" x14ac:dyDescent="0.25">
      <c r="F3014" s="34"/>
      <c r="G3014" s="34"/>
    </row>
    <row r="3015" spans="6:7" x14ac:dyDescent="0.25">
      <c r="F3015" s="34"/>
      <c r="G3015" s="34"/>
    </row>
    <row r="3016" spans="6:7" x14ac:dyDescent="0.25">
      <c r="F3016" s="34"/>
      <c r="G3016" s="34"/>
    </row>
    <row r="3017" spans="6:7" x14ac:dyDescent="0.25">
      <c r="F3017" s="34"/>
      <c r="G3017" s="34"/>
    </row>
    <row r="3018" spans="6:7" x14ac:dyDescent="0.25">
      <c r="F3018" s="34"/>
      <c r="G3018" s="34"/>
    </row>
    <row r="3019" spans="6:7" x14ac:dyDescent="0.25">
      <c r="F3019" s="34"/>
      <c r="G3019" s="34"/>
    </row>
    <row r="3020" spans="6:7" x14ac:dyDescent="0.25">
      <c r="F3020" s="34"/>
      <c r="G3020" s="34"/>
    </row>
    <row r="3021" spans="6:7" x14ac:dyDescent="0.25">
      <c r="F3021" s="34"/>
      <c r="G3021" s="34"/>
    </row>
    <row r="3022" spans="6:7" x14ac:dyDescent="0.25">
      <c r="F3022" s="34"/>
      <c r="G3022" s="34"/>
    </row>
    <row r="3023" spans="6:7" x14ac:dyDescent="0.25">
      <c r="F3023" s="34"/>
      <c r="G3023" s="34"/>
    </row>
    <row r="3024" spans="6:7" x14ac:dyDescent="0.25">
      <c r="F3024" s="34"/>
      <c r="G3024" s="34"/>
    </row>
    <row r="3025" spans="6:7" x14ac:dyDescent="0.25">
      <c r="F3025" s="34"/>
      <c r="G3025" s="34"/>
    </row>
    <row r="3026" spans="6:7" x14ac:dyDescent="0.25">
      <c r="F3026" s="34"/>
      <c r="G3026" s="34"/>
    </row>
    <row r="3027" spans="6:7" x14ac:dyDescent="0.25">
      <c r="F3027" s="34"/>
      <c r="G3027" s="34"/>
    </row>
    <row r="3028" spans="6:7" x14ac:dyDescent="0.25">
      <c r="F3028" s="34"/>
      <c r="G3028" s="34"/>
    </row>
    <row r="3029" spans="6:7" x14ac:dyDescent="0.25">
      <c r="F3029" s="34"/>
      <c r="G3029" s="34"/>
    </row>
    <row r="3030" spans="6:7" x14ac:dyDescent="0.25">
      <c r="F3030" s="34"/>
      <c r="G3030" s="34"/>
    </row>
    <row r="3031" spans="6:7" x14ac:dyDescent="0.25">
      <c r="F3031" s="34"/>
      <c r="G3031" s="34"/>
    </row>
    <row r="3032" spans="6:7" x14ac:dyDescent="0.25">
      <c r="F3032" s="34"/>
      <c r="G3032" s="34"/>
    </row>
    <row r="3033" spans="6:7" x14ac:dyDescent="0.25">
      <c r="F3033" s="34"/>
      <c r="G3033" s="34"/>
    </row>
    <row r="3034" spans="6:7" x14ac:dyDescent="0.25">
      <c r="F3034" s="34"/>
      <c r="G3034" s="34"/>
    </row>
    <row r="3035" spans="6:7" x14ac:dyDescent="0.25">
      <c r="F3035" s="34"/>
      <c r="G3035" s="34"/>
    </row>
    <row r="3036" spans="6:7" x14ac:dyDescent="0.25">
      <c r="F3036" s="34"/>
      <c r="G3036" s="34"/>
    </row>
    <row r="3037" spans="6:7" x14ac:dyDescent="0.25">
      <c r="F3037" s="34"/>
      <c r="G3037" s="34"/>
    </row>
    <row r="3038" spans="6:7" x14ac:dyDescent="0.25">
      <c r="F3038" s="34"/>
      <c r="G3038" s="34"/>
    </row>
    <row r="3039" spans="6:7" x14ac:dyDescent="0.25">
      <c r="F3039" s="34"/>
      <c r="G3039" s="34"/>
    </row>
    <row r="3040" spans="6:7" x14ac:dyDescent="0.25">
      <c r="F3040" s="34"/>
      <c r="G3040" s="34"/>
    </row>
    <row r="3041" spans="6:7" x14ac:dyDescent="0.25">
      <c r="F3041" s="34"/>
      <c r="G3041" s="34"/>
    </row>
    <row r="3042" spans="6:7" x14ac:dyDescent="0.25">
      <c r="F3042" s="34"/>
      <c r="G3042" s="34"/>
    </row>
    <row r="3043" spans="6:7" x14ac:dyDescent="0.25">
      <c r="F3043" s="34"/>
      <c r="G3043" s="34"/>
    </row>
    <row r="3044" spans="6:7" x14ac:dyDescent="0.25">
      <c r="F3044" s="34"/>
      <c r="G3044" s="34"/>
    </row>
    <row r="3045" spans="6:7" x14ac:dyDescent="0.25">
      <c r="F3045" s="34"/>
      <c r="G3045" s="34"/>
    </row>
    <row r="3046" spans="6:7" x14ac:dyDescent="0.25">
      <c r="F3046" s="34"/>
      <c r="G3046" s="34"/>
    </row>
    <row r="3047" spans="6:7" x14ac:dyDescent="0.25">
      <c r="F3047" s="34"/>
      <c r="G3047" s="34"/>
    </row>
    <row r="3048" spans="6:7" x14ac:dyDescent="0.25">
      <c r="F3048" s="34"/>
      <c r="G3048" s="34"/>
    </row>
    <row r="3049" spans="6:7" x14ac:dyDescent="0.25">
      <c r="F3049" s="34"/>
      <c r="G3049" s="34"/>
    </row>
    <row r="3050" spans="6:7" x14ac:dyDescent="0.25">
      <c r="F3050" s="34"/>
      <c r="G3050" s="34"/>
    </row>
    <row r="3051" spans="6:7" x14ac:dyDescent="0.25">
      <c r="F3051" s="34"/>
      <c r="G3051" s="34"/>
    </row>
    <row r="3052" spans="6:7" x14ac:dyDescent="0.25">
      <c r="F3052" s="34"/>
      <c r="G3052" s="34"/>
    </row>
    <row r="3053" spans="6:7" x14ac:dyDescent="0.25">
      <c r="F3053" s="34"/>
      <c r="G3053" s="34"/>
    </row>
    <row r="3054" spans="6:7" x14ac:dyDescent="0.25">
      <c r="F3054" s="34"/>
      <c r="G3054" s="34"/>
    </row>
    <row r="3055" spans="6:7" x14ac:dyDescent="0.25">
      <c r="F3055" s="34"/>
      <c r="G3055" s="34"/>
    </row>
    <row r="3056" spans="6:7" x14ac:dyDescent="0.25">
      <c r="F3056" s="34"/>
      <c r="G3056" s="34"/>
    </row>
    <row r="3057" spans="6:7" x14ac:dyDescent="0.25">
      <c r="F3057" s="34"/>
      <c r="G3057" s="34"/>
    </row>
    <row r="3058" spans="6:7" x14ac:dyDescent="0.25">
      <c r="F3058" s="34"/>
      <c r="G3058" s="34"/>
    </row>
    <row r="3059" spans="6:7" x14ac:dyDescent="0.25">
      <c r="F3059" s="34"/>
      <c r="G3059" s="34"/>
    </row>
    <row r="3060" spans="6:7" x14ac:dyDescent="0.25">
      <c r="F3060" s="34"/>
      <c r="G3060" s="34"/>
    </row>
    <row r="3061" spans="6:7" x14ac:dyDescent="0.25">
      <c r="F3061" s="34"/>
      <c r="G3061" s="34"/>
    </row>
    <row r="3062" spans="6:7" x14ac:dyDescent="0.25">
      <c r="F3062" s="34"/>
      <c r="G3062" s="34"/>
    </row>
    <row r="3063" spans="6:7" x14ac:dyDescent="0.25">
      <c r="F3063" s="34"/>
      <c r="G3063" s="34"/>
    </row>
    <row r="3064" spans="6:7" x14ac:dyDescent="0.25">
      <c r="F3064" s="34"/>
      <c r="G3064" s="34"/>
    </row>
    <row r="3065" spans="6:7" x14ac:dyDescent="0.25">
      <c r="F3065" s="34"/>
      <c r="G3065" s="34"/>
    </row>
    <row r="3066" spans="6:7" x14ac:dyDescent="0.25">
      <c r="F3066" s="34"/>
      <c r="G3066" s="34"/>
    </row>
    <row r="3067" spans="6:7" x14ac:dyDescent="0.25">
      <c r="F3067" s="34"/>
      <c r="G3067" s="34"/>
    </row>
    <row r="3068" spans="6:7" x14ac:dyDescent="0.25">
      <c r="F3068" s="34"/>
      <c r="G3068" s="34"/>
    </row>
    <row r="3069" spans="6:7" x14ac:dyDescent="0.25">
      <c r="F3069" s="34"/>
      <c r="G3069" s="34"/>
    </row>
    <row r="3070" spans="6:7" x14ac:dyDescent="0.25">
      <c r="F3070" s="34"/>
      <c r="G3070" s="34"/>
    </row>
    <row r="3071" spans="6:7" x14ac:dyDescent="0.25">
      <c r="F3071" s="34"/>
      <c r="G3071" s="34"/>
    </row>
    <row r="3072" spans="6:7" x14ac:dyDescent="0.25">
      <c r="F3072" s="34"/>
      <c r="G3072" s="34"/>
    </row>
    <row r="3073" spans="6:7" x14ac:dyDescent="0.25">
      <c r="F3073" s="34"/>
      <c r="G3073" s="34"/>
    </row>
    <row r="3074" spans="6:7" x14ac:dyDescent="0.25">
      <c r="F3074" s="34"/>
      <c r="G3074" s="34"/>
    </row>
    <row r="3075" spans="6:7" x14ac:dyDescent="0.25">
      <c r="F3075" s="34"/>
      <c r="G3075" s="34"/>
    </row>
    <row r="3076" spans="6:7" x14ac:dyDescent="0.25">
      <c r="F3076" s="34"/>
      <c r="G3076" s="34"/>
    </row>
    <row r="3077" spans="6:7" x14ac:dyDescent="0.25">
      <c r="F3077" s="34"/>
      <c r="G3077" s="34"/>
    </row>
    <row r="3078" spans="6:7" x14ac:dyDescent="0.25">
      <c r="F3078" s="34"/>
      <c r="G3078" s="34"/>
    </row>
    <row r="3079" spans="6:7" x14ac:dyDescent="0.25">
      <c r="F3079" s="34"/>
      <c r="G3079" s="34"/>
    </row>
    <row r="3080" spans="6:7" x14ac:dyDescent="0.25">
      <c r="F3080" s="34"/>
      <c r="G3080" s="34"/>
    </row>
    <row r="3081" spans="6:7" x14ac:dyDescent="0.25">
      <c r="F3081" s="34"/>
      <c r="G3081" s="34"/>
    </row>
    <row r="3082" spans="6:7" x14ac:dyDescent="0.25">
      <c r="F3082" s="34"/>
      <c r="G3082" s="34"/>
    </row>
    <row r="3083" spans="6:7" x14ac:dyDescent="0.25">
      <c r="F3083" s="34"/>
      <c r="G3083" s="34"/>
    </row>
    <row r="3084" spans="6:7" x14ac:dyDescent="0.25">
      <c r="F3084" s="34"/>
      <c r="G3084" s="34"/>
    </row>
    <row r="3085" spans="6:7" x14ac:dyDescent="0.25">
      <c r="F3085" s="34"/>
      <c r="G3085" s="34"/>
    </row>
    <row r="3086" spans="6:7" x14ac:dyDescent="0.25">
      <c r="F3086" s="34"/>
      <c r="G3086" s="34"/>
    </row>
    <row r="3087" spans="6:7" x14ac:dyDescent="0.25">
      <c r="F3087" s="34"/>
      <c r="G3087" s="34"/>
    </row>
    <row r="3088" spans="6:7" x14ac:dyDescent="0.25">
      <c r="F3088" s="34"/>
      <c r="G3088" s="34"/>
    </row>
    <row r="3089" spans="6:7" x14ac:dyDescent="0.25">
      <c r="F3089" s="34"/>
      <c r="G3089" s="34"/>
    </row>
    <row r="3090" spans="6:7" x14ac:dyDescent="0.25">
      <c r="F3090" s="34"/>
      <c r="G3090" s="34"/>
    </row>
    <row r="3091" spans="6:7" x14ac:dyDescent="0.25">
      <c r="F3091" s="34"/>
      <c r="G3091" s="34"/>
    </row>
    <row r="3092" spans="6:7" x14ac:dyDescent="0.25">
      <c r="F3092" s="34"/>
      <c r="G3092" s="34"/>
    </row>
    <row r="3093" spans="6:7" x14ac:dyDescent="0.25">
      <c r="F3093" s="34"/>
      <c r="G3093" s="34"/>
    </row>
    <row r="3094" spans="6:7" x14ac:dyDescent="0.25">
      <c r="F3094" s="34"/>
      <c r="G3094" s="34"/>
    </row>
    <row r="3095" spans="6:7" x14ac:dyDescent="0.25">
      <c r="F3095" s="34"/>
      <c r="G3095" s="34"/>
    </row>
    <row r="3096" spans="6:7" x14ac:dyDescent="0.25">
      <c r="F3096" s="34"/>
      <c r="G3096" s="34"/>
    </row>
    <row r="3097" spans="6:7" x14ac:dyDescent="0.25">
      <c r="F3097" s="34"/>
      <c r="G3097" s="34"/>
    </row>
    <row r="3098" spans="6:7" x14ac:dyDescent="0.25">
      <c r="F3098" s="34"/>
      <c r="G3098" s="34"/>
    </row>
    <row r="3099" spans="6:7" x14ac:dyDescent="0.25">
      <c r="F3099" s="34"/>
      <c r="G3099" s="34"/>
    </row>
    <row r="3100" spans="6:7" x14ac:dyDescent="0.25">
      <c r="F3100" s="34"/>
      <c r="G3100" s="34"/>
    </row>
    <row r="3101" spans="6:7" x14ac:dyDescent="0.25">
      <c r="F3101" s="34"/>
      <c r="G3101" s="34"/>
    </row>
    <row r="3102" spans="6:7" x14ac:dyDescent="0.25">
      <c r="F3102" s="34"/>
      <c r="G3102" s="34"/>
    </row>
    <row r="3103" spans="6:7" x14ac:dyDescent="0.25">
      <c r="F3103" s="34"/>
      <c r="G3103" s="34"/>
    </row>
    <row r="3104" spans="6:7" x14ac:dyDescent="0.25">
      <c r="F3104" s="34"/>
      <c r="G3104" s="34"/>
    </row>
    <row r="3105" spans="6:7" x14ac:dyDescent="0.25">
      <c r="F3105" s="34"/>
      <c r="G3105" s="34"/>
    </row>
    <row r="3106" spans="6:7" x14ac:dyDescent="0.25">
      <c r="F3106" s="34"/>
      <c r="G3106" s="34"/>
    </row>
    <row r="3107" spans="6:7" x14ac:dyDescent="0.25">
      <c r="F3107" s="34"/>
      <c r="G3107" s="34"/>
    </row>
    <row r="3108" spans="6:7" x14ac:dyDescent="0.25">
      <c r="F3108" s="34"/>
      <c r="G3108" s="34"/>
    </row>
    <row r="3109" spans="6:7" x14ac:dyDescent="0.25">
      <c r="F3109" s="34"/>
      <c r="G3109" s="34"/>
    </row>
    <row r="3110" spans="6:7" x14ac:dyDescent="0.25">
      <c r="F3110" s="34"/>
      <c r="G3110" s="34"/>
    </row>
    <row r="3111" spans="6:7" x14ac:dyDescent="0.25">
      <c r="F3111" s="34"/>
      <c r="G3111" s="34"/>
    </row>
    <row r="3112" spans="6:7" x14ac:dyDescent="0.25">
      <c r="F3112" s="34"/>
      <c r="G3112" s="34"/>
    </row>
    <row r="3113" spans="6:7" x14ac:dyDescent="0.25">
      <c r="F3113" s="34"/>
      <c r="G3113" s="34"/>
    </row>
    <row r="3114" spans="6:7" x14ac:dyDescent="0.25">
      <c r="F3114" s="34"/>
      <c r="G3114" s="34"/>
    </row>
    <row r="3115" spans="6:7" x14ac:dyDescent="0.25">
      <c r="F3115" s="34"/>
      <c r="G3115" s="34"/>
    </row>
    <row r="3116" spans="6:7" x14ac:dyDescent="0.25">
      <c r="F3116" s="34"/>
      <c r="G3116" s="34"/>
    </row>
    <row r="3117" spans="6:7" x14ac:dyDescent="0.25">
      <c r="F3117" s="34"/>
      <c r="G3117" s="34"/>
    </row>
    <row r="3118" spans="6:7" x14ac:dyDescent="0.25">
      <c r="F3118" s="34"/>
      <c r="G3118" s="34"/>
    </row>
    <row r="3119" spans="6:7" x14ac:dyDescent="0.25">
      <c r="F3119" s="34"/>
      <c r="G3119" s="34"/>
    </row>
    <row r="3120" spans="6:7" x14ac:dyDescent="0.25">
      <c r="F3120" s="34"/>
      <c r="G3120" s="34"/>
    </row>
    <row r="3121" spans="6:7" x14ac:dyDescent="0.25">
      <c r="F3121" s="34"/>
      <c r="G3121" s="34"/>
    </row>
    <row r="3122" spans="6:7" x14ac:dyDescent="0.25">
      <c r="F3122" s="34"/>
      <c r="G3122" s="34"/>
    </row>
    <row r="3123" spans="6:7" x14ac:dyDescent="0.25">
      <c r="F3123" s="34"/>
      <c r="G3123" s="34"/>
    </row>
    <row r="3124" spans="6:7" x14ac:dyDescent="0.25">
      <c r="F3124" s="34"/>
      <c r="G3124" s="34"/>
    </row>
    <row r="3125" spans="6:7" x14ac:dyDescent="0.25">
      <c r="F3125" s="34"/>
      <c r="G3125" s="34"/>
    </row>
    <row r="3126" spans="6:7" x14ac:dyDescent="0.25">
      <c r="F3126" s="34"/>
      <c r="G3126" s="34"/>
    </row>
    <row r="3127" spans="6:7" x14ac:dyDescent="0.25">
      <c r="F3127" s="34"/>
      <c r="G3127" s="34"/>
    </row>
    <row r="3128" spans="6:7" x14ac:dyDescent="0.25">
      <c r="F3128" s="34"/>
      <c r="G3128" s="34"/>
    </row>
    <row r="3129" spans="6:7" x14ac:dyDescent="0.25">
      <c r="F3129" s="34"/>
      <c r="G3129" s="34"/>
    </row>
    <row r="3130" spans="6:7" x14ac:dyDescent="0.25">
      <c r="F3130" s="34"/>
      <c r="G3130" s="34"/>
    </row>
    <row r="3131" spans="6:7" x14ac:dyDescent="0.25">
      <c r="F3131" s="34"/>
      <c r="G3131" s="34"/>
    </row>
    <row r="3132" spans="6:7" x14ac:dyDescent="0.25">
      <c r="F3132" s="34"/>
      <c r="G3132" s="34"/>
    </row>
    <row r="3133" spans="6:7" x14ac:dyDescent="0.25">
      <c r="F3133" s="34"/>
      <c r="G3133" s="34"/>
    </row>
    <row r="3134" spans="6:7" x14ac:dyDescent="0.25">
      <c r="F3134" s="34"/>
      <c r="G3134" s="34"/>
    </row>
    <row r="3135" spans="6:7" x14ac:dyDescent="0.25">
      <c r="F3135" s="34"/>
      <c r="G3135" s="34"/>
    </row>
    <row r="3136" spans="6:7" x14ac:dyDescent="0.25">
      <c r="F3136" s="34"/>
      <c r="G3136" s="34"/>
    </row>
    <row r="3137" spans="6:7" x14ac:dyDescent="0.25">
      <c r="F3137" s="34"/>
      <c r="G3137" s="34"/>
    </row>
    <row r="3138" spans="6:7" x14ac:dyDescent="0.25">
      <c r="F3138" s="34"/>
      <c r="G3138" s="34"/>
    </row>
    <row r="3139" spans="6:7" x14ac:dyDescent="0.25">
      <c r="F3139" s="34"/>
      <c r="G3139" s="34"/>
    </row>
    <row r="3140" spans="6:7" x14ac:dyDescent="0.25">
      <c r="F3140" s="34"/>
      <c r="G3140" s="34"/>
    </row>
    <row r="3141" spans="6:7" x14ac:dyDescent="0.25">
      <c r="F3141" s="34"/>
      <c r="G3141" s="34"/>
    </row>
    <row r="3142" spans="6:7" x14ac:dyDescent="0.25">
      <c r="F3142" s="34"/>
      <c r="G3142" s="34"/>
    </row>
    <row r="3143" spans="6:7" x14ac:dyDescent="0.25">
      <c r="F3143" s="34"/>
      <c r="G3143" s="34"/>
    </row>
    <row r="3144" spans="6:7" x14ac:dyDescent="0.25">
      <c r="F3144" s="34"/>
      <c r="G3144" s="34"/>
    </row>
    <row r="3145" spans="6:7" x14ac:dyDescent="0.25">
      <c r="F3145" s="34"/>
      <c r="G3145" s="34"/>
    </row>
    <row r="3146" spans="6:7" x14ac:dyDescent="0.25">
      <c r="F3146" s="34"/>
      <c r="G3146" s="34"/>
    </row>
    <row r="3147" spans="6:7" x14ac:dyDescent="0.25">
      <c r="F3147" s="34"/>
      <c r="G3147" s="34"/>
    </row>
    <row r="3148" spans="6:7" x14ac:dyDescent="0.25">
      <c r="F3148" s="34"/>
      <c r="G3148" s="34"/>
    </row>
    <row r="3149" spans="6:7" x14ac:dyDescent="0.25">
      <c r="F3149" s="34"/>
      <c r="G3149" s="34"/>
    </row>
    <row r="3150" spans="6:7" x14ac:dyDescent="0.25">
      <c r="F3150" s="34"/>
      <c r="G3150" s="34"/>
    </row>
    <row r="3151" spans="6:7" x14ac:dyDescent="0.25">
      <c r="F3151" s="34"/>
      <c r="G3151" s="34"/>
    </row>
    <row r="3152" spans="6:7" x14ac:dyDescent="0.25">
      <c r="F3152" s="34"/>
      <c r="G3152" s="34"/>
    </row>
    <row r="3153" spans="6:7" x14ac:dyDescent="0.25">
      <c r="F3153" s="34"/>
      <c r="G3153" s="34"/>
    </row>
    <row r="3154" spans="6:7" x14ac:dyDescent="0.25">
      <c r="F3154" s="34"/>
      <c r="G3154" s="34"/>
    </row>
    <row r="3155" spans="6:7" x14ac:dyDescent="0.25">
      <c r="F3155" s="34"/>
      <c r="G3155" s="34"/>
    </row>
    <row r="3156" spans="6:7" x14ac:dyDescent="0.25">
      <c r="F3156" s="34"/>
      <c r="G3156" s="34"/>
    </row>
    <row r="3157" spans="6:7" x14ac:dyDescent="0.25">
      <c r="F3157" s="34"/>
      <c r="G3157" s="34"/>
    </row>
    <row r="3158" spans="6:7" x14ac:dyDescent="0.25">
      <c r="F3158" s="34"/>
      <c r="G3158" s="34"/>
    </row>
    <row r="3159" spans="6:7" x14ac:dyDescent="0.25">
      <c r="F3159" s="34"/>
      <c r="G3159" s="34"/>
    </row>
    <row r="3160" spans="6:7" x14ac:dyDescent="0.25">
      <c r="F3160" s="34"/>
      <c r="G3160" s="34"/>
    </row>
    <row r="3161" spans="6:7" x14ac:dyDescent="0.25">
      <c r="F3161" s="34"/>
      <c r="G3161" s="34"/>
    </row>
    <row r="3162" spans="6:7" x14ac:dyDescent="0.25">
      <c r="F3162" s="34"/>
      <c r="G3162" s="34"/>
    </row>
    <row r="3163" spans="6:7" x14ac:dyDescent="0.25">
      <c r="F3163" s="34"/>
      <c r="G3163" s="34"/>
    </row>
    <row r="3164" spans="6:7" x14ac:dyDescent="0.25">
      <c r="F3164" s="34"/>
      <c r="G3164" s="34"/>
    </row>
    <row r="3165" spans="6:7" x14ac:dyDescent="0.25">
      <c r="F3165" s="34"/>
      <c r="G3165" s="34"/>
    </row>
    <row r="3166" spans="6:7" x14ac:dyDescent="0.25">
      <c r="F3166" s="34"/>
      <c r="G3166" s="34"/>
    </row>
    <row r="3167" spans="6:7" x14ac:dyDescent="0.25">
      <c r="F3167" s="34"/>
      <c r="G3167" s="34"/>
    </row>
    <row r="3168" spans="6:7" x14ac:dyDescent="0.25">
      <c r="F3168" s="34"/>
      <c r="G3168" s="34"/>
    </row>
    <row r="3169" spans="6:7" x14ac:dyDescent="0.25">
      <c r="F3169" s="34"/>
      <c r="G3169" s="34"/>
    </row>
    <row r="3170" spans="6:7" x14ac:dyDescent="0.25">
      <c r="F3170" s="34"/>
      <c r="G3170" s="34"/>
    </row>
    <row r="3171" spans="6:7" x14ac:dyDescent="0.25">
      <c r="F3171" s="34"/>
      <c r="G3171" s="34"/>
    </row>
    <row r="3172" spans="6:7" x14ac:dyDescent="0.25">
      <c r="F3172" s="34"/>
      <c r="G3172" s="34"/>
    </row>
    <row r="3173" spans="6:7" x14ac:dyDescent="0.25">
      <c r="F3173" s="34"/>
      <c r="G3173" s="34"/>
    </row>
    <row r="3174" spans="6:7" x14ac:dyDescent="0.25">
      <c r="F3174" s="34"/>
      <c r="G3174" s="34"/>
    </row>
    <row r="3175" spans="6:7" x14ac:dyDescent="0.25">
      <c r="F3175" s="34"/>
      <c r="G3175" s="34"/>
    </row>
    <row r="3176" spans="6:7" x14ac:dyDescent="0.25">
      <c r="F3176" s="34"/>
      <c r="G3176" s="34"/>
    </row>
    <row r="3177" spans="6:7" x14ac:dyDescent="0.25">
      <c r="F3177" s="34"/>
      <c r="G3177" s="34"/>
    </row>
    <row r="3178" spans="6:7" x14ac:dyDescent="0.25">
      <c r="F3178" s="34"/>
      <c r="G3178" s="34"/>
    </row>
    <row r="3179" spans="6:7" x14ac:dyDescent="0.25">
      <c r="F3179" s="34"/>
      <c r="G3179" s="34"/>
    </row>
    <row r="3180" spans="6:7" x14ac:dyDescent="0.25">
      <c r="F3180" s="34"/>
      <c r="G3180" s="34"/>
    </row>
    <row r="3181" spans="6:7" x14ac:dyDescent="0.25">
      <c r="F3181" s="34"/>
      <c r="G3181" s="34"/>
    </row>
    <row r="3182" spans="6:7" x14ac:dyDescent="0.25">
      <c r="F3182" s="34"/>
      <c r="G3182" s="34"/>
    </row>
    <row r="3183" spans="6:7" x14ac:dyDescent="0.25">
      <c r="F3183" s="34"/>
      <c r="G3183" s="34"/>
    </row>
    <row r="3184" spans="6:7" x14ac:dyDescent="0.25">
      <c r="F3184" s="34"/>
      <c r="G3184" s="34"/>
    </row>
    <row r="3185" spans="6:7" x14ac:dyDescent="0.25">
      <c r="F3185" s="34"/>
      <c r="G3185" s="34"/>
    </row>
    <row r="3186" spans="6:7" x14ac:dyDescent="0.25">
      <c r="F3186" s="34"/>
      <c r="G3186" s="34"/>
    </row>
    <row r="3187" spans="6:7" x14ac:dyDescent="0.25">
      <c r="F3187" s="34"/>
      <c r="G3187" s="34"/>
    </row>
    <row r="3188" spans="6:7" x14ac:dyDescent="0.25">
      <c r="F3188" s="34"/>
      <c r="G3188" s="34"/>
    </row>
    <row r="3189" spans="6:7" x14ac:dyDescent="0.25">
      <c r="F3189" s="34"/>
      <c r="G3189" s="34"/>
    </row>
    <row r="3190" spans="6:7" x14ac:dyDescent="0.25">
      <c r="F3190" s="34"/>
      <c r="G3190" s="34"/>
    </row>
    <row r="3191" spans="6:7" x14ac:dyDescent="0.25">
      <c r="F3191" s="34"/>
      <c r="G3191" s="34"/>
    </row>
    <row r="3192" spans="6:7" x14ac:dyDescent="0.25">
      <c r="F3192" s="34"/>
      <c r="G3192" s="34"/>
    </row>
    <row r="3193" spans="6:7" x14ac:dyDescent="0.25">
      <c r="F3193" s="34"/>
      <c r="G3193" s="34"/>
    </row>
    <row r="3194" spans="6:7" x14ac:dyDescent="0.25">
      <c r="F3194" s="34"/>
      <c r="G3194" s="34"/>
    </row>
    <row r="3195" spans="6:7" x14ac:dyDescent="0.25">
      <c r="F3195" s="34"/>
      <c r="G3195" s="34"/>
    </row>
    <row r="3196" spans="6:7" x14ac:dyDescent="0.25">
      <c r="F3196" s="34"/>
      <c r="G3196" s="34"/>
    </row>
    <row r="3197" spans="6:7" x14ac:dyDescent="0.25">
      <c r="F3197" s="34"/>
      <c r="G3197" s="34"/>
    </row>
    <row r="3198" spans="6:7" x14ac:dyDescent="0.25">
      <c r="F3198" s="34"/>
      <c r="G3198" s="34"/>
    </row>
    <row r="3199" spans="6:7" x14ac:dyDescent="0.25">
      <c r="F3199" s="34"/>
      <c r="G3199" s="34"/>
    </row>
    <row r="3200" spans="6:7" x14ac:dyDescent="0.25">
      <c r="F3200" s="34"/>
      <c r="G3200" s="34"/>
    </row>
    <row r="3201" spans="6:7" x14ac:dyDescent="0.25">
      <c r="F3201" s="34"/>
      <c r="G3201" s="34"/>
    </row>
    <row r="3202" spans="6:7" x14ac:dyDescent="0.25">
      <c r="F3202" s="34"/>
      <c r="G3202" s="34"/>
    </row>
    <row r="3203" spans="6:7" x14ac:dyDescent="0.25">
      <c r="F3203" s="34"/>
      <c r="G3203" s="34"/>
    </row>
    <row r="3204" spans="6:7" x14ac:dyDescent="0.25">
      <c r="F3204" s="34"/>
      <c r="G3204" s="34"/>
    </row>
    <row r="3205" spans="6:7" x14ac:dyDescent="0.25">
      <c r="F3205" s="34"/>
      <c r="G3205" s="34"/>
    </row>
    <row r="3206" spans="6:7" x14ac:dyDescent="0.25">
      <c r="F3206" s="34"/>
      <c r="G3206" s="34"/>
    </row>
    <row r="3207" spans="6:7" x14ac:dyDescent="0.25">
      <c r="F3207" s="34"/>
      <c r="G3207" s="34"/>
    </row>
    <row r="3208" spans="6:7" x14ac:dyDescent="0.25">
      <c r="F3208" s="34"/>
      <c r="G3208" s="34"/>
    </row>
    <row r="3209" spans="6:7" x14ac:dyDescent="0.25">
      <c r="F3209" s="34"/>
      <c r="G3209" s="34"/>
    </row>
    <row r="3210" spans="6:7" x14ac:dyDescent="0.25">
      <c r="F3210" s="34"/>
      <c r="G3210" s="34"/>
    </row>
    <row r="3211" spans="6:7" x14ac:dyDescent="0.25">
      <c r="F3211" s="34"/>
      <c r="G3211" s="34"/>
    </row>
    <row r="3212" spans="6:7" x14ac:dyDescent="0.25">
      <c r="F3212" s="34"/>
      <c r="G3212" s="34"/>
    </row>
    <row r="3213" spans="6:7" x14ac:dyDescent="0.25">
      <c r="F3213" s="34"/>
      <c r="G3213" s="34"/>
    </row>
    <row r="3214" spans="6:7" x14ac:dyDescent="0.25">
      <c r="F3214" s="34"/>
      <c r="G3214" s="34"/>
    </row>
    <row r="3215" spans="6:7" x14ac:dyDescent="0.25">
      <c r="F3215" s="34"/>
      <c r="G3215" s="34"/>
    </row>
    <row r="3216" spans="6:7" x14ac:dyDescent="0.25">
      <c r="F3216" s="34"/>
      <c r="G3216" s="34"/>
    </row>
    <row r="3217" spans="6:7" x14ac:dyDescent="0.25">
      <c r="F3217" s="34"/>
      <c r="G3217" s="34"/>
    </row>
    <row r="3218" spans="6:7" x14ac:dyDescent="0.25">
      <c r="F3218" s="34"/>
      <c r="G3218" s="34"/>
    </row>
    <row r="3219" spans="6:7" x14ac:dyDescent="0.25">
      <c r="F3219" s="34"/>
      <c r="G3219" s="34"/>
    </row>
    <row r="3220" spans="6:7" x14ac:dyDescent="0.25">
      <c r="F3220" s="34"/>
      <c r="G3220" s="34"/>
    </row>
    <row r="3221" spans="6:7" x14ac:dyDescent="0.25">
      <c r="F3221" s="34"/>
      <c r="G3221" s="34"/>
    </row>
    <row r="3222" spans="6:7" x14ac:dyDescent="0.25">
      <c r="F3222" s="34"/>
      <c r="G3222" s="34"/>
    </row>
    <row r="3223" spans="6:7" x14ac:dyDescent="0.25">
      <c r="F3223" s="34"/>
      <c r="G3223" s="34"/>
    </row>
    <row r="3224" spans="6:7" x14ac:dyDescent="0.25">
      <c r="F3224" s="34"/>
      <c r="G3224" s="34"/>
    </row>
    <row r="3225" spans="6:7" x14ac:dyDescent="0.25">
      <c r="F3225" s="34"/>
      <c r="G3225" s="34"/>
    </row>
    <row r="3226" spans="6:7" x14ac:dyDescent="0.25">
      <c r="F3226" s="34"/>
      <c r="G3226" s="34"/>
    </row>
    <row r="3227" spans="6:7" x14ac:dyDescent="0.25">
      <c r="F3227" s="34"/>
      <c r="G3227" s="34"/>
    </row>
    <row r="3228" spans="6:7" x14ac:dyDescent="0.25">
      <c r="F3228" s="34"/>
      <c r="G3228" s="34"/>
    </row>
    <row r="3229" spans="6:7" x14ac:dyDescent="0.25">
      <c r="F3229" s="34"/>
      <c r="G3229" s="34"/>
    </row>
    <row r="3230" spans="6:7" x14ac:dyDescent="0.25">
      <c r="F3230" s="34"/>
      <c r="G3230" s="34"/>
    </row>
    <row r="3231" spans="6:7" x14ac:dyDescent="0.25">
      <c r="F3231" s="34"/>
      <c r="G3231" s="34"/>
    </row>
    <row r="3232" spans="6:7" x14ac:dyDescent="0.25">
      <c r="F3232" s="34"/>
      <c r="G3232" s="34"/>
    </row>
    <row r="3233" spans="6:7" x14ac:dyDescent="0.25">
      <c r="F3233" s="34"/>
      <c r="G3233" s="34"/>
    </row>
    <row r="3234" spans="6:7" x14ac:dyDescent="0.25">
      <c r="F3234" s="34"/>
      <c r="G3234" s="34"/>
    </row>
    <row r="3235" spans="6:7" x14ac:dyDescent="0.25">
      <c r="F3235" s="34"/>
      <c r="G3235" s="34"/>
    </row>
    <row r="3236" spans="6:7" x14ac:dyDescent="0.25">
      <c r="F3236" s="34"/>
      <c r="G3236" s="34"/>
    </row>
    <row r="3237" spans="6:7" x14ac:dyDescent="0.25">
      <c r="F3237" s="34"/>
      <c r="G3237" s="34"/>
    </row>
    <row r="3238" spans="6:7" x14ac:dyDescent="0.25">
      <c r="F3238" s="34"/>
      <c r="G3238" s="34"/>
    </row>
    <row r="3239" spans="6:7" x14ac:dyDescent="0.25">
      <c r="F3239" s="34"/>
      <c r="G3239" s="34"/>
    </row>
    <row r="3240" spans="6:7" x14ac:dyDescent="0.25">
      <c r="F3240" s="34"/>
      <c r="G3240" s="34"/>
    </row>
    <row r="3241" spans="6:7" x14ac:dyDescent="0.25">
      <c r="F3241" s="34"/>
      <c r="G3241" s="34"/>
    </row>
    <row r="3242" spans="6:7" x14ac:dyDescent="0.25">
      <c r="F3242" s="34"/>
      <c r="G3242" s="34"/>
    </row>
    <row r="3243" spans="6:7" x14ac:dyDescent="0.25">
      <c r="F3243" s="34"/>
      <c r="G3243" s="34"/>
    </row>
    <row r="3244" spans="6:7" x14ac:dyDescent="0.25">
      <c r="F3244" s="34"/>
      <c r="G3244" s="34"/>
    </row>
    <row r="3245" spans="6:7" x14ac:dyDescent="0.25">
      <c r="F3245" s="34"/>
      <c r="G3245" s="34"/>
    </row>
    <row r="3246" spans="6:7" x14ac:dyDescent="0.25">
      <c r="F3246" s="34"/>
      <c r="G3246" s="34"/>
    </row>
    <row r="3247" spans="6:7" x14ac:dyDescent="0.25">
      <c r="F3247" s="34"/>
      <c r="G3247" s="34"/>
    </row>
    <row r="3248" spans="6:7" x14ac:dyDescent="0.25">
      <c r="F3248" s="34"/>
      <c r="G3248" s="34"/>
    </row>
    <row r="3249" spans="6:7" x14ac:dyDescent="0.25">
      <c r="F3249" s="34"/>
      <c r="G3249" s="34"/>
    </row>
    <row r="3250" spans="6:7" x14ac:dyDescent="0.25">
      <c r="F3250" s="34"/>
      <c r="G3250" s="34"/>
    </row>
    <row r="3251" spans="6:7" x14ac:dyDescent="0.25">
      <c r="F3251" s="34"/>
      <c r="G3251" s="34"/>
    </row>
    <row r="3252" spans="6:7" x14ac:dyDescent="0.25">
      <c r="F3252" s="34"/>
      <c r="G3252" s="34"/>
    </row>
    <row r="3253" spans="6:7" x14ac:dyDescent="0.25">
      <c r="F3253" s="34"/>
      <c r="G3253" s="34"/>
    </row>
    <row r="3254" spans="6:7" x14ac:dyDescent="0.25">
      <c r="F3254" s="34"/>
      <c r="G3254" s="34"/>
    </row>
    <row r="3255" spans="6:7" x14ac:dyDescent="0.25">
      <c r="F3255" s="34"/>
      <c r="G3255" s="34"/>
    </row>
    <row r="3256" spans="6:7" x14ac:dyDescent="0.25">
      <c r="F3256" s="34"/>
      <c r="G3256" s="34"/>
    </row>
    <row r="3257" spans="6:7" x14ac:dyDescent="0.25">
      <c r="F3257" s="34"/>
      <c r="G3257" s="34"/>
    </row>
    <row r="3258" spans="6:7" x14ac:dyDescent="0.25">
      <c r="F3258" s="34"/>
      <c r="G3258" s="34"/>
    </row>
    <row r="3259" spans="6:7" x14ac:dyDescent="0.25">
      <c r="F3259" s="34"/>
      <c r="G3259" s="34"/>
    </row>
    <row r="3260" spans="6:7" x14ac:dyDescent="0.25">
      <c r="F3260" s="34"/>
      <c r="G3260" s="34"/>
    </row>
    <row r="3261" spans="6:7" x14ac:dyDescent="0.25">
      <c r="F3261" s="34"/>
      <c r="G3261" s="34"/>
    </row>
    <row r="3262" spans="6:7" x14ac:dyDescent="0.25">
      <c r="F3262" s="34"/>
      <c r="G3262" s="34"/>
    </row>
    <row r="3263" spans="6:7" x14ac:dyDescent="0.25">
      <c r="F3263" s="34"/>
      <c r="G3263" s="34"/>
    </row>
    <row r="3264" spans="6:7" x14ac:dyDescent="0.25">
      <c r="F3264" s="34"/>
      <c r="G3264" s="34"/>
    </row>
    <row r="3265" spans="6:7" x14ac:dyDescent="0.25">
      <c r="F3265" s="34"/>
      <c r="G3265" s="34"/>
    </row>
    <row r="3266" spans="6:7" x14ac:dyDescent="0.25">
      <c r="F3266" s="34"/>
      <c r="G3266" s="34"/>
    </row>
    <row r="3267" spans="6:7" x14ac:dyDescent="0.25">
      <c r="F3267" s="34"/>
      <c r="G3267" s="34"/>
    </row>
    <row r="3268" spans="6:7" x14ac:dyDescent="0.25">
      <c r="F3268" s="34"/>
      <c r="G3268" s="34"/>
    </row>
    <row r="3269" spans="6:7" x14ac:dyDescent="0.25">
      <c r="F3269" s="34"/>
      <c r="G3269" s="34"/>
    </row>
    <row r="3270" spans="6:7" x14ac:dyDescent="0.25">
      <c r="F3270" s="34"/>
      <c r="G3270" s="34"/>
    </row>
    <row r="3271" spans="6:7" x14ac:dyDescent="0.25">
      <c r="F3271" s="34"/>
      <c r="G3271" s="34"/>
    </row>
    <row r="3272" spans="6:7" x14ac:dyDescent="0.25">
      <c r="F3272" s="34"/>
      <c r="G3272" s="34"/>
    </row>
    <row r="3273" spans="6:7" x14ac:dyDescent="0.25">
      <c r="F3273" s="34"/>
      <c r="G3273" s="34"/>
    </row>
    <row r="3274" spans="6:7" x14ac:dyDescent="0.25">
      <c r="F3274" s="34"/>
      <c r="G3274" s="34"/>
    </row>
    <row r="3275" spans="6:7" x14ac:dyDescent="0.25">
      <c r="F3275" s="34"/>
      <c r="G3275" s="34"/>
    </row>
    <row r="3276" spans="6:7" x14ac:dyDescent="0.25">
      <c r="F3276" s="34"/>
      <c r="G3276" s="34"/>
    </row>
    <row r="3277" spans="6:7" x14ac:dyDescent="0.25">
      <c r="F3277" s="34"/>
      <c r="G3277" s="34"/>
    </row>
    <row r="3278" spans="6:7" x14ac:dyDescent="0.25">
      <c r="F3278" s="34"/>
      <c r="G3278" s="34"/>
    </row>
    <row r="3279" spans="6:7" x14ac:dyDescent="0.25">
      <c r="F3279" s="34"/>
      <c r="G3279" s="34"/>
    </row>
    <row r="3280" spans="6:7" x14ac:dyDescent="0.25">
      <c r="F3280" s="34"/>
      <c r="G3280" s="34"/>
    </row>
    <row r="3281" spans="6:7" x14ac:dyDescent="0.25">
      <c r="F3281" s="34"/>
      <c r="G3281" s="34"/>
    </row>
    <row r="3282" spans="6:7" x14ac:dyDescent="0.25">
      <c r="F3282" s="34"/>
      <c r="G3282" s="34"/>
    </row>
    <row r="3283" spans="6:7" x14ac:dyDescent="0.25">
      <c r="F3283" s="34"/>
      <c r="G3283" s="34"/>
    </row>
    <row r="3284" spans="6:7" x14ac:dyDescent="0.25">
      <c r="F3284" s="34"/>
      <c r="G3284" s="34"/>
    </row>
    <row r="3285" spans="6:7" x14ac:dyDescent="0.25">
      <c r="F3285" s="34"/>
      <c r="G3285" s="34"/>
    </row>
    <row r="3286" spans="6:7" x14ac:dyDescent="0.25">
      <c r="F3286" s="34"/>
      <c r="G3286" s="34"/>
    </row>
    <row r="3287" spans="6:7" x14ac:dyDescent="0.25">
      <c r="F3287" s="34"/>
      <c r="G3287" s="34"/>
    </row>
    <row r="3288" spans="6:7" x14ac:dyDescent="0.25">
      <c r="F3288" s="34"/>
      <c r="G3288" s="34"/>
    </row>
    <row r="3289" spans="6:7" x14ac:dyDescent="0.25">
      <c r="F3289" s="34"/>
      <c r="G3289" s="34"/>
    </row>
    <row r="3290" spans="6:7" x14ac:dyDescent="0.25">
      <c r="F3290" s="34"/>
      <c r="G3290" s="34"/>
    </row>
    <row r="3291" spans="6:7" x14ac:dyDescent="0.25">
      <c r="F3291" s="34"/>
      <c r="G3291" s="34"/>
    </row>
    <row r="3292" spans="6:7" x14ac:dyDescent="0.25">
      <c r="F3292" s="34"/>
      <c r="G3292" s="34"/>
    </row>
    <row r="3293" spans="6:7" x14ac:dyDescent="0.25">
      <c r="F3293" s="34"/>
      <c r="G3293" s="34"/>
    </row>
    <row r="3294" spans="6:7" x14ac:dyDescent="0.25">
      <c r="F3294" s="34"/>
      <c r="G3294" s="34"/>
    </row>
    <row r="3295" spans="6:7" x14ac:dyDescent="0.25">
      <c r="F3295" s="34"/>
      <c r="G3295" s="34"/>
    </row>
    <row r="3296" spans="6:7" x14ac:dyDescent="0.25">
      <c r="F3296" s="34"/>
      <c r="G3296" s="34"/>
    </row>
    <row r="3297" spans="6:7" x14ac:dyDescent="0.25">
      <c r="F3297" s="34"/>
      <c r="G3297" s="34"/>
    </row>
    <row r="3298" spans="6:7" x14ac:dyDescent="0.25">
      <c r="F3298" s="34"/>
      <c r="G3298" s="34"/>
    </row>
    <row r="3299" spans="6:7" x14ac:dyDescent="0.25">
      <c r="F3299" s="34"/>
      <c r="G3299" s="34"/>
    </row>
    <row r="3300" spans="6:7" x14ac:dyDescent="0.25">
      <c r="F3300" s="34"/>
      <c r="G3300" s="34"/>
    </row>
    <row r="3301" spans="6:7" x14ac:dyDescent="0.25">
      <c r="F3301" s="34"/>
      <c r="G3301" s="34"/>
    </row>
    <row r="3302" spans="6:7" x14ac:dyDescent="0.25">
      <c r="F3302" s="34"/>
      <c r="G3302" s="34"/>
    </row>
    <row r="3303" spans="6:7" x14ac:dyDescent="0.25">
      <c r="F3303" s="34"/>
      <c r="G3303" s="34"/>
    </row>
    <row r="3304" spans="6:7" x14ac:dyDescent="0.25">
      <c r="F3304" s="34"/>
      <c r="G3304" s="34"/>
    </row>
    <row r="3305" spans="6:7" x14ac:dyDescent="0.25">
      <c r="F3305" s="34"/>
      <c r="G3305" s="34"/>
    </row>
    <row r="3306" spans="6:7" x14ac:dyDescent="0.25">
      <c r="F3306" s="34"/>
      <c r="G3306" s="34"/>
    </row>
    <row r="3307" spans="6:7" x14ac:dyDescent="0.25">
      <c r="F3307" s="34"/>
      <c r="G3307" s="34"/>
    </row>
    <row r="3308" spans="6:7" x14ac:dyDescent="0.25">
      <c r="F3308" s="34"/>
      <c r="G3308" s="34"/>
    </row>
    <row r="3309" spans="6:7" x14ac:dyDescent="0.25">
      <c r="F3309" s="34"/>
      <c r="G3309" s="34"/>
    </row>
    <row r="3310" spans="6:7" x14ac:dyDescent="0.25">
      <c r="F3310" s="34"/>
      <c r="G3310" s="34"/>
    </row>
    <row r="3311" spans="6:7" x14ac:dyDescent="0.25">
      <c r="F3311" s="34"/>
      <c r="G3311" s="34"/>
    </row>
    <row r="3312" spans="6:7" x14ac:dyDescent="0.25">
      <c r="F3312" s="34"/>
      <c r="G3312" s="34"/>
    </row>
    <row r="3313" spans="6:7" x14ac:dyDescent="0.25">
      <c r="F3313" s="34"/>
      <c r="G3313" s="34"/>
    </row>
    <row r="3314" spans="6:7" x14ac:dyDescent="0.25">
      <c r="F3314" s="34"/>
      <c r="G3314" s="34"/>
    </row>
    <row r="3315" spans="6:7" x14ac:dyDescent="0.25">
      <c r="F3315" s="34"/>
      <c r="G3315" s="34"/>
    </row>
    <row r="3316" spans="6:7" x14ac:dyDescent="0.25">
      <c r="F3316" s="34"/>
      <c r="G3316" s="34"/>
    </row>
    <row r="3317" spans="6:7" x14ac:dyDescent="0.25">
      <c r="F3317" s="34"/>
      <c r="G3317" s="34"/>
    </row>
    <row r="3318" spans="6:7" x14ac:dyDescent="0.25">
      <c r="F3318" s="34"/>
      <c r="G3318" s="34"/>
    </row>
    <row r="3319" spans="6:7" x14ac:dyDescent="0.25">
      <c r="F3319" s="34"/>
      <c r="G3319" s="34"/>
    </row>
    <row r="3320" spans="6:7" x14ac:dyDescent="0.25">
      <c r="F3320" s="34"/>
      <c r="G3320" s="34"/>
    </row>
    <row r="3321" spans="6:7" x14ac:dyDescent="0.25">
      <c r="F3321" s="34"/>
      <c r="G3321" s="34"/>
    </row>
    <row r="3322" spans="6:7" x14ac:dyDescent="0.25">
      <c r="F3322" s="34"/>
      <c r="G3322" s="34"/>
    </row>
    <row r="3323" spans="6:7" x14ac:dyDescent="0.25">
      <c r="F3323" s="34"/>
      <c r="G3323" s="34"/>
    </row>
    <row r="3324" spans="6:7" x14ac:dyDescent="0.25">
      <c r="F3324" s="34"/>
      <c r="G3324" s="34"/>
    </row>
    <row r="3325" spans="6:7" x14ac:dyDescent="0.25">
      <c r="F3325" s="34"/>
      <c r="G3325" s="34"/>
    </row>
    <row r="3326" spans="6:7" x14ac:dyDescent="0.25">
      <c r="F3326" s="34"/>
      <c r="G3326" s="34"/>
    </row>
    <row r="3327" spans="6:7" x14ac:dyDescent="0.25">
      <c r="F3327" s="34"/>
      <c r="G3327" s="34"/>
    </row>
    <row r="3328" spans="6:7" x14ac:dyDescent="0.25">
      <c r="F3328" s="34"/>
      <c r="G3328" s="34"/>
    </row>
    <row r="3329" spans="6:7" x14ac:dyDescent="0.25">
      <c r="F3329" s="34"/>
      <c r="G3329" s="34"/>
    </row>
    <row r="3330" spans="6:7" x14ac:dyDescent="0.25">
      <c r="F3330" s="34"/>
      <c r="G3330" s="34"/>
    </row>
    <row r="3331" spans="6:7" x14ac:dyDescent="0.25">
      <c r="F3331" s="34"/>
      <c r="G3331" s="34"/>
    </row>
    <row r="3332" spans="6:7" x14ac:dyDescent="0.25">
      <c r="F3332" s="34"/>
      <c r="G3332" s="34"/>
    </row>
    <row r="3333" spans="6:7" x14ac:dyDescent="0.25">
      <c r="F3333" s="34"/>
      <c r="G3333" s="34"/>
    </row>
    <row r="3334" spans="6:7" x14ac:dyDescent="0.25">
      <c r="F3334" s="34"/>
      <c r="G3334" s="34"/>
    </row>
    <row r="3335" spans="6:7" x14ac:dyDescent="0.25">
      <c r="F3335" s="34"/>
      <c r="G3335" s="34"/>
    </row>
    <row r="3336" spans="6:7" x14ac:dyDescent="0.25">
      <c r="F3336" s="34"/>
      <c r="G3336" s="34"/>
    </row>
    <row r="3337" spans="6:7" x14ac:dyDescent="0.25">
      <c r="F3337" s="34"/>
      <c r="G3337" s="34"/>
    </row>
    <row r="3338" spans="6:7" x14ac:dyDescent="0.25">
      <c r="F3338" s="34"/>
      <c r="G3338" s="34"/>
    </row>
    <row r="3339" spans="6:7" x14ac:dyDescent="0.25">
      <c r="F3339" s="34"/>
      <c r="G3339" s="34"/>
    </row>
    <row r="3340" spans="6:7" x14ac:dyDescent="0.25">
      <c r="F3340" s="34"/>
      <c r="G3340" s="34"/>
    </row>
    <row r="3341" spans="6:7" x14ac:dyDescent="0.25">
      <c r="F3341" s="34"/>
      <c r="G3341" s="34"/>
    </row>
    <row r="3342" spans="6:7" x14ac:dyDescent="0.25">
      <c r="F3342" s="34"/>
      <c r="G3342" s="34"/>
    </row>
    <row r="3343" spans="6:7" x14ac:dyDescent="0.25">
      <c r="F3343" s="34"/>
      <c r="G3343" s="34"/>
    </row>
    <row r="3344" spans="6:7" x14ac:dyDescent="0.25">
      <c r="F3344" s="34"/>
      <c r="G3344" s="34"/>
    </row>
    <row r="3345" spans="6:7" x14ac:dyDescent="0.25">
      <c r="F3345" s="34"/>
      <c r="G3345" s="34"/>
    </row>
    <row r="3346" spans="6:7" x14ac:dyDescent="0.25">
      <c r="F3346" s="34"/>
      <c r="G3346" s="34"/>
    </row>
    <row r="3347" spans="6:7" x14ac:dyDescent="0.25">
      <c r="F3347" s="34"/>
      <c r="G3347" s="34"/>
    </row>
    <row r="3348" spans="6:7" x14ac:dyDescent="0.25">
      <c r="F3348" s="34"/>
      <c r="G3348" s="34"/>
    </row>
    <row r="3349" spans="6:7" x14ac:dyDescent="0.25">
      <c r="F3349" s="34"/>
      <c r="G3349" s="34"/>
    </row>
    <row r="3350" spans="6:7" x14ac:dyDescent="0.25">
      <c r="F3350" s="34"/>
      <c r="G3350" s="34"/>
    </row>
    <row r="3351" spans="6:7" x14ac:dyDescent="0.25">
      <c r="F3351" s="34"/>
      <c r="G3351" s="34"/>
    </row>
    <row r="3352" spans="6:7" x14ac:dyDescent="0.25">
      <c r="F3352" s="34"/>
      <c r="G3352" s="34"/>
    </row>
    <row r="3353" spans="6:7" x14ac:dyDescent="0.25">
      <c r="F3353" s="34"/>
      <c r="G3353" s="34"/>
    </row>
    <row r="3354" spans="6:7" x14ac:dyDescent="0.25">
      <c r="F3354" s="34"/>
      <c r="G3354" s="34"/>
    </row>
    <row r="3355" spans="6:7" x14ac:dyDescent="0.25">
      <c r="F3355" s="34"/>
      <c r="G3355" s="34"/>
    </row>
    <row r="3356" spans="6:7" x14ac:dyDescent="0.25">
      <c r="F3356" s="34"/>
      <c r="G3356" s="34"/>
    </row>
    <row r="3357" spans="6:7" x14ac:dyDescent="0.25">
      <c r="F3357" s="34"/>
      <c r="G3357" s="34"/>
    </row>
    <row r="3358" spans="6:7" x14ac:dyDescent="0.25">
      <c r="F3358" s="34"/>
      <c r="G3358" s="34"/>
    </row>
    <row r="3359" spans="6:7" x14ac:dyDescent="0.25">
      <c r="F3359" s="34"/>
      <c r="G3359" s="34"/>
    </row>
    <row r="3360" spans="6:7" x14ac:dyDescent="0.25">
      <c r="F3360" s="34"/>
      <c r="G3360" s="34"/>
    </row>
    <row r="3361" spans="6:7" x14ac:dyDescent="0.25">
      <c r="F3361" s="34"/>
      <c r="G3361" s="34"/>
    </row>
    <row r="3362" spans="6:7" x14ac:dyDescent="0.25">
      <c r="F3362" s="34"/>
      <c r="G3362" s="34"/>
    </row>
    <row r="3363" spans="6:7" x14ac:dyDescent="0.25">
      <c r="F3363" s="34"/>
      <c r="G3363" s="34"/>
    </row>
    <row r="3364" spans="6:7" x14ac:dyDescent="0.25">
      <c r="F3364" s="34"/>
      <c r="G3364" s="34"/>
    </row>
    <row r="3365" spans="6:7" x14ac:dyDescent="0.25">
      <c r="F3365" s="34"/>
      <c r="G3365" s="34"/>
    </row>
    <row r="3366" spans="6:7" x14ac:dyDescent="0.25">
      <c r="F3366" s="34"/>
      <c r="G3366" s="34"/>
    </row>
    <row r="3367" spans="6:7" x14ac:dyDescent="0.25">
      <c r="F3367" s="34"/>
      <c r="G3367" s="34"/>
    </row>
    <row r="3368" spans="6:7" x14ac:dyDescent="0.25">
      <c r="F3368" s="34"/>
      <c r="G3368" s="34"/>
    </row>
    <row r="3369" spans="6:7" x14ac:dyDescent="0.25">
      <c r="F3369" s="34"/>
      <c r="G3369" s="34"/>
    </row>
    <row r="3370" spans="6:7" x14ac:dyDescent="0.25">
      <c r="F3370" s="34"/>
      <c r="G3370" s="34"/>
    </row>
    <row r="3371" spans="6:7" x14ac:dyDescent="0.25">
      <c r="F3371" s="34"/>
      <c r="G3371" s="34"/>
    </row>
    <row r="3372" spans="6:7" x14ac:dyDescent="0.25">
      <c r="F3372" s="34"/>
      <c r="G3372" s="34"/>
    </row>
    <row r="3373" spans="6:7" x14ac:dyDescent="0.25">
      <c r="F3373" s="34"/>
      <c r="G3373" s="34"/>
    </row>
    <row r="3374" spans="6:7" x14ac:dyDescent="0.25">
      <c r="F3374" s="34"/>
      <c r="G3374" s="34"/>
    </row>
    <row r="3375" spans="6:7" x14ac:dyDescent="0.25">
      <c r="F3375" s="34"/>
      <c r="G3375" s="34"/>
    </row>
    <row r="3376" spans="6:7" x14ac:dyDescent="0.25">
      <c r="F3376" s="34"/>
      <c r="G3376" s="34"/>
    </row>
    <row r="3377" spans="6:7" x14ac:dyDescent="0.25">
      <c r="F3377" s="34"/>
      <c r="G3377" s="34"/>
    </row>
    <row r="3378" spans="6:7" x14ac:dyDescent="0.25">
      <c r="F3378" s="34"/>
      <c r="G3378" s="34"/>
    </row>
    <row r="3379" spans="6:7" x14ac:dyDescent="0.25">
      <c r="F3379" s="34"/>
      <c r="G3379" s="34"/>
    </row>
    <row r="3380" spans="6:7" x14ac:dyDescent="0.25">
      <c r="F3380" s="34"/>
      <c r="G3380" s="34"/>
    </row>
    <row r="3381" spans="6:7" x14ac:dyDescent="0.25">
      <c r="F3381" s="34"/>
      <c r="G3381" s="34"/>
    </row>
    <row r="3382" spans="6:7" x14ac:dyDescent="0.25">
      <c r="F3382" s="34"/>
      <c r="G3382" s="34"/>
    </row>
    <row r="3383" spans="6:7" x14ac:dyDescent="0.25">
      <c r="F3383" s="34"/>
      <c r="G3383" s="34"/>
    </row>
    <row r="3384" spans="6:7" x14ac:dyDescent="0.25">
      <c r="F3384" s="34"/>
      <c r="G3384" s="34"/>
    </row>
    <row r="3385" spans="6:7" x14ac:dyDescent="0.25">
      <c r="F3385" s="34"/>
      <c r="G3385" s="34"/>
    </row>
    <row r="3386" spans="6:7" x14ac:dyDescent="0.25">
      <c r="F3386" s="34"/>
      <c r="G3386" s="34"/>
    </row>
    <row r="3387" spans="6:7" x14ac:dyDescent="0.25">
      <c r="F3387" s="34"/>
      <c r="G3387" s="34"/>
    </row>
    <row r="3388" spans="6:7" x14ac:dyDescent="0.25">
      <c r="F3388" s="34"/>
      <c r="G3388" s="34"/>
    </row>
    <row r="3389" spans="6:7" x14ac:dyDescent="0.25">
      <c r="F3389" s="34"/>
      <c r="G3389" s="34"/>
    </row>
    <row r="3390" spans="6:7" x14ac:dyDescent="0.25">
      <c r="F3390" s="34"/>
      <c r="G3390" s="34"/>
    </row>
    <row r="3391" spans="6:7" x14ac:dyDescent="0.25">
      <c r="F3391" s="34"/>
      <c r="G3391" s="34"/>
    </row>
    <row r="3392" spans="6:7" x14ac:dyDescent="0.25">
      <c r="F3392" s="34"/>
      <c r="G3392" s="34"/>
    </row>
    <row r="3393" spans="6:7" x14ac:dyDescent="0.25">
      <c r="F3393" s="34"/>
      <c r="G3393" s="34"/>
    </row>
    <row r="3394" spans="6:7" x14ac:dyDescent="0.25">
      <c r="F3394" s="34"/>
      <c r="G3394" s="34"/>
    </row>
    <row r="3395" spans="6:7" x14ac:dyDescent="0.25">
      <c r="F3395" s="34"/>
      <c r="G3395" s="34"/>
    </row>
    <row r="3396" spans="6:7" x14ac:dyDescent="0.25">
      <c r="F3396" s="34"/>
      <c r="G3396" s="34"/>
    </row>
    <row r="3397" spans="6:7" x14ac:dyDescent="0.25">
      <c r="F3397" s="34"/>
      <c r="G3397" s="34"/>
    </row>
    <row r="3398" spans="6:7" x14ac:dyDescent="0.25">
      <c r="F3398" s="34"/>
      <c r="G3398" s="34"/>
    </row>
    <row r="3399" spans="6:7" x14ac:dyDescent="0.25">
      <c r="F3399" s="34"/>
      <c r="G3399" s="34"/>
    </row>
    <row r="3400" spans="6:7" x14ac:dyDescent="0.25">
      <c r="F3400" s="34"/>
      <c r="G3400" s="34"/>
    </row>
    <row r="3401" spans="6:7" x14ac:dyDescent="0.25">
      <c r="F3401" s="34"/>
      <c r="G3401" s="34"/>
    </row>
    <row r="3402" spans="6:7" x14ac:dyDescent="0.25">
      <c r="F3402" s="34"/>
      <c r="G3402" s="34"/>
    </row>
    <row r="3403" spans="6:7" x14ac:dyDescent="0.25">
      <c r="F3403" s="34"/>
      <c r="G3403" s="34"/>
    </row>
    <row r="3404" spans="6:7" x14ac:dyDescent="0.25">
      <c r="F3404" s="34"/>
      <c r="G3404" s="34"/>
    </row>
    <row r="3405" spans="6:7" x14ac:dyDescent="0.25">
      <c r="F3405" s="34"/>
      <c r="G3405" s="34"/>
    </row>
    <row r="3406" spans="6:7" x14ac:dyDescent="0.25">
      <c r="F3406" s="34"/>
      <c r="G3406" s="34"/>
    </row>
    <row r="3407" spans="6:7" x14ac:dyDescent="0.25">
      <c r="F3407" s="34"/>
      <c r="G3407" s="34"/>
    </row>
    <row r="3408" spans="6:7" x14ac:dyDescent="0.25">
      <c r="F3408" s="34"/>
      <c r="G3408" s="34"/>
    </row>
    <row r="3409" spans="6:7" x14ac:dyDescent="0.25">
      <c r="F3409" s="34"/>
      <c r="G3409" s="34"/>
    </row>
    <row r="3410" spans="6:7" x14ac:dyDescent="0.25">
      <c r="F3410" s="34"/>
      <c r="G3410" s="34"/>
    </row>
    <row r="3411" spans="6:7" x14ac:dyDescent="0.25">
      <c r="F3411" s="34"/>
      <c r="G3411" s="34"/>
    </row>
    <row r="3412" spans="6:7" x14ac:dyDescent="0.25">
      <c r="F3412" s="34"/>
      <c r="G3412" s="34"/>
    </row>
    <row r="3413" spans="6:7" x14ac:dyDescent="0.25">
      <c r="F3413" s="34"/>
      <c r="G3413" s="34"/>
    </row>
    <row r="3414" spans="6:7" x14ac:dyDescent="0.25">
      <c r="F3414" s="34"/>
      <c r="G3414" s="34"/>
    </row>
    <row r="3415" spans="6:7" x14ac:dyDescent="0.25">
      <c r="F3415" s="34"/>
      <c r="G3415" s="34"/>
    </row>
    <row r="3416" spans="6:7" x14ac:dyDescent="0.25">
      <c r="F3416" s="34"/>
      <c r="G3416" s="34"/>
    </row>
    <row r="3417" spans="6:7" x14ac:dyDescent="0.25">
      <c r="F3417" s="34"/>
      <c r="G3417" s="34"/>
    </row>
    <row r="3418" spans="6:7" x14ac:dyDescent="0.25">
      <c r="F3418" s="34"/>
      <c r="G3418" s="34"/>
    </row>
    <row r="3419" spans="6:7" x14ac:dyDescent="0.25">
      <c r="F3419" s="34"/>
      <c r="G3419" s="34"/>
    </row>
    <row r="3420" spans="6:7" x14ac:dyDescent="0.25">
      <c r="F3420" s="34"/>
      <c r="G3420" s="34"/>
    </row>
    <row r="3421" spans="6:7" x14ac:dyDescent="0.25">
      <c r="F3421" s="34"/>
      <c r="G3421" s="34"/>
    </row>
    <row r="3422" spans="6:7" x14ac:dyDescent="0.25">
      <c r="F3422" s="34"/>
      <c r="G3422" s="34"/>
    </row>
    <row r="3423" spans="6:7" x14ac:dyDescent="0.25">
      <c r="F3423" s="34"/>
      <c r="G3423" s="34"/>
    </row>
    <row r="3424" spans="6:7" x14ac:dyDescent="0.25">
      <c r="F3424" s="34"/>
      <c r="G3424" s="34"/>
    </row>
    <row r="3425" spans="6:7" x14ac:dyDescent="0.25">
      <c r="F3425" s="34"/>
      <c r="G3425" s="34"/>
    </row>
    <row r="3426" spans="6:7" x14ac:dyDescent="0.25">
      <c r="F3426" s="34"/>
      <c r="G3426" s="34"/>
    </row>
    <row r="3427" spans="6:7" x14ac:dyDescent="0.25">
      <c r="F3427" s="34"/>
      <c r="G3427" s="34"/>
    </row>
    <row r="3428" spans="6:7" x14ac:dyDescent="0.25">
      <c r="F3428" s="34"/>
      <c r="G3428" s="34"/>
    </row>
    <row r="3429" spans="6:7" x14ac:dyDescent="0.25">
      <c r="F3429" s="34"/>
      <c r="G3429" s="34"/>
    </row>
    <row r="3430" spans="6:7" x14ac:dyDescent="0.25">
      <c r="F3430" s="34"/>
      <c r="G3430" s="34"/>
    </row>
    <row r="3431" spans="6:7" x14ac:dyDescent="0.25">
      <c r="F3431" s="34"/>
      <c r="G3431" s="34"/>
    </row>
    <row r="3432" spans="6:7" x14ac:dyDescent="0.25">
      <c r="F3432" s="34"/>
      <c r="G3432" s="34"/>
    </row>
    <row r="3433" spans="6:7" x14ac:dyDescent="0.25">
      <c r="F3433" s="34"/>
      <c r="G3433" s="34"/>
    </row>
    <row r="3434" spans="6:7" x14ac:dyDescent="0.25">
      <c r="F3434" s="34"/>
      <c r="G3434" s="34"/>
    </row>
    <row r="3435" spans="6:7" x14ac:dyDescent="0.25">
      <c r="F3435" s="34"/>
      <c r="G3435" s="34"/>
    </row>
    <row r="3436" spans="6:7" x14ac:dyDescent="0.25">
      <c r="F3436" s="34"/>
      <c r="G3436" s="34"/>
    </row>
    <row r="3437" spans="6:7" x14ac:dyDescent="0.25">
      <c r="F3437" s="34"/>
      <c r="G3437" s="34"/>
    </row>
    <row r="3438" spans="6:7" x14ac:dyDescent="0.25">
      <c r="F3438" s="34"/>
      <c r="G3438" s="34"/>
    </row>
    <row r="3439" spans="6:7" x14ac:dyDescent="0.25">
      <c r="F3439" s="34"/>
      <c r="G3439" s="34"/>
    </row>
    <row r="3440" spans="6:7" x14ac:dyDescent="0.25">
      <c r="F3440" s="34"/>
      <c r="G3440" s="34"/>
    </row>
    <row r="3441" spans="6:7" x14ac:dyDescent="0.25">
      <c r="F3441" s="34"/>
      <c r="G3441" s="34"/>
    </row>
    <row r="3442" spans="6:7" x14ac:dyDescent="0.25">
      <c r="F3442" s="34"/>
      <c r="G3442" s="34"/>
    </row>
    <row r="3443" spans="6:7" x14ac:dyDescent="0.25">
      <c r="F3443" s="34"/>
      <c r="G3443" s="34"/>
    </row>
    <row r="3444" spans="6:7" x14ac:dyDescent="0.25">
      <c r="F3444" s="34"/>
      <c r="G3444" s="34"/>
    </row>
    <row r="3445" spans="6:7" x14ac:dyDescent="0.25">
      <c r="F3445" s="34"/>
      <c r="G3445" s="34"/>
    </row>
    <row r="3446" spans="6:7" x14ac:dyDescent="0.25">
      <c r="F3446" s="34"/>
      <c r="G3446" s="34"/>
    </row>
    <row r="3447" spans="6:7" x14ac:dyDescent="0.25">
      <c r="F3447" s="34"/>
      <c r="G3447" s="34"/>
    </row>
    <row r="3448" spans="6:7" x14ac:dyDescent="0.25">
      <c r="F3448" s="34"/>
      <c r="G3448" s="34"/>
    </row>
    <row r="3449" spans="6:7" x14ac:dyDescent="0.25">
      <c r="F3449" s="34"/>
      <c r="G3449" s="34"/>
    </row>
    <row r="3450" spans="6:7" x14ac:dyDescent="0.25">
      <c r="F3450" s="34"/>
      <c r="G3450" s="34"/>
    </row>
    <row r="3451" spans="6:7" x14ac:dyDescent="0.25">
      <c r="F3451" s="34"/>
      <c r="G3451" s="34"/>
    </row>
    <row r="3452" spans="6:7" x14ac:dyDescent="0.25">
      <c r="F3452" s="34"/>
      <c r="G3452" s="34"/>
    </row>
    <row r="3453" spans="6:7" x14ac:dyDescent="0.25">
      <c r="F3453" s="34"/>
      <c r="G3453" s="34"/>
    </row>
    <row r="3454" spans="6:7" x14ac:dyDescent="0.25">
      <c r="F3454" s="34"/>
      <c r="G3454" s="34"/>
    </row>
    <row r="3455" spans="6:7" x14ac:dyDescent="0.25">
      <c r="F3455" s="34"/>
      <c r="G3455" s="34"/>
    </row>
    <row r="3456" spans="6:7" x14ac:dyDescent="0.25">
      <c r="F3456" s="34"/>
      <c r="G3456" s="34"/>
    </row>
    <row r="3457" spans="6:7" x14ac:dyDescent="0.25">
      <c r="F3457" s="34"/>
      <c r="G3457" s="34"/>
    </row>
    <row r="3458" spans="6:7" x14ac:dyDescent="0.25">
      <c r="F3458" s="34"/>
      <c r="G3458" s="34"/>
    </row>
    <row r="3459" spans="6:7" x14ac:dyDescent="0.25">
      <c r="F3459" s="34"/>
      <c r="G3459" s="34"/>
    </row>
    <row r="3460" spans="6:7" x14ac:dyDescent="0.25">
      <c r="F3460" s="34"/>
      <c r="G3460" s="34"/>
    </row>
    <row r="3461" spans="6:7" x14ac:dyDescent="0.25">
      <c r="F3461" s="34"/>
      <c r="G3461" s="34"/>
    </row>
    <row r="3462" spans="6:7" x14ac:dyDescent="0.25">
      <c r="F3462" s="34"/>
      <c r="G3462" s="34"/>
    </row>
    <row r="3463" spans="6:7" x14ac:dyDescent="0.25">
      <c r="F3463" s="34"/>
      <c r="G3463" s="34"/>
    </row>
    <row r="3464" spans="6:7" x14ac:dyDescent="0.25">
      <c r="F3464" s="34"/>
      <c r="G3464" s="34"/>
    </row>
    <row r="3465" spans="6:7" x14ac:dyDescent="0.25">
      <c r="F3465" s="34"/>
      <c r="G3465" s="34"/>
    </row>
    <row r="3466" spans="6:7" x14ac:dyDescent="0.25">
      <c r="F3466" s="34"/>
      <c r="G3466" s="34"/>
    </row>
    <row r="3467" spans="6:7" x14ac:dyDescent="0.25">
      <c r="F3467" s="34"/>
      <c r="G3467" s="34"/>
    </row>
    <row r="3468" spans="6:7" x14ac:dyDescent="0.25">
      <c r="F3468" s="34"/>
      <c r="G3468" s="34"/>
    </row>
    <row r="3469" spans="6:7" x14ac:dyDescent="0.25">
      <c r="F3469" s="34"/>
      <c r="G3469" s="34"/>
    </row>
    <row r="3470" spans="6:7" x14ac:dyDescent="0.25">
      <c r="F3470" s="34"/>
      <c r="G3470" s="34"/>
    </row>
    <row r="3471" spans="6:7" x14ac:dyDescent="0.25">
      <c r="F3471" s="34"/>
      <c r="G3471" s="34"/>
    </row>
    <row r="3472" spans="6:7" x14ac:dyDescent="0.25">
      <c r="F3472" s="34"/>
      <c r="G3472" s="34"/>
    </row>
    <row r="3473" spans="6:7" x14ac:dyDescent="0.25">
      <c r="F3473" s="34"/>
      <c r="G3473" s="34"/>
    </row>
    <row r="3474" spans="6:7" x14ac:dyDescent="0.25">
      <c r="F3474" s="34"/>
      <c r="G3474" s="34"/>
    </row>
    <row r="3475" spans="6:7" x14ac:dyDescent="0.25">
      <c r="F3475" s="34"/>
      <c r="G3475" s="34"/>
    </row>
    <row r="3476" spans="6:7" x14ac:dyDescent="0.25">
      <c r="F3476" s="34"/>
      <c r="G3476" s="34"/>
    </row>
    <row r="3477" spans="6:7" x14ac:dyDescent="0.25">
      <c r="F3477" s="34"/>
      <c r="G3477" s="34"/>
    </row>
    <row r="3478" spans="6:7" x14ac:dyDescent="0.25">
      <c r="F3478" s="34"/>
      <c r="G3478" s="34"/>
    </row>
    <row r="3479" spans="6:7" x14ac:dyDescent="0.25">
      <c r="F3479" s="34"/>
      <c r="G3479" s="34"/>
    </row>
    <row r="3480" spans="6:7" x14ac:dyDescent="0.25">
      <c r="F3480" s="34"/>
      <c r="G3480" s="34"/>
    </row>
    <row r="3481" spans="6:7" x14ac:dyDescent="0.25">
      <c r="F3481" s="34"/>
      <c r="G3481" s="34"/>
    </row>
    <row r="3482" spans="6:7" x14ac:dyDescent="0.25">
      <c r="F3482" s="34"/>
      <c r="G3482" s="34"/>
    </row>
    <row r="3483" spans="6:7" x14ac:dyDescent="0.25">
      <c r="F3483" s="34"/>
      <c r="G3483" s="34"/>
    </row>
    <row r="3484" spans="6:7" x14ac:dyDescent="0.25">
      <c r="F3484" s="34"/>
      <c r="G3484" s="34"/>
    </row>
    <row r="3485" spans="6:7" x14ac:dyDescent="0.25">
      <c r="F3485" s="34"/>
      <c r="G3485" s="34"/>
    </row>
    <row r="3486" spans="6:7" x14ac:dyDescent="0.25">
      <c r="F3486" s="34"/>
      <c r="G3486" s="34"/>
    </row>
    <row r="3487" spans="6:7" x14ac:dyDescent="0.25">
      <c r="F3487" s="34"/>
      <c r="G3487" s="34"/>
    </row>
    <row r="3488" spans="6:7" x14ac:dyDescent="0.25">
      <c r="F3488" s="34"/>
      <c r="G3488" s="34"/>
    </row>
    <row r="3489" spans="6:7" x14ac:dyDescent="0.25">
      <c r="F3489" s="34"/>
      <c r="G3489" s="34"/>
    </row>
    <row r="3490" spans="6:7" x14ac:dyDescent="0.25">
      <c r="F3490" s="34"/>
      <c r="G3490" s="34"/>
    </row>
    <row r="3491" spans="6:7" x14ac:dyDescent="0.25">
      <c r="F3491" s="34"/>
      <c r="G3491" s="34"/>
    </row>
    <row r="3492" spans="6:7" x14ac:dyDescent="0.25">
      <c r="F3492" s="34"/>
      <c r="G3492" s="34"/>
    </row>
    <row r="3493" spans="6:7" x14ac:dyDescent="0.25">
      <c r="F3493" s="34"/>
      <c r="G3493" s="34"/>
    </row>
    <row r="3494" spans="6:7" x14ac:dyDescent="0.25">
      <c r="F3494" s="34"/>
      <c r="G3494" s="34"/>
    </row>
    <row r="3495" spans="6:7" x14ac:dyDescent="0.25">
      <c r="F3495" s="34"/>
      <c r="G3495" s="34"/>
    </row>
    <row r="3496" spans="6:7" x14ac:dyDescent="0.25">
      <c r="F3496" s="34"/>
      <c r="G3496" s="34"/>
    </row>
    <row r="3497" spans="6:7" x14ac:dyDescent="0.25">
      <c r="F3497" s="34"/>
      <c r="G3497" s="34"/>
    </row>
    <row r="3498" spans="6:7" x14ac:dyDescent="0.25">
      <c r="F3498" s="34"/>
      <c r="G3498" s="34"/>
    </row>
    <row r="3499" spans="6:7" x14ac:dyDescent="0.25">
      <c r="F3499" s="34"/>
      <c r="G3499" s="34"/>
    </row>
    <row r="3500" spans="6:7" x14ac:dyDescent="0.25">
      <c r="F3500" s="34"/>
      <c r="G3500" s="34"/>
    </row>
    <row r="3501" spans="6:7" x14ac:dyDescent="0.25">
      <c r="F3501" s="34"/>
      <c r="G3501" s="34"/>
    </row>
    <row r="3502" spans="6:7" x14ac:dyDescent="0.25">
      <c r="F3502" s="34"/>
      <c r="G3502" s="34"/>
    </row>
    <row r="3503" spans="6:7" x14ac:dyDescent="0.25">
      <c r="F3503" s="34"/>
      <c r="G3503" s="34"/>
    </row>
    <row r="3504" spans="6:7" x14ac:dyDescent="0.25">
      <c r="F3504" s="34"/>
      <c r="G3504" s="34"/>
    </row>
    <row r="3505" spans="6:7" x14ac:dyDescent="0.25">
      <c r="F3505" s="34"/>
      <c r="G3505" s="34"/>
    </row>
    <row r="3506" spans="6:7" x14ac:dyDescent="0.25">
      <c r="F3506" s="34"/>
      <c r="G3506" s="34"/>
    </row>
    <row r="3507" spans="6:7" x14ac:dyDescent="0.25">
      <c r="F3507" s="34"/>
      <c r="G3507" s="34"/>
    </row>
    <row r="3508" spans="6:7" x14ac:dyDescent="0.25">
      <c r="F3508" s="34"/>
      <c r="G3508" s="34"/>
    </row>
    <row r="3509" spans="6:7" x14ac:dyDescent="0.25">
      <c r="F3509" s="34"/>
      <c r="G3509" s="34"/>
    </row>
    <row r="3510" spans="6:7" x14ac:dyDescent="0.25">
      <c r="F3510" s="34"/>
      <c r="G3510" s="34"/>
    </row>
    <row r="3511" spans="6:7" x14ac:dyDescent="0.25">
      <c r="F3511" s="34"/>
      <c r="G3511" s="34"/>
    </row>
    <row r="3512" spans="6:7" x14ac:dyDescent="0.25">
      <c r="F3512" s="34"/>
      <c r="G3512" s="34"/>
    </row>
    <row r="3513" spans="6:7" x14ac:dyDescent="0.25">
      <c r="F3513" s="34"/>
      <c r="G3513" s="34"/>
    </row>
    <row r="3514" spans="6:7" x14ac:dyDescent="0.25">
      <c r="F3514" s="34"/>
      <c r="G3514" s="34"/>
    </row>
    <row r="3515" spans="6:7" x14ac:dyDescent="0.25">
      <c r="F3515" s="34"/>
      <c r="G3515" s="34"/>
    </row>
    <row r="3516" spans="6:7" x14ac:dyDescent="0.25">
      <c r="F3516" s="34"/>
      <c r="G3516" s="34"/>
    </row>
    <row r="3517" spans="6:7" x14ac:dyDescent="0.25">
      <c r="F3517" s="34"/>
      <c r="G3517" s="34"/>
    </row>
    <row r="3518" spans="6:7" x14ac:dyDescent="0.25">
      <c r="F3518" s="34"/>
      <c r="G3518" s="34"/>
    </row>
    <row r="3519" spans="6:7" x14ac:dyDescent="0.25">
      <c r="F3519" s="34"/>
      <c r="G3519" s="34"/>
    </row>
    <row r="3520" spans="6:7" x14ac:dyDescent="0.25">
      <c r="F3520" s="34"/>
      <c r="G3520" s="34"/>
    </row>
    <row r="3521" spans="6:7" x14ac:dyDescent="0.25">
      <c r="F3521" s="34"/>
      <c r="G3521" s="34"/>
    </row>
    <row r="3522" spans="6:7" x14ac:dyDescent="0.25">
      <c r="F3522" s="34"/>
      <c r="G3522" s="34"/>
    </row>
    <row r="3523" spans="6:7" x14ac:dyDescent="0.25">
      <c r="F3523" s="34"/>
      <c r="G3523" s="34"/>
    </row>
    <row r="3524" spans="6:7" x14ac:dyDescent="0.25">
      <c r="F3524" s="34"/>
      <c r="G3524" s="34"/>
    </row>
    <row r="3525" spans="6:7" x14ac:dyDescent="0.25">
      <c r="F3525" s="34"/>
      <c r="G3525" s="34"/>
    </row>
    <row r="3526" spans="6:7" x14ac:dyDescent="0.25">
      <c r="F3526" s="34"/>
      <c r="G3526" s="34"/>
    </row>
    <row r="3527" spans="6:7" x14ac:dyDescent="0.25">
      <c r="F3527" s="34"/>
      <c r="G3527" s="34"/>
    </row>
    <row r="3528" spans="6:7" x14ac:dyDescent="0.25">
      <c r="F3528" s="34"/>
      <c r="G3528" s="34"/>
    </row>
    <row r="3529" spans="6:7" x14ac:dyDescent="0.25">
      <c r="F3529" s="34"/>
      <c r="G3529" s="34"/>
    </row>
    <row r="3530" spans="6:7" x14ac:dyDescent="0.25">
      <c r="F3530" s="34"/>
      <c r="G3530" s="34"/>
    </row>
    <row r="3531" spans="6:7" x14ac:dyDescent="0.25">
      <c r="F3531" s="34"/>
      <c r="G3531" s="34"/>
    </row>
    <row r="3532" spans="6:7" x14ac:dyDescent="0.25">
      <c r="F3532" s="34"/>
      <c r="G3532" s="34"/>
    </row>
    <row r="3533" spans="6:7" x14ac:dyDescent="0.25">
      <c r="F3533" s="34"/>
      <c r="G3533" s="34"/>
    </row>
    <row r="3534" spans="6:7" x14ac:dyDescent="0.25">
      <c r="F3534" s="34"/>
      <c r="G3534" s="34"/>
    </row>
    <row r="3535" spans="6:7" x14ac:dyDescent="0.25">
      <c r="F3535" s="34"/>
      <c r="G3535" s="34"/>
    </row>
    <row r="3536" spans="6:7" x14ac:dyDescent="0.25">
      <c r="F3536" s="34"/>
      <c r="G3536" s="34"/>
    </row>
    <row r="3537" spans="6:7" x14ac:dyDescent="0.25">
      <c r="F3537" s="34"/>
      <c r="G3537" s="34"/>
    </row>
    <row r="3538" spans="6:7" x14ac:dyDescent="0.25">
      <c r="F3538" s="34"/>
      <c r="G3538" s="34"/>
    </row>
    <row r="3539" spans="6:7" x14ac:dyDescent="0.25">
      <c r="F3539" s="34"/>
      <c r="G3539" s="34"/>
    </row>
    <row r="3540" spans="6:7" x14ac:dyDescent="0.25">
      <c r="F3540" s="34"/>
      <c r="G3540" s="34"/>
    </row>
    <row r="3541" spans="6:7" x14ac:dyDescent="0.25">
      <c r="F3541" s="34"/>
      <c r="G3541" s="34"/>
    </row>
    <row r="3542" spans="6:7" x14ac:dyDescent="0.25">
      <c r="F3542" s="34"/>
      <c r="G3542" s="34"/>
    </row>
    <row r="3543" spans="6:7" x14ac:dyDescent="0.25">
      <c r="F3543" s="34"/>
      <c r="G3543" s="34"/>
    </row>
    <row r="3544" spans="6:7" x14ac:dyDescent="0.25">
      <c r="F3544" s="34"/>
      <c r="G3544" s="34"/>
    </row>
    <row r="3545" spans="6:7" x14ac:dyDescent="0.25">
      <c r="F3545" s="34"/>
      <c r="G3545" s="34"/>
    </row>
    <row r="3546" spans="6:7" x14ac:dyDescent="0.25">
      <c r="F3546" s="34"/>
      <c r="G3546" s="34"/>
    </row>
    <row r="3547" spans="6:7" x14ac:dyDescent="0.25">
      <c r="F3547" s="34"/>
      <c r="G3547" s="34"/>
    </row>
    <row r="3548" spans="6:7" x14ac:dyDescent="0.25">
      <c r="F3548" s="34"/>
      <c r="G3548" s="34"/>
    </row>
    <row r="3549" spans="6:7" x14ac:dyDescent="0.25">
      <c r="F3549" s="34"/>
      <c r="G3549" s="34"/>
    </row>
    <row r="3550" spans="6:7" x14ac:dyDescent="0.25">
      <c r="F3550" s="34"/>
      <c r="G3550" s="34"/>
    </row>
    <row r="3551" spans="6:7" x14ac:dyDescent="0.25">
      <c r="F3551" s="34"/>
      <c r="G3551" s="34"/>
    </row>
    <row r="3552" spans="6:7" x14ac:dyDescent="0.25">
      <c r="F3552" s="34"/>
      <c r="G3552" s="34"/>
    </row>
    <row r="3553" spans="6:7" x14ac:dyDescent="0.25">
      <c r="F3553" s="34"/>
      <c r="G3553" s="34"/>
    </row>
    <row r="3554" spans="6:7" x14ac:dyDescent="0.25">
      <c r="F3554" s="34"/>
      <c r="G3554" s="34"/>
    </row>
    <row r="3555" spans="6:7" x14ac:dyDescent="0.25">
      <c r="F3555" s="34"/>
      <c r="G3555" s="34"/>
    </row>
    <row r="3556" spans="6:7" x14ac:dyDescent="0.25">
      <c r="F3556" s="34"/>
      <c r="G3556" s="34"/>
    </row>
    <row r="3557" spans="6:7" x14ac:dyDescent="0.25">
      <c r="F3557" s="34"/>
      <c r="G3557" s="34"/>
    </row>
    <row r="3558" spans="6:7" x14ac:dyDescent="0.25">
      <c r="F3558" s="34"/>
      <c r="G3558" s="34"/>
    </row>
    <row r="3559" spans="6:7" x14ac:dyDescent="0.25">
      <c r="F3559" s="34"/>
      <c r="G3559" s="34"/>
    </row>
    <row r="3560" spans="6:7" x14ac:dyDescent="0.25">
      <c r="F3560" s="34"/>
      <c r="G3560" s="34"/>
    </row>
    <row r="3561" spans="6:7" x14ac:dyDescent="0.25">
      <c r="F3561" s="34"/>
      <c r="G3561" s="34"/>
    </row>
    <row r="3562" spans="6:7" x14ac:dyDescent="0.25">
      <c r="F3562" s="34"/>
      <c r="G3562" s="34"/>
    </row>
    <row r="3563" spans="6:7" x14ac:dyDescent="0.25">
      <c r="F3563" s="34"/>
      <c r="G3563" s="34"/>
    </row>
    <row r="3564" spans="6:7" x14ac:dyDescent="0.25">
      <c r="F3564" s="34"/>
      <c r="G3564" s="34"/>
    </row>
    <row r="3565" spans="6:7" x14ac:dyDescent="0.25">
      <c r="F3565" s="34"/>
      <c r="G3565" s="34"/>
    </row>
    <row r="3566" spans="6:7" x14ac:dyDescent="0.25">
      <c r="F3566" s="34"/>
      <c r="G3566" s="34"/>
    </row>
    <row r="3567" spans="6:7" x14ac:dyDescent="0.25">
      <c r="F3567" s="34"/>
      <c r="G3567" s="34"/>
    </row>
    <row r="3568" spans="6:7" x14ac:dyDescent="0.25">
      <c r="F3568" s="34"/>
      <c r="G3568" s="34"/>
    </row>
    <row r="3569" spans="6:7" x14ac:dyDescent="0.25">
      <c r="F3569" s="34"/>
      <c r="G3569" s="34"/>
    </row>
    <row r="3570" spans="6:7" x14ac:dyDescent="0.25">
      <c r="F3570" s="34"/>
      <c r="G3570" s="34"/>
    </row>
    <row r="3571" spans="6:7" x14ac:dyDescent="0.25">
      <c r="F3571" s="34"/>
      <c r="G3571" s="34"/>
    </row>
    <row r="3572" spans="6:7" x14ac:dyDescent="0.25">
      <c r="F3572" s="34"/>
      <c r="G3572" s="34"/>
    </row>
    <row r="3573" spans="6:7" x14ac:dyDescent="0.25">
      <c r="F3573" s="34"/>
      <c r="G3573" s="34"/>
    </row>
    <row r="3574" spans="6:7" x14ac:dyDescent="0.25">
      <c r="F3574" s="34"/>
      <c r="G3574" s="34"/>
    </row>
    <row r="3575" spans="6:7" x14ac:dyDescent="0.25">
      <c r="F3575" s="34"/>
      <c r="G3575" s="34"/>
    </row>
    <row r="3576" spans="6:7" x14ac:dyDescent="0.25">
      <c r="F3576" s="34"/>
      <c r="G3576" s="34"/>
    </row>
    <row r="3577" spans="6:7" x14ac:dyDescent="0.25">
      <c r="F3577" s="34"/>
      <c r="G3577" s="34"/>
    </row>
    <row r="3578" spans="6:7" x14ac:dyDescent="0.25">
      <c r="F3578" s="34"/>
      <c r="G3578" s="34"/>
    </row>
    <row r="3579" spans="6:7" x14ac:dyDescent="0.25">
      <c r="F3579" s="34"/>
      <c r="G3579" s="34"/>
    </row>
    <row r="3580" spans="6:7" x14ac:dyDescent="0.25">
      <c r="F3580" s="34"/>
      <c r="G3580" s="34"/>
    </row>
    <row r="3581" spans="6:7" x14ac:dyDescent="0.25">
      <c r="F3581" s="34"/>
      <c r="G3581" s="34"/>
    </row>
    <row r="3582" spans="6:7" x14ac:dyDescent="0.25">
      <c r="F3582" s="34"/>
      <c r="G3582" s="34"/>
    </row>
    <row r="3583" spans="6:7" x14ac:dyDescent="0.25">
      <c r="F3583" s="34"/>
      <c r="G3583" s="34"/>
    </row>
    <row r="3584" spans="6:7" x14ac:dyDescent="0.25">
      <c r="F3584" s="34"/>
      <c r="G3584" s="34"/>
    </row>
    <row r="3585" spans="6:7" x14ac:dyDescent="0.25">
      <c r="F3585" s="34"/>
      <c r="G3585" s="34"/>
    </row>
    <row r="3586" spans="6:7" x14ac:dyDescent="0.25">
      <c r="F3586" s="34"/>
      <c r="G3586" s="34"/>
    </row>
    <row r="3587" spans="6:7" x14ac:dyDescent="0.25">
      <c r="F3587" s="34"/>
      <c r="G3587" s="34"/>
    </row>
    <row r="3588" spans="6:7" x14ac:dyDescent="0.25">
      <c r="F3588" s="34"/>
      <c r="G3588" s="34"/>
    </row>
    <row r="3589" spans="6:7" x14ac:dyDescent="0.25">
      <c r="F3589" s="34"/>
      <c r="G3589" s="34"/>
    </row>
    <row r="3590" spans="6:7" x14ac:dyDescent="0.25">
      <c r="F3590" s="34"/>
      <c r="G3590" s="34"/>
    </row>
    <row r="3591" spans="6:7" x14ac:dyDescent="0.25">
      <c r="F3591" s="34"/>
      <c r="G3591" s="34"/>
    </row>
    <row r="3592" spans="6:7" x14ac:dyDescent="0.25">
      <c r="F3592" s="34"/>
      <c r="G3592" s="34"/>
    </row>
    <row r="3593" spans="6:7" x14ac:dyDescent="0.25">
      <c r="F3593" s="34"/>
      <c r="G3593" s="34"/>
    </row>
    <row r="3594" spans="6:7" x14ac:dyDescent="0.25">
      <c r="F3594" s="34"/>
      <c r="G3594" s="34"/>
    </row>
    <row r="3595" spans="6:7" x14ac:dyDescent="0.25">
      <c r="F3595" s="34"/>
      <c r="G3595" s="34"/>
    </row>
    <row r="3596" spans="6:7" x14ac:dyDescent="0.25">
      <c r="F3596" s="34"/>
      <c r="G3596" s="34"/>
    </row>
    <row r="3597" spans="6:7" x14ac:dyDescent="0.25">
      <c r="F3597" s="34"/>
      <c r="G3597" s="34"/>
    </row>
    <row r="3598" spans="6:7" x14ac:dyDescent="0.25">
      <c r="F3598" s="34"/>
      <c r="G3598" s="34"/>
    </row>
    <row r="3599" spans="6:7" x14ac:dyDescent="0.25">
      <c r="F3599" s="34"/>
      <c r="G3599" s="34"/>
    </row>
    <row r="3600" spans="6:7" x14ac:dyDescent="0.25">
      <c r="F3600" s="34"/>
      <c r="G3600" s="34"/>
    </row>
    <row r="3601" spans="6:7" x14ac:dyDescent="0.25">
      <c r="F3601" s="34"/>
      <c r="G3601" s="34"/>
    </row>
    <row r="3602" spans="6:7" x14ac:dyDescent="0.25">
      <c r="F3602" s="34"/>
      <c r="G3602" s="34"/>
    </row>
    <row r="3603" spans="6:7" x14ac:dyDescent="0.25">
      <c r="F3603" s="34"/>
      <c r="G3603" s="34"/>
    </row>
    <row r="3604" spans="6:7" x14ac:dyDescent="0.25">
      <c r="F3604" s="34"/>
      <c r="G3604" s="34"/>
    </row>
    <row r="3605" spans="6:7" x14ac:dyDescent="0.25">
      <c r="F3605" s="34"/>
      <c r="G3605" s="34"/>
    </row>
    <row r="3606" spans="6:7" x14ac:dyDescent="0.25">
      <c r="F3606" s="34"/>
      <c r="G3606" s="34"/>
    </row>
    <row r="3607" spans="6:7" x14ac:dyDescent="0.25">
      <c r="F3607" s="34"/>
      <c r="G3607" s="34"/>
    </row>
    <row r="3608" spans="6:7" x14ac:dyDescent="0.25">
      <c r="F3608" s="34"/>
      <c r="G3608" s="34"/>
    </row>
    <row r="3609" spans="6:7" x14ac:dyDescent="0.25">
      <c r="F3609" s="34"/>
      <c r="G3609" s="34"/>
    </row>
    <row r="3610" spans="6:7" x14ac:dyDescent="0.25">
      <c r="F3610" s="34"/>
      <c r="G3610" s="34"/>
    </row>
    <row r="3611" spans="6:7" x14ac:dyDescent="0.25">
      <c r="F3611" s="34"/>
      <c r="G3611" s="34"/>
    </row>
    <row r="3612" spans="6:7" x14ac:dyDescent="0.25">
      <c r="F3612" s="34"/>
      <c r="G3612" s="34"/>
    </row>
    <row r="3613" spans="6:7" x14ac:dyDescent="0.25">
      <c r="F3613" s="34"/>
      <c r="G3613" s="34"/>
    </row>
    <row r="3614" spans="6:7" x14ac:dyDescent="0.25">
      <c r="F3614" s="34"/>
      <c r="G3614" s="34"/>
    </row>
    <row r="3615" spans="6:7" x14ac:dyDescent="0.25">
      <c r="F3615" s="34"/>
      <c r="G3615" s="34"/>
    </row>
    <row r="3616" spans="6:7" x14ac:dyDescent="0.25">
      <c r="F3616" s="34"/>
      <c r="G3616" s="34"/>
    </row>
    <row r="3617" spans="6:7" x14ac:dyDescent="0.25">
      <c r="F3617" s="34"/>
      <c r="G3617" s="34"/>
    </row>
    <row r="3618" spans="6:7" x14ac:dyDescent="0.25">
      <c r="F3618" s="34"/>
      <c r="G3618" s="34"/>
    </row>
    <row r="3619" spans="6:7" x14ac:dyDescent="0.25">
      <c r="F3619" s="34"/>
      <c r="G3619" s="34"/>
    </row>
    <row r="3620" spans="6:7" x14ac:dyDescent="0.25">
      <c r="F3620" s="34"/>
      <c r="G3620" s="34"/>
    </row>
    <row r="3621" spans="6:7" x14ac:dyDescent="0.25">
      <c r="F3621" s="34"/>
      <c r="G3621" s="34"/>
    </row>
    <row r="3622" spans="6:7" x14ac:dyDescent="0.25">
      <c r="F3622" s="34"/>
      <c r="G3622" s="34"/>
    </row>
    <row r="3623" spans="6:7" x14ac:dyDescent="0.25">
      <c r="F3623" s="34"/>
      <c r="G3623" s="34"/>
    </row>
    <row r="3624" spans="6:7" x14ac:dyDescent="0.25">
      <c r="F3624" s="34"/>
      <c r="G3624" s="34"/>
    </row>
    <row r="3625" spans="6:7" x14ac:dyDescent="0.25">
      <c r="F3625" s="34"/>
      <c r="G3625" s="34"/>
    </row>
    <row r="3626" spans="6:7" x14ac:dyDescent="0.25">
      <c r="F3626" s="34"/>
      <c r="G3626" s="34"/>
    </row>
    <row r="3627" spans="6:7" x14ac:dyDescent="0.25">
      <c r="F3627" s="34"/>
      <c r="G3627" s="34"/>
    </row>
    <row r="3628" spans="6:7" x14ac:dyDescent="0.25">
      <c r="F3628" s="34"/>
      <c r="G3628" s="34"/>
    </row>
    <row r="3629" spans="6:7" x14ac:dyDescent="0.25">
      <c r="F3629" s="34"/>
      <c r="G3629" s="34"/>
    </row>
    <row r="3630" spans="6:7" x14ac:dyDescent="0.25">
      <c r="F3630" s="34"/>
      <c r="G3630" s="34"/>
    </row>
    <row r="3631" spans="6:7" x14ac:dyDescent="0.25">
      <c r="F3631" s="34"/>
      <c r="G3631" s="34"/>
    </row>
    <row r="3632" spans="6:7" x14ac:dyDescent="0.25">
      <c r="F3632" s="34"/>
      <c r="G3632" s="34"/>
    </row>
    <row r="3633" spans="6:7" x14ac:dyDescent="0.25">
      <c r="F3633" s="34"/>
      <c r="G3633" s="34"/>
    </row>
    <row r="3634" spans="6:7" x14ac:dyDescent="0.25">
      <c r="F3634" s="34"/>
      <c r="G3634" s="34"/>
    </row>
    <row r="3635" spans="6:7" x14ac:dyDescent="0.25">
      <c r="F3635" s="34"/>
      <c r="G3635" s="34"/>
    </row>
    <row r="3636" spans="6:7" x14ac:dyDescent="0.25">
      <c r="F3636" s="34"/>
      <c r="G3636" s="34"/>
    </row>
    <row r="3637" spans="6:7" x14ac:dyDescent="0.25">
      <c r="F3637" s="34"/>
      <c r="G3637" s="34"/>
    </row>
    <row r="3638" spans="6:7" x14ac:dyDescent="0.25">
      <c r="F3638" s="34"/>
      <c r="G3638" s="34"/>
    </row>
    <row r="3639" spans="6:7" x14ac:dyDescent="0.25">
      <c r="F3639" s="34"/>
      <c r="G3639" s="34"/>
    </row>
    <row r="3640" spans="6:7" x14ac:dyDescent="0.25">
      <c r="F3640" s="34"/>
      <c r="G3640" s="34"/>
    </row>
    <row r="3641" spans="6:7" x14ac:dyDescent="0.25">
      <c r="F3641" s="34"/>
      <c r="G3641" s="34"/>
    </row>
    <row r="3642" spans="6:7" x14ac:dyDescent="0.25">
      <c r="F3642" s="34"/>
      <c r="G3642" s="34"/>
    </row>
    <row r="3643" spans="6:7" x14ac:dyDescent="0.25">
      <c r="F3643" s="34"/>
      <c r="G3643" s="34"/>
    </row>
    <row r="3644" spans="6:7" x14ac:dyDescent="0.25">
      <c r="F3644" s="34"/>
      <c r="G3644" s="34"/>
    </row>
    <row r="3645" spans="6:7" x14ac:dyDescent="0.25">
      <c r="F3645" s="34"/>
      <c r="G3645" s="34"/>
    </row>
    <row r="3646" spans="6:7" x14ac:dyDescent="0.25">
      <c r="F3646" s="34"/>
      <c r="G3646" s="34"/>
    </row>
    <row r="3647" spans="6:7" x14ac:dyDescent="0.25">
      <c r="F3647" s="34"/>
      <c r="G3647" s="34"/>
    </row>
    <row r="3648" spans="6:7" x14ac:dyDescent="0.25">
      <c r="F3648" s="34"/>
      <c r="G3648" s="34"/>
    </row>
    <row r="3649" spans="6:7" x14ac:dyDescent="0.25">
      <c r="F3649" s="34"/>
      <c r="G3649" s="34"/>
    </row>
    <row r="3650" spans="6:7" x14ac:dyDescent="0.25">
      <c r="F3650" s="34"/>
      <c r="G3650" s="34"/>
    </row>
    <row r="3651" spans="6:7" x14ac:dyDescent="0.25">
      <c r="F3651" s="34"/>
      <c r="G3651" s="34"/>
    </row>
    <row r="3652" spans="6:7" x14ac:dyDescent="0.25">
      <c r="F3652" s="34"/>
      <c r="G3652" s="34"/>
    </row>
    <row r="3653" spans="6:7" x14ac:dyDescent="0.25">
      <c r="F3653" s="34"/>
      <c r="G3653" s="34"/>
    </row>
    <row r="3654" spans="6:7" x14ac:dyDescent="0.25">
      <c r="F3654" s="34"/>
      <c r="G3654" s="34"/>
    </row>
    <row r="3655" spans="6:7" x14ac:dyDescent="0.25">
      <c r="F3655" s="34"/>
      <c r="G3655" s="34"/>
    </row>
    <row r="3656" spans="6:7" x14ac:dyDescent="0.25">
      <c r="F3656" s="34"/>
      <c r="G3656" s="34"/>
    </row>
    <row r="3657" spans="6:7" x14ac:dyDescent="0.25">
      <c r="F3657" s="34"/>
      <c r="G3657" s="34"/>
    </row>
    <row r="3658" spans="6:7" x14ac:dyDescent="0.25">
      <c r="F3658" s="34"/>
      <c r="G3658" s="34"/>
    </row>
    <row r="3659" spans="6:7" x14ac:dyDescent="0.25">
      <c r="F3659" s="34"/>
      <c r="G3659" s="34"/>
    </row>
    <row r="3660" spans="6:7" x14ac:dyDescent="0.25">
      <c r="F3660" s="34"/>
      <c r="G3660" s="34"/>
    </row>
    <row r="3661" spans="6:7" x14ac:dyDescent="0.25">
      <c r="F3661" s="34"/>
      <c r="G3661" s="34"/>
    </row>
    <row r="3662" spans="6:7" x14ac:dyDescent="0.25">
      <c r="F3662" s="34"/>
      <c r="G3662" s="34"/>
    </row>
    <row r="3663" spans="6:7" x14ac:dyDescent="0.25">
      <c r="F3663" s="34"/>
      <c r="G3663" s="34"/>
    </row>
    <row r="3664" spans="6:7" x14ac:dyDescent="0.25">
      <c r="F3664" s="34"/>
      <c r="G3664" s="34"/>
    </row>
    <row r="3665" spans="6:7" x14ac:dyDescent="0.25">
      <c r="F3665" s="34"/>
      <c r="G3665" s="34"/>
    </row>
    <row r="3666" spans="6:7" x14ac:dyDescent="0.25">
      <c r="F3666" s="34"/>
      <c r="G3666" s="34"/>
    </row>
    <row r="3667" spans="6:7" x14ac:dyDescent="0.25">
      <c r="F3667" s="34"/>
      <c r="G3667" s="34"/>
    </row>
    <row r="3668" spans="6:7" x14ac:dyDescent="0.25">
      <c r="F3668" s="34"/>
      <c r="G3668" s="34"/>
    </row>
    <row r="3669" spans="6:7" x14ac:dyDescent="0.25">
      <c r="F3669" s="34"/>
      <c r="G3669" s="34"/>
    </row>
    <row r="3670" spans="6:7" x14ac:dyDescent="0.25">
      <c r="F3670" s="34"/>
      <c r="G3670" s="34"/>
    </row>
    <row r="3671" spans="6:7" x14ac:dyDescent="0.25">
      <c r="F3671" s="34"/>
      <c r="G3671" s="34"/>
    </row>
    <row r="3672" spans="6:7" x14ac:dyDescent="0.25">
      <c r="F3672" s="34"/>
      <c r="G3672" s="34"/>
    </row>
    <row r="3673" spans="6:7" x14ac:dyDescent="0.25">
      <c r="F3673" s="34"/>
      <c r="G3673" s="34"/>
    </row>
    <row r="3674" spans="6:7" x14ac:dyDescent="0.25">
      <c r="F3674" s="34"/>
      <c r="G3674" s="34"/>
    </row>
    <row r="3675" spans="6:7" x14ac:dyDescent="0.25">
      <c r="F3675" s="34"/>
      <c r="G3675" s="34"/>
    </row>
    <row r="3676" spans="6:7" x14ac:dyDescent="0.25">
      <c r="F3676" s="34"/>
      <c r="G3676" s="34"/>
    </row>
    <row r="3677" spans="6:7" x14ac:dyDescent="0.25">
      <c r="F3677" s="34"/>
      <c r="G3677" s="34"/>
    </row>
    <row r="3678" spans="6:7" x14ac:dyDescent="0.25">
      <c r="F3678" s="34"/>
      <c r="G3678" s="34"/>
    </row>
    <row r="3679" spans="6:7" x14ac:dyDescent="0.25">
      <c r="F3679" s="34"/>
      <c r="G3679" s="34"/>
    </row>
    <row r="3680" spans="6:7" x14ac:dyDescent="0.25">
      <c r="F3680" s="34"/>
      <c r="G3680" s="34"/>
    </row>
    <row r="3681" spans="6:7" x14ac:dyDescent="0.25">
      <c r="F3681" s="34"/>
      <c r="G3681" s="34"/>
    </row>
    <row r="3682" spans="6:7" x14ac:dyDescent="0.25">
      <c r="F3682" s="34"/>
      <c r="G3682" s="34"/>
    </row>
    <row r="3683" spans="6:7" x14ac:dyDescent="0.25">
      <c r="F3683" s="34"/>
      <c r="G3683" s="34"/>
    </row>
    <row r="3684" spans="6:7" x14ac:dyDescent="0.25">
      <c r="F3684" s="34"/>
      <c r="G3684" s="34"/>
    </row>
    <row r="3685" spans="6:7" x14ac:dyDescent="0.25">
      <c r="F3685" s="34"/>
      <c r="G3685" s="34"/>
    </row>
    <row r="3686" spans="6:7" x14ac:dyDescent="0.25">
      <c r="F3686" s="34"/>
      <c r="G3686" s="34"/>
    </row>
    <row r="3687" spans="6:7" x14ac:dyDescent="0.25">
      <c r="F3687" s="34"/>
      <c r="G3687" s="34"/>
    </row>
    <row r="3688" spans="6:7" x14ac:dyDescent="0.25">
      <c r="F3688" s="34"/>
      <c r="G3688" s="34"/>
    </row>
    <row r="3689" spans="6:7" x14ac:dyDescent="0.25">
      <c r="F3689" s="34"/>
      <c r="G3689" s="34"/>
    </row>
    <row r="3690" spans="6:7" x14ac:dyDescent="0.25">
      <c r="F3690" s="34"/>
      <c r="G3690" s="34"/>
    </row>
    <row r="3691" spans="6:7" x14ac:dyDescent="0.25">
      <c r="F3691" s="34"/>
      <c r="G3691" s="34"/>
    </row>
    <row r="3692" spans="6:7" x14ac:dyDescent="0.25">
      <c r="F3692" s="34"/>
      <c r="G3692" s="34"/>
    </row>
    <row r="3693" spans="6:7" x14ac:dyDescent="0.25">
      <c r="F3693" s="34"/>
      <c r="G3693" s="34"/>
    </row>
    <row r="3694" spans="6:7" x14ac:dyDescent="0.25">
      <c r="F3694" s="34"/>
      <c r="G3694" s="34"/>
    </row>
    <row r="3695" spans="6:7" x14ac:dyDescent="0.25">
      <c r="F3695" s="34"/>
      <c r="G3695" s="34"/>
    </row>
    <row r="3696" spans="6:7" x14ac:dyDescent="0.25">
      <c r="F3696" s="34"/>
      <c r="G3696" s="34"/>
    </row>
    <row r="3697" spans="6:7" x14ac:dyDescent="0.25">
      <c r="F3697" s="34"/>
      <c r="G3697" s="34"/>
    </row>
    <row r="3698" spans="6:7" x14ac:dyDescent="0.25">
      <c r="F3698" s="34"/>
      <c r="G3698" s="34"/>
    </row>
    <row r="3699" spans="6:7" x14ac:dyDescent="0.25">
      <c r="F3699" s="34"/>
      <c r="G3699" s="34"/>
    </row>
    <row r="3700" spans="6:7" x14ac:dyDescent="0.25">
      <c r="F3700" s="34"/>
      <c r="G3700" s="34"/>
    </row>
    <row r="3701" spans="6:7" x14ac:dyDescent="0.25">
      <c r="F3701" s="34"/>
      <c r="G3701" s="34"/>
    </row>
    <row r="3702" spans="6:7" x14ac:dyDescent="0.25">
      <c r="F3702" s="34"/>
      <c r="G3702" s="34"/>
    </row>
    <row r="3703" spans="6:7" x14ac:dyDescent="0.25">
      <c r="F3703" s="34"/>
      <c r="G3703" s="34"/>
    </row>
    <row r="3704" spans="6:7" x14ac:dyDescent="0.25">
      <c r="F3704" s="34"/>
      <c r="G3704" s="34"/>
    </row>
    <row r="3705" spans="6:7" x14ac:dyDescent="0.25">
      <c r="F3705" s="34"/>
      <c r="G3705" s="34"/>
    </row>
    <row r="3706" spans="6:7" x14ac:dyDescent="0.25">
      <c r="F3706" s="34"/>
      <c r="G3706" s="34"/>
    </row>
    <row r="3707" spans="6:7" x14ac:dyDescent="0.25">
      <c r="F3707" s="34"/>
      <c r="G3707" s="34"/>
    </row>
    <row r="3708" spans="6:7" x14ac:dyDescent="0.25">
      <c r="F3708" s="34"/>
      <c r="G3708" s="34"/>
    </row>
    <row r="3709" spans="6:7" x14ac:dyDescent="0.25">
      <c r="F3709" s="34"/>
      <c r="G3709" s="34"/>
    </row>
    <row r="3710" spans="6:7" x14ac:dyDescent="0.25">
      <c r="F3710" s="34"/>
      <c r="G3710" s="34"/>
    </row>
    <row r="3711" spans="6:7" x14ac:dyDescent="0.25">
      <c r="F3711" s="34"/>
      <c r="G3711" s="34"/>
    </row>
    <row r="3712" spans="6:7" x14ac:dyDescent="0.25">
      <c r="F3712" s="34"/>
      <c r="G3712" s="34"/>
    </row>
    <row r="3713" spans="6:7" x14ac:dyDescent="0.25">
      <c r="F3713" s="34"/>
      <c r="G3713" s="34"/>
    </row>
    <row r="3714" spans="6:7" x14ac:dyDescent="0.25">
      <c r="F3714" s="34"/>
      <c r="G3714" s="34"/>
    </row>
    <row r="3715" spans="6:7" x14ac:dyDescent="0.25">
      <c r="F3715" s="34"/>
      <c r="G3715" s="34"/>
    </row>
    <row r="3716" spans="6:7" x14ac:dyDescent="0.25">
      <c r="F3716" s="34"/>
      <c r="G3716" s="34"/>
    </row>
    <row r="3717" spans="6:7" x14ac:dyDescent="0.25">
      <c r="F3717" s="34"/>
      <c r="G3717" s="34"/>
    </row>
    <row r="3718" spans="6:7" x14ac:dyDescent="0.25">
      <c r="F3718" s="34"/>
      <c r="G3718" s="34"/>
    </row>
    <row r="3719" spans="6:7" x14ac:dyDescent="0.25">
      <c r="F3719" s="34"/>
      <c r="G3719" s="34"/>
    </row>
    <row r="3720" spans="6:7" x14ac:dyDescent="0.25">
      <c r="F3720" s="34"/>
      <c r="G3720" s="34"/>
    </row>
    <row r="3721" spans="6:7" x14ac:dyDescent="0.25">
      <c r="F3721" s="34"/>
      <c r="G3721" s="34"/>
    </row>
    <row r="3722" spans="6:7" x14ac:dyDescent="0.25">
      <c r="F3722" s="34"/>
      <c r="G3722" s="34"/>
    </row>
    <row r="3723" spans="6:7" x14ac:dyDescent="0.25">
      <c r="F3723" s="34"/>
      <c r="G3723" s="34"/>
    </row>
    <row r="3724" spans="6:7" x14ac:dyDescent="0.25">
      <c r="F3724" s="34"/>
      <c r="G3724" s="34"/>
    </row>
    <row r="3725" spans="6:7" x14ac:dyDescent="0.25">
      <c r="F3725" s="34"/>
      <c r="G3725" s="34"/>
    </row>
    <row r="3726" spans="6:7" x14ac:dyDescent="0.25">
      <c r="F3726" s="34"/>
      <c r="G3726" s="34"/>
    </row>
    <row r="3727" spans="6:7" x14ac:dyDescent="0.25">
      <c r="F3727" s="34"/>
      <c r="G3727" s="34"/>
    </row>
    <row r="3728" spans="6:7" x14ac:dyDescent="0.25">
      <c r="F3728" s="34"/>
      <c r="G3728" s="34"/>
    </row>
    <row r="3729" spans="6:7" x14ac:dyDescent="0.25">
      <c r="F3729" s="34"/>
      <c r="G3729" s="34"/>
    </row>
    <row r="3730" spans="6:7" x14ac:dyDescent="0.25">
      <c r="F3730" s="34"/>
      <c r="G3730" s="34"/>
    </row>
    <row r="3731" spans="6:7" x14ac:dyDescent="0.25">
      <c r="F3731" s="34"/>
      <c r="G3731" s="34"/>
    </row>
    <row r="3732" spans="6:7" x14ac:dyDescent="0.25">
      <c r="F3732" s="34"/>
      <c r="G3732" s="34"/>
    </row>
    <row r="3733" spans="6:7" x14ac:dyDescent="0.25">
      <c r="F3733" s="34"/>
      <c r="G3733" s="34"/>
    </row>
    <row r="3734" spans="6:7" x14ac:dyDescent="0.25">
      <c r="F3734" s="34"/>
      <c r="G3734" s="34"/>
    </row>
    <row r="3735" spans="6:7" x14ac:dyDescent="0.25">
      <c r="F3735" s="34"/>
      <c r="G3735" s="34"/>
    </row>
    <row r="3736" spans="6:7" x14ac:dyDescent="0.25">
      <c r="F3736" s="34"/>
      <c r="G3736" s="34"/>
    </row>
    <row r="3737" spans="6:7" x14ac:dyDescent="0.25">
      <c r="F3737" s="34"/>
      <c r="G3737" s="34"/>
    </row>
    <row r="3738" spans="6:7" x14ac:dyDescent="0.25">
      <c r="F3738" s="34"/>
      <c r="G3738" s="34"/>
    </row>
    <row r="3739" spans="6:7" x14ac:dyDescent="0.25">
      <c r="F3739" s="34"/>
      <c r="G3739" s="34"/>
    </row>
    <row r="3740" spans="6:7" x14ac:dyDescent="0.25">
      <c r="F3740" s="34"/>
      <c r="G3740" s="34"/>
    </row>
    <row r="3741" spans="6:7" x14ac:dyDescent="0.25">
      <c r="F3741" s="34"/>
      <c r="G3741" s="34"/>
    </row>
    <row r="3742" spans="6:7" x14ac:dyDescent="0.25">
      <c r="F3742" s="34"/>
      <c r="G3742" s="34"/>
    </row>
    <row r="3743" spans="6:7" x14ac:dyDescent="0.25">
      <c r="F3743" s="34"/>
      <c r="G3743" s="34"/>
    </row>
    <row r="3744" spans="6:7" x14ac:dyDescent="0.25">
      <c r="F3744" s="34"/>
      <c r="G3744" s="34"/>
    </row>
    <row r="3745" spans="6:7" x14ac:dyDescent="0.25">
      <c r="F3745" s="34"/>
      <c r="G3745" s="34"/>
    </row>
    <row r="3746" spans="6:7" x14ac:dyDescent="0.25">
      <c r="F3746" s="34"/>
      <c r="G3746" s="34"/>
    </row>
    <row r="3747" spans="6:7" x14ac:dyDescent="0.25">
      <c r="F3747" s="34"/>
      <c r="G3747" s="34"/>
    </row>
    <row r="3748" spans="6:7" x14ac:dyDescent="0.25">
      <c r="F3748" s="34"/>
      <c r="G3748" s="34"/>
    </row>
    <row r="3749" spans="6:7" x14ac:dyDescent="0.25">
      <c r="F3749" s="34"/>
      <c r="G3749" s="34"/>
    </row>
    <row r="3750" spans="6:7" x14ac:dyDescent="0.25">
      <c r="F3750" s="34"/>
      <c r="G3750" s="34"/>
    </row>
    <row r="3751" spans="6:7" x14ac:dyDescent="0.25">
      <c r="F3751" s="34"/>
      <c r="G3751" s="34"/>
    </row>
    <row r="3752" spans="6:7" x14ac:dyDescent="0.25">
      <c r="F3752" s="34"/>
      <c r="G3752" s="34"/>
    </row>
    <row r="3753" spans="6:7" x14ac:dyDescent="0.25">
      <c r="F3753" s="34"/>
      <c r="G3753" s="34"/>
    </row>
    <row r="3754" spans="6:7" x14ac:dyDescent="0.25">
      <c r="F3754" s="34"/>
      <c r="G3754" s="34"/>
    </row>
    <row r="3755" spans="6:7" x14ac:dyDescent="0.25">
      <c r="F3755" s="34"/>
      <c r="G3755" s="34"/>
    </row>
    <row r="3756" spans="6:7" x14ac:dyDescent="0.25">
      <c r="F3756" s="34"/>
      <c r="G3756" s="34"/>
    </row>
    <row r="3757" spans="6:7" x14ac:dyDescent="0.25">
      <c r="F3757" s="34"/>
      <c r="G3757" s="34"/>
    </row>
    <row r="3758" spans="6:7" x14ac:dyDescent="0.25">
      <c r="F3758" s="34"/>
      <c r="G3758" s="34"/>
    </row>
    <row r="3759" spans="6:7" x14ac:dyDescent="0.25">
      <c r="F3759" s="34"/>
      <c r="G3759" s="34"/>
    </row>
    <row r="3760" spans="6:7" x14ac:dyDescent="0.25">
      <c r="F3760" s="34"/>
      <c r="G3760" s="34"/>
    </row>
    <row r="3761" spans="6:7" x14ac:dyDescent="0.25">
      <c r="F3761" s="34"/>
      <c r="G3761" s="34"/>
    </row>
    <row r="3762" spans="6:7" x14ac:dyDescent="0.25">
      <c r="F3762" s="34"/>
      <c r="G3762" s="34"/>
    </row>
    <row r="3763" spans="6:7" x14ac:dyDescent="0.25">
      <c r="F3763" s="34"/>
      <c r="G3763" s="34"/>
    </row>
    <row r="3764" spans="6:7" x14ac:dyDescent="0.25">
      <c r="F3764" s="34"/>
      <c r="G3764" s="34"/>
    </row>
    <row r="3765" spans="6:7" x14ac:dyDescent="0.25">
      <c r="F3765" s="34"/>
      <c r="G3765" s="34"/>
    </row>
    <row r="3766" spans="6:7" x14ac:dyDescent="0.25">
      <c r="F3766" s="34"/>
      <c r="G3766" s="34"/>
    </row>
    <row r="3767" spans="6:7" x14ac:dyDescent="0.25">
      <c r="F3767" s="34"/>
      <c r="G3767" s="34"/>
    </row>
    <row r="3768" spans="6:7" x14ac:dyDescent="0.25">
      <c r="F3768" s="34"/>
      <c r="G3768" s="34"/>
    </row>
    <row r="3769" spans="6:7" x14ac:dyDescent="0.25">
      <c r="F3769" s="34"/>
      <c r="G3769" s="34"/>
    </row>
    <row r="3770" spans="6:7" x14ac:dyDescent="0.25">
      <c r="F3770" s="34"/>
      <c r="G3770" s="34"/>
    </row>
    <row r="3771" spans="6:7" x14ac:dyDescent="0.25">
      <c r="F3771" s="34"/>
      <c r="G3771" s="34"/>
    </row>
    <row r="3772" spans="6:7" x14ac:dyDescent="0.25">
      <c r="F3772" s="34"/>
      <c r="G3772" s="34"/>
    </row>
    <row r="3773" spans="6:7" x14ac:dyDescent="0.25">
      <c r="F3773" s="34"/>
      <c r="G3773" s="34"/>
    </row>
    <row r="3774" spans="6:7" x14ac:dyDescent="0.25">
      <c r="F3774" s="34"/>
      <c r="G3774" s="34"/>
    </row>
    <row r="3775" spans="6:7" x14ac:dyDescent="0.25">
      <c r="F3775" s="34"/>
      <c r="G3775" s="34"/>
    </row>
    <row r="3776" spans="6:7" x14ac:dyDescent="0.25">
      <c r="F3776" s="34"/>
      <c r="G3776" s="34"/>
    </row>
    <row r="3777" spans="6:7" x14ac:dyDescent="0.25">
      <c r="F3777" s="34"/>
      <c r="G3777" s="34"/>
    </row>
    <row r="3778" spans="6:7" x14ac:dyDescent="0.25">
      <c r="F3778" s="34"/>
      <c r="G3778" s="34"/>
    </row>
    <row r="3779" spans="6:7" x14ac:dyDescent="0.25">
      <c r="F3779" s="34"/>
      <c r="G3779" s="34"/>
    </row>
    <row r="3780" spans="6:7" x14ac:dyDescent="0.25">
      <c r="F3780" s="34"/>
      <c r="G3780" s="34"/>
    </row>
    <row r="3781" spans="6:7" x14ac:dyDescent="0.25">
      <c r="F3781" s="34"/>
      <c r="G3781" s="34"/>
    </row>
    <row r="3782" spans="6:7" x14ac:dyDescent="0.25">
      <c r="F3782" s="34"/>
      <c r="G3782" s="34"/>
    </row>
    <row r="3783" spans="6:7" x14ac:dyDescent="0.25">
      <c r="F3783" s="34"/>
      <c r="G3783" s="34"/>
    </row>
    <row r="3784" spans="6:7" x14ac:dyDescent="0.25">
      <c r="F3784" s="34"/>
      <c r="G3784" s="34"/>
    </row>
    <row r="3785" spans="6:7" x14ac:dyDescent="0.25">
      <c r="F3785" s="34"/>
      <c r="G3785" s="34"/>
    </row>
    <row r="3786" spans="6:7" x14ac:dyDescent="0.25">
      <c r="F3786" s="34"/>
      <c r="G3786" s="34"/>
    </row>
    <row r="3787" spans="6:7" x14ac:dyDescent="0.25">
      <c r="F3787" s="34"/>
      <c r="G3787" s="34"/>
    </row>
    <row r="3788" spans="6:7" x14ac:dyDescent="0.25">
      <c r="F3788" s="34"/>
      <c r="G3788" s="34"/>
    </row>
    <row r="3789" spans="6:7" x14ac:dyDescent="0.25">
      <c r="F3789" s="34"/>
      <c r="G3789" s="34"/>
    </row>
    <row r="3790" spans="6:7" x14ac:dyDescent="0.25">
      <c r="F3790" s="34"/>
      <c r="G3790" s="34"/>
    </row>
    <row r="3791" spans="6:7" x14ac:dyDescent="0.25">
      <c r="F3791" s="34"/>
      <c r="G3791" s="34"/>
    </row>
    <row r="3792" spans="6:7" x14ac:dyDescent="0.25">
      <c r="F3792" s="34"/>
      <c r="G3792" s="34"/>
    </row>
    <row r="3793" spans="6:7" x14ac:dyDescent="0.25">
      <c r="F3793" s="34"/>
      <c r="G3793" s="34"/>
    </row>
    <row r="3794" spans="6:7" x14ac:dyDescent="0.25">
      <c r="F3794" s="34"/>
      <c r="G3794" s="34"/>
    </row>
    <row r="3795" spans="6:7" x14ac:dyDescent="0.25">
      <c r="F3795" s="34"/>
      <c r="G3795" s="34"/>
    </row>
    <row r="3796" spans="6:7" x14ac:dyDescent="0.25">
      <c r="F3796" s="34"/>
      <c r="G3796" s="34"/>
    </row>
    <row r="3797" spans="6:7" x14ac:dyDescent="0.25">
      <c r="F3797" s="34"/>
      <c r="G3797" s="34"/>
    </row>
    <row r="3798" spans="6:7" x14ac:dyDescent="0.25">
      <c r="F3798" s="34"/>
      <c r="G3798" s="34"/>
    </row>
    <row r="3799" spans="6:7" x14ac:dyDescent="0.25">
      <c r="F3799" s="34"/>
      <c r="G3799" s="34"/>
    </row>
    <row r="3800" spans="6:7" x14ac:dyDescent="0.25">
      <c r="F3800" s="34"/>
      <c r="G3800" s="34"/>
    </row>
    <row r="3801" spans="6:7" x14ac:dyDescent="0.25">
      <c r="F3801" s="34"/>
      <c r="G3801" s="34"/>
    </row>
    <row r="3802" spans="6:7" x14ac:dyDescent="0.25">
      <c r="F3802" s="34"/>
      <c r="G3802" s="34"/>
    </row>
    <row r="3803" spans="6:7" x14ac:dyDescent="0.25">
      <c r="F3803" s="34"/>
      <c r="G3803" s="34"/>
    </row>
    <row r="3804" spans="6:7" x14ac:dyDescent="0.25">
      <c r="F3804" s="34"/>
      <c r="G3804" s="34"/>
    </row>
    <row r="3805" spans="6:7" x14ac:dyDescent="0.25">
      <c r="F3805" s="34"/>
      <c r="G3805" s="34"/>
    </row>
    <row r="3806" spans="6:7" x14ac:dyDescent="0.25">
      <c r="F3806" s="34"/>
      <c r="G3806" s="34"/>
    </row>
    <row r="3807" spans="6:7" x14ac:dyDescent="0.25">
      <c r="F3807" s="34"/>
      <c r="G3807" s="34"/>
    </row>
    <row r="3808" spans="6:7" x14ac:dyDescent="0.25">
      <c r="F3808" s="34"/>
      <c r="G3808" s="34"/>
    </row>
    <row r="3809" spans="6:7" x14ac:dyDescent="0.25">
      <c r="F3809" s="34"/>
      <c r="G3809" s="34"/>
    </row>
    <row r="3810" spans="6:7" x14ac:dyDescent="0.25">
      <c r="F3810" s="34"/>
      <c r="G3810" s="34"/>
    </row>
    <row r="3811" spans="6:7" x14ac:dyDescent="0.25">
      <c r="F3811" s="34"/>
      <c r="G3811" s="34"/>
    </row>
    <row r="3812" spans="6:7" x14ac:dyDescent="0.25">
      <c r="F3812" s="34"/>
      <c r="G3812" s="34"/>
    </row>
    <row r="3813" spans="6:7" x14ac:dyDescent="0.25">
      <c r="F3813" s="34"/>
      <c r="G3813" s="34"/>
    </row>
    <row r="3814" spans="6:7" x14ac:dyDescent="0.25">
      <c r="F3814" s="34"/>
      <c r="G3814" s="34"/>
    </row>
    <row r="3815" spans="6:7" x14ac:dyDescent="0.25">
      <c r="F3815" s="34"/>
      <c r="G3815" s="34"/>
    </row>
    <row r="3816" spans="6:7" x14ac:dyDescent="0.25">
      <c r="F3816" s="34"/>
      <c r="G3816" s="34"/>
    </row>
    <row r="3817" spans="6:7" x14ac:dyDescent="0.25">
      <c r="F3817" s="34"/>
      <c r="G3817" s="34"/>
    </row>
    <row r="3818" spans="6:7" x14ac:dyDescent="0.25">
      <c r="F3818" s="34"/>
      <c r="G3818" s="34"/>
    </row>
    <row r="3819" spans="6:7" x14ac:dyDescent="0.25">
      <c r="F3819" s="34"/>
      <c r="G3819" s="34"/>
    </row>
    <row r="3820" spans="6:7" x14ac:dyDescent="0.25">
      <c r="F3820" s="34"/>
      <c r="G3820" s="34"/>
    </row>
    <row r="3821" spans="6:7" x14ac:dyDescent="0.25">
      <c r="F3821" s="34"/>
      <c r="G3821" s="34"/>
    </row>
    <row r="3822" spans="6:7" x14ac:dyDescent="0.25">
      <c r="F3822" s="34"/>
      <c r="G3822" s="34"/>
    </row>
    <row r="3823" spans="6:7" x14ac:dyDescent="0.25">
      <c r="F3823" s="34"/>
      <c r="G3823" s="34"/>
    </row>
    <row r="3824" spans="6:7" x14ac:dyDescent="0.25">
      <c r="F3824" s="34"/>
      <c r="G3824" s="34"/>
    </row>
    <row r="3825" spans="6:7" x14ac:dyDescent="0.25">
      <c r="F3825" s="34"/>
      <c r="G3825" s="34"/>
    </row>
    <row r="3826" spans="6:7" x14ac:dyDescent="0.25">
      <c r="F3826" s="34"/>
      <c r="G3826" s="34"/>
    </row>
    <row r="3827" spans="6:7" x14ac:dyDescent="0.25">
      <c r="F3827" s="34"/>
      <c r="G3827" s="34"/>
    </row>
    <row r="3828" spans="6:7" x14ac:dyDescent="0.25">
      <c r="F3828" s="34"/>
      <c r="G3828" s="34"/>
    </row>
    <row r="3829" spans="6:7" x14ac:dyDescent="0.25">
      <c r="F3829" s="34"/>
      <c r="G3829" s="34"/>
    </row>
    <row r="3830" spans="6:7" x14ac:dyDescent="0.25">
      <c r="F3830" s="34"/>
      <c r="G3830" s="34"/>
    </row>
    <row r="3831" spans="6:7" x14ac:dyDescent="0.25">
      <c r="F3831" s="34"/>
      <c r="G3831" s="34"/>
    </row>
    <row r="3832" spans="6:7" x14ac:dyDescent="0.25">
      <c r="F3832" s="34"/>
      <c r="G3832" s="34"/>
    </row>
    <row r="3833" spans="6:7" x14ac:dyDescent="0.25">
      <c r="F3833" s="34"/>
      <c r="G3833" s="34"/>
    </row>
    <row r="3834" spans="6:7" x14ac:dyDescent="0.25">
      <c r="F3834" s="34"/>
      <c r="G3834" s="34"/>
    </row>
    <row r="3835" spans="6:7" x14ac:dyDescent="0.25">
      <c r="F3835" s="34"/>
      <c r="G3835" s="34"/>
    </row>
    <row r="3836" spans="6:7" x14ac:dyDescent="0.25">
      <c r="F3836" s="34"/>
      <c r="G3836" s="34"/>
    </row>
    <row r="3837" spans="6:7" x14ac:dyDescent="0.25">
      <c r="F3837" s="34"/>
      <c r="G3837" s="34"/>
    </row>
    <row r="3838" spans="6:7" x14ac:dyDescent="0.25">
      <c r="F3838" s="34"/>
      <c r="G3838" s="34"/>
    </row>
    <row r="3839" spans="6:7" x14ac:dyDescent="0.25">
      <c r="F3839" s="34"/>
      <c r="G3839" s="34"/>
    </row>
    <row r="3840" spans="6:7" x14ac:dyDescent="0.25">
      <c r="F3840" s="34"/>
      <c r="G3840" s="34"/>
    </row>
    <row r="3841" spans="6:7" x14ac:dyDescent="0.25">
      <c r="F3841" s="34"/>
      <c r="G3841" s="34"/>
    </row>
    <row r="3842" spans="6:7" x14ac:dyDescent="0.25">
      <c r="F3842" s="34"/>
      <c r="G3842" s="34"/>
    </row>
    <row r="3843" spans="6:7" x14ac:dyDescent="0.25">
      <c r="F3843" s="34"/>
      <c r="G3843" s="34"/>
    </row>
    <row r="3844" spans="6:7" x14ac:dyDescent="0.25">
      <c r="F3844" s="34"/>
      <c r="G3844" s="34"/>
    </row>
    <row r="3845" spans="6:7" x14ac:dyDescent="0.25">
      <c r="F3845" s="34"/>
      <c r="G3845" s="34"/>
    </row>
    <row r="3846" spans="6:7" x14ac:dyDescent="0.25">
      <c r="F3846" s="34"/>
      <c r="G3846" s="34"/>
    </row>
    <row r="3847" spans="6:7" x14ac:dyDescent="0.25">
      <c r="F3847" s="34"/>
      <c r="G3847" s="34"/>
    </row>
    <row r="3848" spans="6:7" x14ac:dyDescent="0.25">
      <c r="F3848" s="34"/>
      <c r="G3848" s="34"/>
    </row>
    <row r="3849" spans="6:7" x14ac:dyDescent="0.25">
      <c r="F3849" s="34"/>
      <c r="G3849" s="34"/>
    </row>
    <row r="3850" spans="6:7" x14ac:dyDescent="0.25">
      <c r="F3850" s="34"/>
      <c r="G3850" s="34"/>
    </row>
    <row r="3851" spans="6:7" x14ac:dyDescent="0.25">
      <c r="F3851" s="34"/>
      <c r="G3851" s="34"/>
    </row>
    <row r="3852" spans="6:7" x14ac:dyDescent="0.25">
      <c r="F3852" s="34"/>
      <c r="G3852" s="34"/>
    </row>
    <row r="3853" spans="6:7" x14ac:dyDescent="0.25">
      <c r="F3853" s="34"/>
      <c r="G3853" s="34"/>
    </row>
    <row r="3854" spans="6:7" x14ac:dyDescent="0.25">
      <c r="F3854" s="34"/>
      <c r="G3854" s="34"/>
    </row>
    <row r="3855" spans="6:7" x14ac:dyDescent="0.25">
      <c r="F3855" s="34"/>
      <c r="G3855" s="34"/>
    </row>
    <row r="3856" spans="6:7" x14ac:dyDescent="0.25">
      <c r="F3856" s="34"/>
      <c r="G3856" s="34"/>
    </row>
    <row r="3857" spans="6:7" x14ac:dyDescent="0.25">
      <c r="F3857" s="34"/>
      <c r="G3857" s="34"/>
    </row>
    <row r="3858" spans="6:7" x14ac:dyDescent="0.25">
      <c r="F3858" s="34"/>
      <c r="G3858" s="34"/>
    </row>
    <row r="3859" spans="6:7" x14ac:dyDescent="0.25">
      <c r="F3859" s="34"/>
      <c r="G3859" s="34"/>
    </row>
    <row r="3860" spans="6:7" x14ac:dyDescent="0.25">
      <c r="F3860" s="34"/>
      <c r="G3860" s="34"/>
    </row>
    <row r="3861" spans="6:7" x14ac:dyDescent="0.25">
      <c r="F3861" s="34"/>
      <c r="G3861" s="34"/>
    </row>
    <row r="3862" spans="6:7" x14ac:dyDescent="0.25">
      <c r="F3862" s="34"/>
      <c r="G3862" s="34"/>
    </row>
    <row r="3863" spans="6:7" x14ac:dyDescent="0.25">
      <c r="F3863" s="34"/>
      <c r="G3863" s="34"/>
    </row>
    <row r="3864" spans="6:7" x14ac:dyDescent="0.25">
      <c r="F3864" s="34"/>
      <c r="G3864" s="34"/>
    </row>
    <row r="3865" spans="6:7" x14ac:dyDescent="0.25">
      <c r="F3865" s="34"/>
      <c r="G3865" s="34"/>
    </row>
    <row r="3866" spans="6:7" x14ac:dyDescent="0.25">
      <c r="F3866" s="34"/>
      <c r="G3866" s="34"/>
    </row>
    <row r="3867" spans="6:7" x14ac:dyDescent="0.25">
      <c r="F3867" s="34"/>
      <c r="G3867" s="34"/>
    </row>
    <row r="3868" spans="6:7" x14ac:dyDescent="0.25">
      <c r="F3868" s="34"/>
      <c r="G3868" s="34"/>
    </row>
    <row r="3869" spans="6:7" x14ac:dyDescent="0.25">
      <c r="F3869" s="34"/>
      <c r="G3869" s="34"/>
    </row>
    <row r="3870" spans="6:7" x14ac:dyDescent="0.25">
      <c r="F3870" s="34"/>
      <c r="G3870" s="34"/>
    </row>
    <row r="3871" spans="6:7" x14ac:dyDescent="0.25">
      <c r="F3871" s="34"/>
      <c r="G3871" s="34"/>
    </row>
    <row r="3872" spans="6:7" x14ac:dyDescent="0.25">
      <c r="F3872" s="34"/>
      <c r="G3872" s="34"/>
    </row>
    <row r="3873" spans="6:7" x14ac:dyDescent="0.25">
      <c r="F3873" s="34"/>
      <c r="G3873" s="34"/>
    </row>
    <row r="3874" spans="6:7" x14ac:dyDescent="0.25">
      <c r="F3874" s="34"/>
      <c r="G3874" s="34"/>
    </row>
    <row r="3875" spans="6:7" x14ac:dyDescent="0.25">
      <c r="F3875" s="34"/>
      <c r="G3875" s="34"/>
    </row>
    <row r="3876" spans="6:7" x14ac:dyDescent="0.25">
      <c r="F3876" s="34"/>
      <c r="G3876" s="34"/>
    </row>
    <row r="3877" spans="6:7" x14ac:dyDescent="0.25">
      <c r="F3877" s="34"/>
      <c r="G3877" s="34"/>
    </row>
    <row r="3878" spans="6:7" x14ac:dyDescent="0.25">
      <c r="F3878" s="34"/>
      <c r="G3878" s="34"/>
    </row>
    <row r="3879" spans="6:7" x14ac:dyDescent="0.25">
      <c r="F3879" s="34"/>
      <c r="G3879" s="34"/>
    </row>
    <row r="3880" spans="6:7" x14ac:dyDescent="0.25">
      <c r="F3880" s="34"/>
      <c r="G3880" s="34"/>
    </row>
    <row r="3881" spans="6:7" x14ac:dyDescent="0.25">
      <c r="F3881" s="34"/>
      <c r="G3881" s="34"/>
    </row>
    <row r="3882" spans="6:7" x14ac:dyDescent="0.25">
      <c r="F3882" s="34"/>
      <c r="G3882" s="34"/>
    </row>
    <row r="3883" spans="6:7" x14ac:dyDescent="0.25">
      <c r="F3883" s="34"/>
      <c r="G3883" s="34"/>
    </row>
    <row r="3884" spans="6:7" x14ac:dyDescent="0.25">
      <c r="F3884" s="34"/>
      <c r="G3884" s="34"/>
    </row>
    <row r="3885" spans="6:7" x14ac:dyDescent="0.25">
      <c r="F3885" s="34"/>
      <c r="G3885" s="34"/>
    </row>
    <row r="3886" spans="6:7" x14ac:dyDescent="0.25">
      <c r="F3886" s="34"/>
      <c r="G3886" s="34"/>
    </row>
    <row r="3887" spans="6:7" x14ac:dyDescent="0.25">
      <c r="F3887" s="34"/>
      <c r="G3887" s="34"/>
    </row>
    <row r="3888" spans="6:7" x14ac:dyDescent="0.25">
      <c r="F3888" s="34"/>
      <c r="G3888" s="34"/>
    </row>
    <row r="3889" spans="6:7" x14ac:dyDescent="0.25">
      <c r="F3889" s="34"/>
      <c r="G3889" s="34"/>
    </row>
    <row r="3890" spans="6:7" x14ac:dyDescent="0.25">
      <c r="F3890" s="34"/>
      <c r="G3890" s="34"/>
    </row>
    <row r="3891" spans="6:7" x14ac:dyDescent="0.25">
      <c r="F3891" s="34"/>
      <c r="G3891" s="34"/>
    </row>
    <row r="3892" spans="6:7" x14ac:dyDescent="0.25">
      <c r="F3892" s="34"/>
      <c r="G3892" s="34"/>
    </row>
    <row r="3893" spans="6:7" x14ac:dyDescent="0.25">
      <c r="F3893" s="34"/>
      <c r="G3893" s="34"/>
    </row>
    <row r="3894" spans="6:7" x14ac:dyDescent="0.25">
      <c r="F3894" s="34"/>
      <c r="G3894" s="34"/>
    </row>
    <row r="3895" spans="6:7" x14ac:dyDescent="0.25">
      <c r="F3895" s="34"/>
      <c r="G3895" s="34"/>
    </row>
    <row r="3896" spans="6:7" x14ac:dyDescent="0.25">
      <c r="F3896" s="34"/>
      <c r="G3896" s="34"/>
    </row>
    <row r="3897" spans="6:7" x14ac:dyDescent="0.25">
      <c r="F3897" s="34"/>
      <c r="G3897" s="34"/>
    </row>
    <row r="3898" spans="6:7" x14ac:dyDescent="0.25">
      <c r="F3898" s="34"/>
      <c r="G3898" s="34"/>
    </row>
    <row r="3899" spans="6:7" x14ac:dyDescent="0.25">
      <c r="F3899" s="34"/>
      <c r="G3899" s="34"/>
    </row>
    <row r="3900" spans="6:7" x14ac:dyDescent="0.25">
      <c r="F3900" s="34"/>
      <c r="G3900" s="34"/>
    </row>
    <row r="3901" spans="6:7" x14ac:dyDescent="0.25">
      <c r="F3901" s="34"/>
      <c r="G3901" s="34"/>
    </row>
    <row r="3902" spans="6:7" x14ac:dyDescent="0.25">
      <c r="F3902" s="34"/>
      <c r="G3902" s="34"/>
    </row>
    <row r="3903" spans="6:7" x14ac:dyDescent="0.25">
      <c r="F3903" s="34"/>
      <c r="G3903" s="34"/>
    </row>
    <row r="3904" spans="6:7" x14ac:dyDescent="0.25">
      <c r="F3904" s="34"/>
      <c r="G3904" s="34"/>
    </row>
    <row r="3905" spans="6:7" x14ac:dyDescent="0.25">
      <c r="F3905" s="34"/>
      <c r="G3905" s="34"/>
    </row>
    <row r="3906" spans="6:7" x14ac:dyDescent="0.25">
      <c r="F3906" s="34"/>
      <c r="G3906" s="34"/>
    </row>
    <row r="3907" spans="6:7" x14ac:dyDescent="0.25">
      <c r="F3907" s="34"/>
      <c r="G3907" s="34"/>
    </row>
    <row r="3908" spans="6:7" x14ac:dyDescent="0.25">
      <c r="F3908" s="34"/>
      <c r="G3908" s="34"/>
    </row>
    <row r="3909" spans="6:7" x14ac:dyDescent="0.25">
      <c r="F3909" s="34"/>
      <c r="G3909" s="34"/>
    </row>
    <row r="3910" spans="6:7" x14ac:dyDescent="0.25">
      <c r="F3910" s="34"/>
      <c r="G3910" s="34"/>
    </row>
    <row r="3911" spans="6:7" x14ac:dyDescent="0.25">
      <c r="F3911" s="34"/>
      <c r="G3911" s="34"/>
    </row>
    <row r="3912" spans="6:7" x14ac:dyDescent="0.25">
      <c r="F3912" s="34"/>
      <c r="G3912" s="34"/>
    </row>
    <row r="3913" spans="6:7" x14ac:dyDescent="0.25">
      <c r="F3913" s="34"/>
      <c r="G3913" s="34"/>
    </row>
    <row r="3914" spans="6:7" x14ac:dyDescent="0.25">
      <c r="F3914" s="34"/>
      <c r="G3914" s="34"/>
    </row>
    <row r="3915" spans="6:7" x14ac:dyDescent="0.25">
      <c r="F3915" s="34"/>
      <c r="G3915" s="34"/>
    </row>
    <row r="3916" spans="6:7" x14ac:dyDescent="0.25">
      <c r="F3916" s="34"/>
      <c r="G3916" s="34"/>
    </row>
    <row r="3917" spans="6:7" x14ac:dyDescent="0.25">
      <c r="F3917" s="34"/>
      <c r="G3917" s="34"/>
    </row>
    <row r="3918" spans="6:7" x14ac:dyDescent="0.25">
      <c r="F3918" s="34"/>
      <c r="G3918" s="34"/>
    </row>
    <row r="3919" spans="6:7" x14ac:dyDescent="0.25">
      <c r="F3919" s="34"/>
      <c r="G3919" s="34"/>
    </row>
    <row r="3920" spans="6:7" x14ac:dyDescent="0.25">
      <c r="F3920" s="34"/>
      <c r="G3920" s="34"/>
    </row>
    <row r="3921" spans="6:7" x14ac:dyDescent="0.25">
      <c r="F3921" s="34"/>
      <c r="G3921" s="34"/>
    </row>
    <row r="3922" spans="6:7" x14ac:dyDescent="0.25">
      <c r="F3922" s="34"/>
      <c r="G3922" s="34"/>
    </row>
    <row r="3923" spans="6:7" x14ac:dyDescent="0.25">
      <c r="F3923" s="34"/>
      <c r="G3923" s="34"/>
    </row>
    <row r="3924" spans="6:7" x14ac:dyDescent="0.25">
      <c r="F3924" s="34"/>
      <c r="G3924" s="34"/>
    </row>
    <row r="3925" spans="6:7" x14ac:dyDescent="0.25">
      <c r="F3925" s="34"/>
      <c r="G3925" s="34"/>
    </row>
    <row r="3926" spans="6:7" x14ac:dyDescent="0.25">
      <c r="F3926" s="34"/>
      <c r="G3926" s="34"/>
    </row>
    <row r="3927" spans="6:7" x14ac:dyDescent="0.25">
      <c r="F3927" s="34"/>
      <c r="G3927" s="34"/>
    </row>
    <row r="3928" spans="6:7" x14ac:dyDescent="0.25">
      <c r="F3928" s="34"/>
      <c r="G3928" s="34"/>
    </row>
    <row r="3929" spans="6:7" x14ac:dyDescent="0.25">
      <c r="F3929" s="34"/>
      <c r="G3929" s="34"/>
    </row>
    <row r="3930" spans="6:7" x14ac:dyDescent="0.25">
      <c r="F3930" s="34"/>
      <c r="G3930" s="34"/>
    </row>
    <row r="3931" spans="6:7" x14ac:dyDescent="0.25">
      <c r="F3931" s="34"/>
      <c r="G3931" s="34"/>
    </row>
    <row r="3932" spans="6:7" x14ac:dyDescent="0.25">
      <c r="F3932" s="34"/>
      <c r="G3932" s="34"/>
    </row>
    <row r="3933" spans="6:7" x14ac:dyDescent="0.25">
      <c r="F3933" s="34"/>
      <c r="G3933" s="34"/>
    </row>
    <row r="3934" spans="6:7" x14ac:dyDescent="0.25">
      <c r="F3934" s="34"/>
      <c r="G3934" s="34"/>
    </row>
    <row r="3935" spans="6:7" x14ac:dyDescent="0.25">
      <c r="F3935" s="34"/>
      <c r="G3935" s="34"/>
    </row>
    <row r="3936" spans="6:7" x14ac:dyDescent="0.25">
      <c r="F3936" s="34"/>
      <c r="G3936" s="34"/>
    </row>
    <row r="3937" spans="6:7" x14ac:dyDescent="0.25">
      <c r="F3937" s="34"/>
      <c r="G3937" s="34"/>
    </row>
    <row r="3938" spans="6:7" x14ac:dyDescent="0.25">
      <c r="F3938" s="34"/>
      <c r="G3938" s="34"/>
    </row>
    <row r="3939" spans="6:7" x14ac:dyDescent="0.25">
      <c r="F3939" s="34"/>
      <c r="G3939" s="34"/>
    </row>
    <row r="3940" spans="6:7" x14ac:dyDescent="0.25">
      <c r="F3940" s="34"/>
      <c r="G3940" s="34"/>
    </row>
    <row r="3941" spans="6:7" x14ac:dyDescent="0.25">
      <c r="F3941" s="34"/>
      <c r="G3941" s="34"/>
    </row>
    <row r="3942" spans="6:7" x14ac:dyDescent="0.25">
      <c r="F3942" s="34"/>
      <c r="G3942" s="34"/>
    </row>
    <row r="3943" spans="6:7" x14ac:dyDescent="0.25">
      <c r="F3943" s="34"/>
      <c r="G3943" s="34"/>
    </row>
    <row r="3944" spans="6:7" x14ac:dyDescent="0.25">
      <c r="F3944" s="34"/>
      <c r="G3944" s="34"/>
    </row>
    <row r="3945" spans="6:7" x14ac:dyDescent="0.25">
      <c r="F3945" s="34"/>
      <c r="G3945" s="34"/>
    </row>
    <row r="3946" spans="6:7" x14ac:dyDescent="0.25">
      <c r="F3946" s="34"/>
      <c r="G3946" s="34"/>
    </row>
    <row r="3947" spans="6:7" x14ac:dyDescent="0.25">
      <c r="F3947" s="34"/>
      <c r="G3947" s="34"/>
    </row>
    <row r="3948" spans="6:7" x14ac:dyDescent="0.25">
      <c r="F3948" s="34"/>
      <c r="G3948" s="34"/>
    </row>
    <row r="3949" spans="6:7" x14ac:dyDescent="0.25">
      <c r="F3949" s="34"/>
      <c r="G3949" s="34"/>
    </row>
    <row r="3950" spans="6:7" x14ac:dyDescent="0.25">
      <c r="F3950" s="34"/>
      <c r="G3950" s="34"/>
    </row>
    <row r="3951" spans="6:7" x14ac:dyDescent="0.25">
      <c r="F3951" s="34"/>
      <c r="G3951" s="34"/>
    </row>
    <row r="3952" spans="6:7" x14ac:dyDescent="0.25">
      <c r="F3952" s="34"/>
      <c r="G3952" s="34"/>
    </row>
    <row r="3953" spans="6:7" x14ac:dyDescent="0.25">
      <c r="F3953" s="34"/>
      <c r="G3953" s="34"/>
    </row>
    <row r="3954" spans="6:7" x14ac:dyDescent="0.25">
      <c r="F3954" s="34"/>
      <c r="G3954" s="34"/>
    </row>
    <row r="3955" spans="6:7" x14ac:dyDescent="0.25">
      <c r="F3955" s="34"/>
      <c r="G3955" s="34"/>
    </row>
    <row r="3956" spans="6:7" x14ac:dyDescent="0.25">
      <c r="F3956" s="34"/>
      <c r="G3956" s="34"/>
    </row>
    <row r="3957" spans="6:7" x14ac:dyDescent="0.25">
      <c r="F3957" s="34"/>
      <c r="G3957" s="34"/>
    </row>
    <row r="3958" spans="6:7" x14ac:dyDescent="0.25">
      <c r="F3958" s="34"/>
      <c r="G3958" s="34"/>
    </row>
    <row r="3959" spans="6:7" x14ac:dyDescent="0.25">
      <c r="F3959" s="34"/>
      <c r="G3959" s="34"/>
    </row>
    <row r="3960" spans="6:7" x14ac:dyDescent="0.25">
      <c r="F3960" s="34"/>
      <c r="G3960" s="34"/>
    </row>
    <row r="3961" spans="6:7" x14ac:dyDescent="0.25">
      <c r="F3961" s="34"/>
      <c r="G3961" s="34"/>
    </row>
    <row r="3962" spans="6:7" x14ac:dyDescent="0.25">
      <c r="F3962" s="34"/>
      <c r="G3962" s="34"/>
    </row>
    <row r="3963" spans="6:7" x14ac:dyDescent="0.25">
      <c r="F3963" s="34"/>
      <c r="G3963" s="34"/>
    </row>
    <row r="3964" spans="6:7" x14ac:dyDescent="0.25">
      <c r="F3964" s="34"/>
      <c r="G3964" s="34"/>
    </row>
    <row r="3965" spans="6:7" x14ac:dyDescent="0.25">
      <c r="F3965" s="34"/>
      <c r="G3965" s="34"/>
    </row>
    <row r="3966" spans="6:7" x14ac:dyDescent="0.25">
      <c r="F3966" s="34"/>
      <c r="G3966" s="34"/>
    </row>
    <row r="3967" spans="6:7" x14ac:dyDescent="0.25">
      <c r="F3967" s="34"/>
      <c r="G3967" s="34"/>
    </row>
    <row r="3968" spans="6:7" x14ac:dyDescent="0.25">
      <c r="F3968" s="34"/>
      <c r="G3968" s="34"/>
    </row>
    <row r="3969" spans="6:7" x14ac:dyDescent="0.25">
      <c r="F3969" s="34"/>
      <c r="G3969" s="34"/>
    </row>
    <row r="3970" spans="6:7" x14ac:dyDescent="0.25">
      <c r="F3970" s="34"/>
      <c r="G3970" s="34"/>
    </row>
    <row r="3971" spans="6:7" x14ac:dyDescent="0.25">
      <c r="F3971" s="34"/>
      <c r="G3971" s="34"/>
    </row>
    <row r="3972" spans="6:7" x14ac:dyDescent="0.25">
      <c r="F3972" s="34"/>
      <c r="G3972" s="34"/>
    </row>
    <row r="3973" spans="6:7" x14ac:dyDescent="0.25">
      <c r="F3973" s="34"/>
      <c r="G3973" s="34"/>
    </row>
    <row r="3974" spans="6:7" x14ac:dyDescent="0.25">
      <c r="F3974" s="34"/>
      <c r="G3974" s="34"/>
    </row>
    <row r="3975" spans="6:7" x14ac:dyDescent="0.25">
      <c r="F3975" s="34"/>
      <c r="G3975" s="34"/>
    </row>
    <row r="3976" spans="6:7" x14ac:dyDescent="0.25">
      <c r="F3976" s="34"/>
      <c r="G3976" s="34"/>
    </row>
    <row r="3977" spans="6:7" x14ac:dyDescent="0.25">
      <c r="F3977" s="34"/>
      <c r="G3977" s="34"/>
    </row>
    <row r="3978" spans="6:7" x14ac:dyDescent="0.25">
      <c r="F3978" s="34"/>
      <c r="G3978" s="34"/>
    </row>
    <row r="3979" spans="6:7" x14ac:dyDescent="0.25">
      <c r="F3979" s="34"/>
      <c r="G3979" s="34"/>
    </row>
    <row r="3980" spans="6:7" x14ac:dyDescent="0.25">
      <c r="F3980" s="34"/>
      <c r="G3980" s="34"/>
    </row>
    <row r="3981" spans="6:7" x14ac:dyDescent="0.25">
      <c r="F3981" s="34"/>
      <c r="G3981" s="34"/>
    </row>
    <row r="3982" spans="6:7" x14ac:dyDescent="0.25">
      <c r="F3982" s="34"/>
      <c r="G3982" s="34"/>
    </row>
    <row r="3983" spans="6:7" x14ac:dyDescent="0.25">
      <c r="F3983" s="34"/>
      <c r="G3983" s="34"/>
    </row>
    <row r="3984" spans="6:7" x14ac:dyDescent="0.25">
      <c r="F3984" s="34"/>
      <c r="G3984" s="34"/>
    </row>
    <row r="3985" spans="6:7" x14ac:dyDescent="0.25">
      <c r="F3985" s="34"/>
      <c r="G3985" s="34"/>
    </row>
    <row r="3986" spans="6:7" x14ac:dyDescent="0.25">
      <c r="F3986" s="34"/>
      <c r="G3986" s="34"/>
    </row>
    <row r="3987" spans="6:7" x14ac:dyDescent="0.25">
      <c r="F3987" s="34"/>
      <c r="G3987" s="34"/>
    </row>
    <row r="3988" spans="6:7" x14ac:dyDescent="0.25">
      <c r="F3988" s="34"/>
      <c r="G3988" s="34"/>
    </row>
    <row r="3989" spans="6:7" x14ac:dyDescent="0.25">
      <c r="F3989" s="34"/>
      <c r="G3989" s="34"/>
    </row>
    <row r="3990" spans="6:7" x14ac:dyDescent="0.25">
      <c r="F3990" s="34"/>
      <c r="G3990" s="34"/>
    </row>
    <row r="3991" spans="6:7" x14ac:dyDescent="0.25">
      <c r="F3991" s="34"/>
      <c r="G3991" s="34"/>
    </row>
    <row r="3992" spans="6:7" x14ac:dyDescent="0.25">
      <c r="F3992" s="34"/>
      <c r="G3992" s="34"/>
    </row>
    <row r="3993" spans="6:7" x14ac:dyDescent="0.25">
      <c r="F3993" s="34"/>
      <c r="G3993" s="34"/>
    </row>
    <row r="3994" spans="6:7" x14ac:dyDescent="0.25">
      <c r="F3994" s="34"/>
      <c r="G3994" s="34"/>
    </row>
    <row r="3995" spans="6:7" x14ac:dyDescent="0.25">
      <c r="F3995" s="34"/>
      <c r="G3995" s="34"/>
    </row>
    <row r="3996" spans="6:7" x14ac:dyDescent="0.25">
      <c r="F3996" s="34"/>
      <c r="G3996" s="34"/>
    </row>
    <row r="3997" spans="6:7" x14ac:dyDescent="0.25">
      <c r="F3997" s="34"/>
      <c r="G3997" s="34"/>
    </row>
    <row r="3998" spans="6:7" x14ac:dyDescent="0.25">
      <c r="F3998" s="34"/>
      <c r="G3998" s="34"/>
    </row>
    <row r="3999" spans="6:7" x14ac:dyDescent="0.25">
      <c r="F3999" s="34"/>
      <c r="G3999" s="34"/>
    </row>
    <row r="4000" spans="6:7" x14ac:dyDescent="0.25">
      <c r="F4000" s="34"/>
      <c r="G4000" s="34"/>
    </row>
    <row r="4001" spans="6:7" x14ac:dyDescent="0.25">
      <c r="F4001" s="34"/>
      <c r="G4001" s="34"/>
    </row>
    <row r="4002" spans="6:7" x14ac:dyDescent="0.25">
      <c r="F4002" s="34"/>
      <c r="G4002" s="34"/>
    </row>
    <row r="4003" spans="6:7" x14ac:dyDescent="0.25">
      <c r="F4003" s="34"/>
      <c r="G4003" s="34"/>
    </row>
    <row r="4004" spans="6:7" x14ac:dyDescent="0.25">
      <c r="F4004" s="34"/>
      <c r="G4004" s="34"/>
    </row>
    <row r="4005" spans="6:7" x14ac:dyDescent="0.25">
      <c r="F4005" s="34"/>
      <c r="G4005" s="34"/>
    </row>
    <row r="4006" spans="6:7" x14ac:dyDescent="0.25">
      <c r="F4006" s="34"/>
      <c r="G4006" s="34"/>
    </row>
    <row r="4007" spans="6:7" x14ac:dyDescent="0.25">
      <c r="F4007" s="34"/>
      <c r="G4007" s="34"/>
    </row>
    <row r="4008" spans="6:7" x14ac:dyDescent="0.25">
      <c r="F4008" s="34"/>
      <c r="G4008" s="34"/>
    </row>
    <row r="4009" spans="6:7" x14ac:dyDescent="0.25">
      <c r="F4009" s="34"/>
      <c r="G4009" s="34"/>
    </row>
    <row r="4010" spans="6:7" x14ac:dyDescent="0.25">
      <c r="F4010" s="34"/>
      <c r="G4010" s="34"/>
    </row>
    <row r="4011" spans="6:7" x14ac:dyDescent="0.25">
      <c r="F4011" s="34"/>
      <c r="G4011" s="34"/>
    </row>
    <row r="4012" spans="6:7" x14ac:dyDescent="0.25">
      <c r="F4012" s="34"/>
      <c r="G4012" s="34"/>
    </row>
    <row r="4013" spans="6:7" x14ac:dyDescent="0.25">
      <c r="F4013" s="34"/>
      <c r="G4013" s="34"/>
    </row>
    <row r="4014" spans="6:7" x14ac:dyDescent="0.25">
      <c r="F4014" s="34"/>
      <c r="G4014" s="34"/>
    </row>
    <row r="4015" spans="6:7" x14ac:dyDescent="0.25">
      <c r="F4015" s="34"/>
      <c r="G4015" s="34"/>
    </row>
    <row r="4016" spans="6:7" x14ac:dyDescent="0.25">
      <c r="F4016" s="34"/>
      <c r="G4016" s="34"/>
    </row>
    <row r="4017" spans="6:7" x14ac:dyDescent="0.25">
      <c r="F4017" s="34"/>
      <c r="G4017" s="34"/>
    </row>
    <row r="4018" spans="6:7" x14ac:dyDescent="0.25">
      <c r="F4018" s="34"/>
      <c r="G4018" s="34"/>
    </row>
    <row r="4019" spans="6:7" x14ac:dyDescent="0.25">
      <c r="F4019" s="34"/>
      <c r="G4019" s="34"/>
    </row>
    <row r="4020" spans="6:7" x14ac:dyDescent="0.25">
      <c r="F4020" s="34"/>
      <c r="G4020" s="34"/>
    </row>
    <row r="4021" spans="6:7" x14ac:dyDescent="0.25">
      <c r="F4021" s="34"/>
      <c r="G4021" s="34"/>
    </row>
    <row r="4022" spans="6:7" x14ac:dyDescent="0.25">
      <c r="F4022" s="34"/>
      <c r="G4022" s="34"/>
    </row>
    <row r="4023" spans="6:7" x14ac:dyDescent="0.25">
      <c r="F4023" s="34"/>
      <c r="G4023" s="34"/>
    </row>
    <row r="4024" spans="6:7" x14ac:dyDescent="0.25">
      <c r="F4024" s="34"/>
      <c r="G4024" s="34"/>
    </row>
    <row r="4025" spans="6:7" x14ac:dyDescent="0.25">
      <c r="F4025" s="34"/>
      <c r="G4025" s="34"/>
    </row>
    <row r="4026" spans="6:7" x14ac:dyDescent="0.25">
      <c r="F4026" s="34"/>
      <c r="G4026" s="34"/>
    </row>
    <row r="4027" spans="6:7" x14ac:dyDescent="0.25">
      <c r="F4027" s="34"/>
      <c r="G4027" s="34"/>
    </row>
    <row r="4028" spans="6:7" x14ac:dyDescent="0.25">
      <c r="F4028" s="34"/>
      <c r="G4028" s="34"/>
    </row>
    <row r="4029" spans="6:7" x14ac:dyDescent="0.25">
      <c r="F4029" s="34"/>
      <c r="G4029" s="34"/>
    </row>
    <row r="4030" spans="6:7" x14ac:dyDescent="0.25">
      <c r="F4030" s="34"/>
      <c r="G4030" s="34"/>
    </row>
    <row r="4031" spans="6:7" x14ac:dyDescent="0.25">
      <c r="F4031" s="34"/>
      <c r="G4031" s="34"/>
    </row>
    <row r="4032" spans="6:7" x14ac:dyDescent="0.25">
      <c r="F4032" s="34"/>
      <c r="G4032" s="34"/>
    </row>
    <row r="4033" spans="6:7" x14ac:dyDescent="0.25">
      <c r="F4033" s="34"/>
      <c r="G4033" s="34"/>
    </row>
    <row r="4034" spans="6:7" x14ac:dyDescent="0.25">
      <c r="F4034" s="34"/>
      <c r="G4034" s="34"/>
    </row>
    <row r="4035" spans="6:7" x14ac:dyDescent="0.25">
      <c r="F4035" s="34"/>
      <c r="G4035" s="34"/>
    </row>
    <row r="4036" spans="6:7" x14ac:dyDescent="0.25">
      <c r="F4036" s="34"/>
      <c r="G4036" s="34"/>
    </row>
    <row r="4037" spans="6:7" x14ac:dyDescent="0.25">
      <c r="F4037" s="34"/>
      <c r="G4037" s="34"/>
    </row>
    <row r="4038" spans="6:7" x14ac:dyDescent="0.25">
      <c r="F4038" s="34"/>
      <c r="G4038" s="34"/>
    </row>
    <row r="4039" spans="6:7" x14ac:dyDescent="0.25">
      <c r="F4039" s="34"/>
      <c r="G4039" s="34"/>
    </row>
    <row r="4040" spans="6:7" x14ac:dyDescent="0.25">
      <c r="F4040" s="34"/>
      <c r="G4040" s="34"/>
    </row>
    <row r="4041" spans="6:7" x14ac:dyDescent="0.25">
      <c r="F4041" s="34"/>
      <c r="G4041" s="34"/>
    </row>
    <row r="4042" spans="6:7" x14ac:dyDescent="0.25">
      <c r="F4042" s="34"/>
      <c r="G4042" s="34"/>
    </row>
    <row r="4043" spans="6:7" x14ac:dyDescent="0.25">
      <c r="F4043" s="34"/>
      <c r="G4043" s="34"/>
    </row>
    <row r="4044" spans="6:7" x14ac:dyDescent="0.25">
      <c r="F4044" s="34"/>
      <c r="G4044" s="34"/>
    </row>
    <row r="4045" spans="6:7" x14ac:dyDescent="0.25">
      <c r="F4045" s="34"/>
      <c r="G4045" s="34"/>
    </row>
    <row r="4046" spans="6:7" x14ac:dyDescent="0.25">
      <c r="F4046" s="34"/>
      <c r="G4046" s="34"/>
    </row>
    <row r="4047" spans="6:7" x14ac:dyDescent="0.25">
      <c r="F4047" s="34"/>
      <c r="G4047" s="34"/>
    </row>
    <row r="4048" spans="6:7" x14ac:dyDescent="0.25">
      <c r="F4048" s="34"/>
      <c r="G4048" s="34"/>
    </row>
    <row r="4049" spans="6:7" x14ac:dyDescent="0.25">
      <c r="F4049" s="34"/>
      <c r="G4049" s="34"/>
    </row>
    <row r="4050" spans="6:7" x14ac:dyDescent="0.25">
      <c r="F4050" s="34"/>
      <c r="G4050" s="34"/>
    </row>
    <row r="4051" spans="6:7" x14ac:dyDescent="0.25">
      <c r="F4051" s="34"/>
      <c r="G4051" s="34"/>
    </row>
    <row r="4052" spans="6:7" x14ac:dyDescent="0.25">
      <c r="F4052" s="34"/>
      <c r="G4052" s="34"/>
    </row>
    <row r="4053" spans="6:7" x14ac:dyDescent="0.25">
      <c r="F4053" s="34"/>
      <c r="G4053" s="34"/>
    </row>
    <row r="4054" spans="6:7" x14ac:dyDescent="0.25">
      <c r="F4054" s="34"/>
      <c r="G4054" s="34"/>
    </row>
    <row r="4055" spans="6:7" x14ac:dyDescent="0.25">
      <c r="F4055" s="34"/>
      <c r="G4055" s="34"/>
    </row>
    <row r="4056" spans="6:7" x14ac:dyDescent="0.25">
      <c r="F4056" s="34"/>
      <c r="G4056" s="34"/>
    </row>
    <row r="4057" spans="6:7" x14ac:dyDescent="0.25">
      <c r="F4057" s="34"/>
      <c r="G4057" s="34"/>
    </row>
    <row r="4058" spans="6:7" x14ac:dyDescent="0.25">
      <c r="F4058" s="34"/>
      <c r="G4058" s="34"/>
    </row>
    <row r="4059" spans="6:7" x14ac:dyDescent="0.25">
      <c r="F4059" s="34"/>
      <c r="G4059" s="34"/>
    </row>
    <row r="4060" spans="6:7" x14ac:dyDescent="0.25">
      <c r="F4060" s="34"/>
      <c r="G4060" s="34"/>
    </row>
    <row r="4061" spans="6:7" x14ac:dyDescent="0.25">
      <c r="F4061" s="34"/>
      <c r="G4061" s="34"/>
    </row>
    <row r="4062" spans="6:7" x14ac:dyDescent="0.25">
      <c r="F4062" s="34"/>
      <c r="G4062" s="34"/>
    </row>
    <row r="4063" spans="6:7" x14ac:dyDescent="0.25">
      <c r="F4063" s="34"/>
      <c r="G4063" s="34"/>
    </row>
    <row r="4064" spans="6:7" x14ac:dyDescent="0.25">
      <c r="F4064" s="34"/>
      <c r="G4064" s="34"/>
    </row>
    <row r="4065" spans="6:7" x14ac:dyDescent="0.25">
      <c r="F4065" s="34"/>
      <c r="G4065" s="34"/>
    </row>
    <row r="4066" spans="6:7" x14ac:dyDescent="0.25">
      <c r="F4066" s="34"/>
      <c r="G4066" s="34"/>
    </row>
    <row r="4067" spans="6:7" x14ac:dyDescent="0.25">
      <c r="F4067" s="34"/>
      <c r="G4067" s="34"/>
    </row>
    <row r="4068" spans="6:7" x14ac:dyDescent="0.25">
      <c r="F4068" s="34"/>
      <c r="G4068" s="34"/>
    </row>
    <row r="4069" spans="6:7" x14ac:dyDescent="0.25">
      <c r="F4069" s="34"/>
      <c r="G4069" s="34"/>
    </row>
    <row r="4070" spans="6:7" x14ac:dyDescent="0.25">
      <c r="F4070" s="34"/>
      <c r="G4070" s="34"/>
    </row>
    <row r="4071" spans="6:7" x14ac:dyDescent="0.25">
      <c r="F4071" s="34"/>
      <c r="G4071" s="34"/>
    </row>
    <row r="4072" spans="6:7" x14ac:dyDescent="0.25">
      <c r="F4072" s="34"/>
      <c r="G4072" s="34"/>
    </row>
    <row r="4073" spans="6:7" x14ac:dyDescent="0.25">
      <c r="F4073" s="34"/>
      <c r="G4073" s="34"/>
    </row>
    <row r="4074" spans="6:7" x14ac:dyDescent="0.25">
      <c r="F4074" s="34"/>
      <c r="G4074" s="34"/>
    </row>
    <row r="4075" spans="6:7" x14ac:dyDescent="0.25">
      <c r="F4075" s="34"/>
      <c r="G4075" s="34"/>
    </row>
    <row r="4076" spans="6:7" x14ac:dyDescent="0.25">
      <c r="F4076" s="34"/>
      <c r="G4076" s="34"/>
    </row>
    <row r="4077" spans="6:7" x14ac:dyDescent="0.25">
      <c r="F4077" s="34"/>
      <c r="G4077" s="34"/>
    </row>
    <row r="4078" spans="6:7" x14ac:dyDescent="0.25">
      <c r="F4078" s="34"/>
      <c r="G4078" s="34"/>
    </row>
    <row r="4079" spans="6:7" x14ac:dyDescent="0.25">
      <c r="F4079" s="34"/>
      <c r="G4079" s="34"/>
    </row>
    <row r="4080" spans="6:7" x14ac:dyDescent="0.25">
      <c r="F4080" s="34"/>
      <c r="G4080" s="34"/>
    </row>
    <row r="4081" spans="6:7" x14ac:dyDescent="0.25">
      <c r="F4081" s="34"/>
      <c r="G4081" s="34"/>
    </row>
    <row r="4082" spans="6:7" x14ac:dyDescent="0.25">
      <c r="F4082" s="34"/>
      <c r="G4082" s="34"/>
    </row>
    <row r="4083" spans="6:7" x14ac:dyDescent="0.25">
      <c r="F4083" s="34"/>
      <c r="G4083" s="34"/>
    </row>
    <row r="4084" spans="6:7" x14ac:dyDescent="0.25">
      <c r="F4084" s="34"/>
      <c r="G4084" s="34"/>
    </row>
    <row r="4085" spans="6:7" x14ac:dyDescent="0.25">
      <c r="F4085" s="34"/>
      <c r="G4085" s="34"/>
    </row>
    <row r="4086" spans="6:7" x14ac:dyDescent="0.25">
      <c r="F4086" s="34"/>
      <c r="G4086" s="34"/>
    </row>
    <row r="4087" spans="6:7" x14ac:dyDescent="0.25">
      <c r="F4087" s="34"/>
      <c r="G4087" s="34"/>
    </row>
    <row r="4088" spans="6:7" x14ac:dyDescent="0.25">
      <c r="F4088" s="34"/>
      <c r="G4088" s="34"/>
    </row>
    <row r="4089" spans="6:7" x14ac:dyDescent="0.25">
      <c r="F4089" s="34"/>
      <c r="G4089" s="34"/>
    </row>
    <row r="4090" spans="6:7" x14ac:dyDescent="0.25">
      <c r="F4090" s="34"/>
      <c r="G4090" s="34"/>
    </row>
    <row r="4091" spans="6:7" x14ac:dyDescent="0.25">
      <c r="F4091" s="34"/>
      <c r="G4091" s="34"/>
    </row>
    <row r="4092" spans="6:7" x14ac:dyDescent="0.25">
      <c r="F4092" s="34"/>
      <c r="G4092" s="34"/>
    </row>
    <row r="4093" spans="6:7" x14ac:dyDescent="0.25">
      <c r="F4093" s="34"/>
      <c r="G4093" s="34"/>
    </row>
    <row r="4094" spans="6:7" x14ac:dyDescent="0.25">
      <c r="F4094" s="34"/>
      <c r="G4094" s="34"/>
    </row>
    <row r="4095" spans="6:7" x14ac:dyDescent="0.25">
      <c r="F4095" s="34"/>
      <c r="G4095" s="34"/>
    </row>
    <row r="4096" spans="6:7" x14ac:dyDescent="0.25">
      <c r="F4096" s="34"/>
      <c r="G4096" s="34"/>
    </row>
    <row r="4097" spans="6:7" x14ac:dyDescent="0.25">
      <c r="F4097" s="34"/>
      <c r="G4097" s="34"/>
    </row>
    <row r="4098" spans="6:7" x14ac:dyDescent="0.25">
      <c r="F4098" s="34"/>
      <c r="G4098" s="34"/>
    </row>
    <row r="4099" spans="6:7" x14ac:dyDescent="0.25">
      <c r="F4099" s="34"/>
      <c r="G4099" s="34"/>
    </row>
    <row r="4100" spans="6:7" x14ac:dyDescent="0.25">
      <c r="F4100" s="34"/>
      <c r="G4100" s="34"/>
    </row>
    <row r="4101" spans="6:7" x14ac:dyDescent="0.25">
      <c r="F4101" s="34"/>
      <c r="G4101" s="34"/>
    </row>
    <row r="4102" spans="6:7" x14ac:dyDescent="0.25">
      <c r="F4102" s="34"/>
      <c r="G4102" s="34"/>
    </row>
    <row r="4103" spans="6:7" x14ac:dyDescent="0.25">
      <c r="F4103" s="34"/>
      <c r="G4103" s="34"/>
    </row>
    <row r="4104" spans="6:7" x14ac:dyDescent="0.25">
      <c r="F4104" s="34"/>
      <c r="G4104" s="34"/>
    </row>
    <row r="4105" spans="6:7" x14ac:dyDescent="0.25">
      <c r="F4105" s="34"/>
      <c r="G4105" s="34"/>
    </row>
    <row r="4106" spans="6:7" x14ac:dyDescent="0.25">
      <c r="F4106" s="34"/>
      <c r="G4106" s="34"/>
    </row>
    <row r="4107" spans="6:7" x14ac:dyDescent="0.25">
      <c r="F4107" s="34"/>
      <c r="G4107" s="34"/>
    </row>
    <row r="4108" spans="6:7" x14ac:dyDescent="0.25">
      <c r="F4108" s="34"/>
      <c r="G4108" s="34"/>
    </row>
    <row r="4109" spans="6:7" x14ac:dyDescent="0.25">
      <c r="F4109" s="34"/>
      <c r="G4109" s="34"/>
    </row>
    <row r="4110" spans="6:7" x14ac:dyDescent="0.25">
      <c r="F4110" s="34"/>
      <c r="G4110" s="34"/>
    </row>
    <row r="4111" spans="6:7" x14ac:dyDescent="0.25">
      <c r="F4111" s="34"/>
      <c r="G4111" s="34"/>
    </row>
    <row r="4112" spans="6:7" x14ac:dyDescent="0.25">
      <c r="F4112" s="34"/>
      <c r="G4112" s="34"/>
    </row>
    <row r="4113" spans="6:7" x14ac:dyDescent="0.25">
      <c r="F4113" s="34"/>
      <c r="G4113" s="34"/>
    </row>
    <row r="4114" spans="6:7" x14ac:dyDescent="0.25">
      <c r="F4114" s="34"/>
      <c r="G4114" s="34"/>
    </row>
    <row r="4115" spans="6:7" x14ac:dyDescent="0.25">
      <c r="F4115" s="34"/>
      <c r="G4115" s="34"/>
    </row>
    <row r="4116" spans="6:7" x14ac:dyDescent="0.25">
      <c r="F4116" s="34"/>
      <c r="G4116" s="34"/>
    </row>
    <row r="4117" spans="6:7" x14ac:dyDescent="0.25">
      <c r="F4117" s="34"/>
      <c r="G4117" s="34"/>
    </row>
    <row r="4118" spans="6:7" x14ac:dyDescent="0.25">
      <c r="F4118" s="34"/>
      <c r="G4118" s="34"/>
    </row>
    <row r="4119" spans="6:7" x14ac:dyDescent="0.25">
      <c r="F4119" s="34"/>
      <c r="G4119" s="34"/>
    </row>
    <row r="4120" spans="6:7" x14ac:dyDescent="0.25">
      <c r="F4120" s="34"/>
      <c r="G4120" s="34"/>
    </row>
    <row r="4121" spans="6:7" x14ac:dyDescent="0.25">
      <c r="F4121" s="34"/>
      <c r="G4121" s="34"/>
    </row>
    <row r="4122" spans="6:7" x14ac:dyDescent="0.25">
      <c r="F4122" s="34"/>
      <c r="G4122" s="34"/>
    </row>
    <row r="4123" spans="6:7" x14ac:dyDescent="0.25">
      <c r="F4123" s="34"/>
      <c r="G4123" s="34"/>
    </row>
    <row r="4124" spans="6:7" x14ac:dyDescent="0.25">
      <c r="F4124" s="34"/>
      <c r="G4124" s="34"/>
    </row>
    <row r="4125" spans="6:7" x14ac:dyDescent="0.25">
      <c r="F4125" s="34"/>
      <c r="G4125" s="34"/>
    </row>
    <row r="4126" spans="6:7" x14ac:dyDescent="0.25">
      <c r="F4126" s="34"/>
      <c r="G4126" s="34"/>
    </row>
    <row r="4127" spans="6:7" x14ac:dyDescent="0.25">
      <c r="F4127" s="34"/>
      <c r="G4127" s="34"/>
    </row>
    <row r="4128" spans="6:7" x14ac:dyDescent="0.25">
      <c r="F4128" s="34"/>
      <c r="G4128" s="34"/>
    </row>
    <row r="4129" spans="6:7" x14ac:dyDescent="0.25">
      <c r="F4129" s="34"/>
      <c r="G4129" s="34"/>
    </row>
    <row r="4130" spans="6:7" x14ac:dyDescent="0.25">
      <c r="F4130" s="34"/>
      <c r="G4130" s="34"/>
    </row>
    <row r="4131" spans="6:7" x14ac:dyDescent="0.25">
      <c r="F4131" s="34"/>
      <c r="G4131" s="34"/>
    </row>
    <row r="4132" spans="6:7" x14ac:dyDescent="0.25">
      <c r="F4132" s="34"/>
      <c r="G4132" s="34"/>
    </row>
    <row r="4133" spans="6:7" x14ac:dyDescent="0.25">
      <c r="F4133" s="34"/>
      <c r="G4133" s="34"/>
    </row>
    <row r="4134" spans="6:7" x14ac:dyDescent="0.25">
      <c r="F4134" s="34"/>
      <c r="G4134" s="34"/>
    </row>
    <row r="4135" spans="6:7" x14ac:dyDescent="0.25">
      <c r="F4135" s="34"/>
      <c r="G4135" s="34"/>
    </row>
    <row r="4136" spans="6:7" x14ac:dyDescent="0.25">
      <c r="F4136" s="34"/>
      <c r="G4136" s="34"/>
    </row>
    <row r="4137" spans="6:7" x14ac:dyDescent="0.25">
      <c r="F4137" s="34"/>
      <c r="G4137" s="34"/>
    </row>
    <row r="4138" spans="6:7" x14ac:dyDescent="0.25">
      <c r="F4138" s="34"/>
      <c r="G4138" s="34"/>
    </row>
    <row r="4139" spans="6:7" x14ac:dyDescent="0.25">
      <c r="F4139" s="34"/>
      <c r="G4139" s="34"/>
    </row>
    <row r="4140" spans="6:7" x14ac:dyDescent="0.25">
      <c r="F4140" s="34"/>
      <c r="G4140" s="34"/>
    </row>
    <row r="4141" spans="6:7" x14ac:dyDescent="0.25">
      <c r="F4141" s="34"/>
      <c r="G4141" s="34"/>
    </row>
    <row r="4142" spans="6:7" x14ac:dyDescent="0.25">
      <c r="F4142" s="34"/>
      <c r="G4142" s="34"/>
    </row>
    <row r="4143" spans="6:7" x14ac:dyDescent="0.25">
      <c r="F4143" s="34"/>
      <c r="G4143" s="34"/>
    </row>
    <row r="4144" spans="6:7" x14ac:dyDescent="0.25">
      <c r="F4144" s="34"/>
      <c r="G4144" s="34"/>
    </row>
    <row r="4145" spans="6:7" x14ac:dyDescent="0.25">
      <c r="F4145" s="34"/>
      <c r="G4145" s="34"/>
    </row>
    <row r="4146" spans="6:7" x14ac:dyDescent="0.25">
      <c r="F4146" s="34"/>
      <c r="G4146" s="34"/>
    </row>
    <row r="4147" spans="6:7" x14ac:dyDescent="0.25">
      <c r="F4147" s="34"/>
      <c r="G4147" s="34"/>
    </row>
    <row r="4148" spans="6:7" x14ac:dyDescent="0.25">
      <c r="F4148" s="34"/>
      <c r="G4148" s="34"/>
    </row>
    <row r="4149" spans="6:7" x14ac:dyDescent="0.25">
      <c r="F4149" s="34"/>
      <c r="G4149" s="34"/>
    </row>
    <row r="4150" spans="6:7" x14ac:dyDescent="0.25">
      <c r="F4150" s="34"/>
      <c r="G4150" s="34"/>
    </row>
    <row r="4151" spans="6:7" x14ac:dyDescent="0.25">
      <c r="F4151" s="34"/>
      <c r="G4151" s="34"/>
    </row>
    <row r="4152" spans="6:7" x14ac:dyDescent="0.25">
      <c r="F4152" s="34"/>
      <c r="G4152" s="34"/>
    </row>
    <row r="4153" spans="6:7" x14ac:dyDescent="0.25">
      <c r="F4153" s="34"/>
      <c r="G4153" s="34"/>
    </row>
    <row r="4154" spans="6:7" x14ac:dyDescent="0.25">
      <c r="F4154" s="34"/>
      <c r="G4154" s="34"/>
    </row>
    <row r="4155" spans="6:7" x14ac:dyDescent="0.25">
      <c r="F4155" s="34"/>
      <c r="G4155" s="34"/>
    </row>
    <row r="4156" spans="6:7" x14ac:dyDescent="0.25">
      <c r="F4156" s="34"/>
      <c r="G4156" s="34"/>
    </row>
    <row r="4157" spans="6:7" x14ac:dyDescent="0.25">
      <c r="F4157" s="34"/>
      <c r="G4157" s="34"/>
    </row>
    <row r="4158" spans="6:7" x14ac:dyDescent="0.25">
      <c r="F4158" s="34"/>
      <c r="G4158" s="34"/>
    </row>
    <row r="4159" spans="6:7" x14ac:dyDescent="0.25">
      <c r="F4159" s="34"/>
      <c r="G4159" s="34"/>
    </row>
    <row r="4160" spans="6:7" x14ac:dyDescent="0.25">
      <c r="F4160" s="34"/>
      <c r="G4160" s="34"/>
    </row>
    <row r="4161" spans="6:7" x14ac:dyDescent="0.25">
      <c r="F4161" s="34"/>
      <c r="G4161" s="34"/>
    </row>
    <row r="4162" spans="6:7" x14ac:dyDescent="0.25">
      <c r="F4162" s="34"/>
      <c r="G4162" s="34"/>
    </row>
    <row r="4163" spans="6:7" x14ac:dyDescent="0.25">
      <c r="F4163" s="34"/>
      <c r="G4163" s="34"/>
    </row>
    <row r="4164" spans="6:7" x14ac:dyDescent="0.25">
      <c r="F4164" s="34"/>
      <c r="G4164" s="34"/>
    </row>
    <row r="4165" spans="6:7" x14ac:dyDescent="0.25">
      <c r="F4165" s="34"/>
      <c r="G4165" s="34"/>
    </row>
    <row r="4166" spans="6:7" x14ac:dyDescent="0.25">
      <c r="F4166" s="34"/>
      <c r="G4166" s="34"/>
    </row>
    <row r="4167" spans="6:7" x14ac:dyDescent="0.25">
      <c r="F4167" s="34"/>
      <c r="G4167" s="34"/>
    </row>
    <row r="4168" spans="6:7" x14ac:dyDescent="0.25">
      <c r="F4168" s="34"/>
      <c r="G4168" s="34"/>
    </row>
    <row r="4169" spans="6:7" x14ac:dyDescent="0.25">
      <c r="F4169" s="34"/>
      <c r="G4169" s="34"/>
    </row>
    <row r="4170" spans="6:7" x14ac:dyDescent="0.25">
      <c r="F4170" s="34"/>
      <c r="G4170" s="34"/>
    </row>
    <row r="4171" spans="6:7" x14ac:dyDescent="0.25">
      <c r="F4171" s="34"/>
      <c r="G4171" s="34"/>
    </row>
    <row r="4172" spans="6:7" x14ac:dyDescent="0.25">
      <c r="F4172" s="34"/>
      <c r="G4172" s="34"/>
    </row>
    <row r="4173" spans="6:7" x14ac:dyDescent="0.25">
      <c r="F4173" s="34"/>
      <c r="G4173" s="34"/>
    </row>
    <row r="4174" spans="6:7" x14ac:dyDescent="0.25">
      <c r="F4174" s="34"/>
      <c r="G4174" s="34"/>
    </row>
    <row r="4175" spans="6:7" x14ac:dyDescent="0.25">
      <c r="F4175" s="34"/>
      <c r="G4175" s="34"/>
    </row>
    <row r="4176" spans="6:7" x14ac:dyDescent="0.25">
      <c r="F4176" s="34"/>
      <c r="G4176" s="34"/>
    </row>
    <row r="4177" spans="6:7" x14ac:dyDescent="0.25">
      <c r="F4177" s="34"/>
      <c r="G4177" s="34"/>
    </row>
    <row r="4178" spans="6:7" x14ac:dyDescent="0.25">
      <c r="F4178" s="34"/>
      <c r="G4178" s="34"/>
    </row>
    <row r="4179" spans="6:7" x14ac:dyDescent="0.25">
      <c r="F4179" s="34"/>
      <c r="G4179" s="34"/>
    </row>
    <row r="4180" spans="6:7" x14ac:dyDescent="0.25">
      <c r="F4180" s="34"/>
      <c r="G4180" s="34"/>
    </row>
    <row r="4181" spans="6:7" x14ac:dyDescent="0.25">
      <c r="F4181" s="34"/>
      <c r="G4181" s="34"/>
    </row>
    <row r="4182" spans="6:7" x14ac:dyDescent="0.25">
      <c r="F4182" s="34"/>
      <c r="G4182" s="34"/>
    </row>
    <row r="4183" spans="6:7" x14ac:dyDescent="0.25">
      <c r="F4183" s="34"/>
      <c r="G4183" s="34"/>
    </row>
    <row r="4184" spans="6:7" x14ac:dyDescent="0.25">
      <c r="F4184" s="34"/>
      <c r="G4184" s="34"/>
    </row>
    <row r="4185" spans="6:7" x14ac:dyDescent="0.25">
      <c r="F4185" s="34"/>
      <c r="G4185" s="34"/>
    </row>
    <row r="4186" spans="6:7" x14ac:dyDescent="0.25">
      <c r="F4186" s="34"/>
      <c r="G4186" s="34"/>
    </row>
    <row r="4187" spans="6:7" x14ac:dyDescent="0.25">
      <c r="F4187" s="34"/>
      <c r="G4187" s="34"/>
    </row>
    <row r="4188" spans="6:7" x14ac:dyDescent="0.25">
      <c r="F4188" s="34"/>
      <c r="G4188" s="34"/>
    </row>
    <row r="4189" spans="6:7" x14ac:dyDescent="0.25">
      <c r="F4189" s="34"/>
      <c r="G4189" s="34"/>
    </row>
    <row r="4190" spans="6:7" x14ac:dyDescent="0.25">
      <c r="F4190" s="34"/>
      <c r="G4190" s="34"/>
    </row>
    <row r="4191" spans="6:7" x14ac:dyDescent="0.25">
      <c r="F4191" s="34"/>
      <c r="G4191" s="34"/>
    </row>
    <row r="4192" spans="6:7" x14ac:dyDescent="0.25">
      <c r="F4192" s="34"/>
      <c r="G4192" s="34"/>
    </row>
    <row r="4193" spans="6:7" x14ac:dyDescent="0.25">
      <c r="F4193" s="34"/>
      <c r="G4193" s="34"/>
    </row>
    <row r="4194" spans="6:7" x14ac:dyDescent="0.25">
      <c r="F4194" s="34"/>
      <c r="G4194" s="34"/>
    </row>
    <row r="4195" spans="6:7" x14ac:dyDescent="0.25">
      <c r="F4195" s="34"/>
      <c r="G4195" s="34"/>
    </row>
    <row r="4196" spans="6:7" x14ac:dyDescent="0.25">
      <c r="F4196" s="34"/>
      <c r="G4196" s="34"/>
    </row>
    <row r="4197" spans="6:7" x14ac:dyDescent="0.25">
      <c r="F4197" s="34"/>
      <c r="G4197" s="34"/>
    </row>
    <row r="4198" spans="6:7" x14ac:dyDescent="0.25">
      <c r="F4198" s="34"/>
      <c r="G4198" s="34"/>
    </row>
    <row r="4199" spans="6:7" x14ac:dyDescent="0.25">
      <c r="F4199" s="34"/>
      <c r="G4199" s="34"/>
    </row>
    <row r="4200" spans="6:7" x14ac:dyDescent="0.25">
      <c r="F4200" s="34"/>
      <c r="G4200" s="34"/>
    </row>
    <row r="4201" spans="6:7" x14ac:dyDescent="0.25">
      <c r="F4201" s="34"/>
      <c r="G4201" s="34"/>
    </row>
    <row r="4202" spans="6:7" x14ac:dyDescent="0.25">
      <c r="F4202" s="34"/>
      <c r="G4202" s="34"/>
    </row>
    <row r="4203" spans="6:7" x14ac:dyDescent="0.25">
      <c r="F4203" s="34"/>
      <c r="G4203" s="34"/>
    </row>
    <row r="4204" spans="6:7" x14ac:dyDescent="0.25">
      <c r="F4204" s="34"/>
      <c r="G4204" s="34"/>
    </row>
    <row r="4205" spans="6:7" x14ac:dyDescent="0.25">
      <c r="F4205" s="34"/>
      <c r="G4205" s="34"/>
    </row>
    <row r="4206" spans="6:7" x14ac:dyDescent="0.25">
      <c r="F4206" s="34"/>
      <c r="G4206" s="34"/>
    </row>
    <row r="4207" spans="6:7" x14ac:dyDescent="0.25">
      <c r="F4207" s="34"/>
      <c r="G4207" s="34"/>
    </row>
    <row r="4208" spans="6:7" x14ac:dyDescent="0.25">
      <c r="F4208" s="34"/>
      <c r="G4208" s="34"/>
    </row>
    <row r="4209" spans="6:7" x14ac:dyDescent="0.25">
      <c r="F4209" s="34"/>
      <c r="G4209" s="34"/>
    </row>
    <row r="4210" spans="6:7" x14ac:dyDescent="0.25">
      <c r="F4210" s="34"/>
      <c r="G4210" s="34"/>
    </row>
    <row r="4211" spans="6:7" x14ac:dyDescent="0.25">
      <c r="F4211" s="34"/>
      <c r="G4211" s="34"/>
    </row>
    <row r="4212" spans="6:7" x14ac:dyDescent="0.25">
      <c r="F4212" s="34"/>
      <c r="G4212" s="34"/>
    </row>
    <row r="4213" spans="6:7" x14ac:dyDescent="0.25">
      <c r="F4213" s="34"/>
      <c r="G4213" s="34"/>
    </row>
    <row r="4214" spans="6:7" x14ac:dyDescent="0.25">
      <c r="F4214" s="34"/>
      <c r="G4214" s="34"/>
    </row>
    <row r="4215" spans="6:7" x14ac:dyDescent="0.25">
      <c r="F4215" s="34"/>
      <c r="G4215" s="34"/>
    </row>
    <row r="4216" spans="6:7" x14ac:dyDescent="0.25">
      <c r="F4216" s="34"/>
      <c r="G4216" s="34"/>
    </row>
    <row r="4217" spans="6:7" x14ac:dyDescent="0.25">
      <c r="F4217" s="34"/>
      <c r="G4217" s="34"/>
    </row>
    <row r="4218" spans="6:7" x14ac:dyDescent="0.25">
      <c r="F4218" s="34"/>
      <c r="G4218" s="34"/>
    </row>
    <row r="4219" spans="6:7" x14ac:dyDescent="0.25">
      <c r="F4219" s="34"/>
      <c r="G4219" s="34"/>
    </row>
    <row r="4220" spans="6:7" x14ac:dyDescent="0.25">
      <c r="F4220" s="34"/>
      <c r="G4220" s="34"/>
    </row>
    <row r="4221" spans="6:7" x14ac:dyDescent="0.25">
      <c r="F4221" s="34"/>
      <c r="G4221" s="34"/>
    </row>
    <row r="4222" spans="6:7" x14ac:dyDescent="0.25">
      <c r="F4222" s="34"/>
      <c r="G4222" s="34"/>
    </row>
    <row r="4223" spans="6:7" x14ac:dyDescent="0.25">
      <c r="F4223" s="34"/>
      <c r="G4223" s="34"/>
    </row>
    <row r="4224" spans="6:7" x14ac:dyDescent="0.25">
      <c r="F4224" s="34"/>
      <c r="G4224" s="34"/>
    </row>
    <row r="4225" spans="6:7" x14ac:dyDescent="0.25">
      <c r="F4225" s="34"/>
      <c r="G4225" s="34"/>
    </row>
    <row r="4226" spans="6:7" x14ac:dyDescent="0.25">
      <c r="F4226" s="34"/>
      <c r="G4226" s="34"/>
    </row>
    <row r="4227" spans="6:7" x14ac:dyDescent="0.25">
      <c r="F4227" s="34"/>
      <c r="G4227" s="34"/>
    </row>
    <row r="4228" spans="6:7" x14ac:dyDescent="0.25">
      <c r="F4228" s="34"/>
      <c r="G4228" s="34"/>
    </row>
    <row r="4229" spans="6:7" x14ac:dyDescent="0.25">
      <c r="F4229" s="34"/>
      <c r="G4229" s="34"/>
    </row>
    <row r="4230" spans="6:7" x14ac:dyDescent="0.25">
      <c r="F4230" s="34"/>
      <c r="G4230" s="34"/>
    </row>
    <row r="4231" spans="6:7" x14ac:dyDescent="0.25">
      <c r="F4231" s="34"/>
      <c r="G4231" s="34"/>
    </row>
    <row r="4232" spans="6:7" x14ac:dyDescent="0.25">
      <c r="F4232" s="34"/>
      <c r="G4232" s="34"/>
    </row>
    <row r="4233" spans="6:7" x14ac:dyDescent="0.25">
      <c r="F4233" s="34"/>
      <c r="G4233" s="34"/>
    </row>
    <row r="4234" spans="6:7" x14ac:dyDescent="0.25">
      <c r="F4234" s="34"/>
      <c r="G4234" s="34"/>
    </row>
    <row r="4235" spans="6:7" x14ac:dyDescent="0.25">
      <c r="F4235" s="34"/>
      <c r="G4235" s="34"/>
    </row>
    <row r="4236" spans="6:7" x14ac:dyDescent="0.25">
      <c r="F4236" s="34"/>
      <c r="G4236" s="34"/>
    </row>
    <row r="4237" spans="6:7" x14ac:dyDescent="0.25">
      <c r="F4237" s="34"/>
      <c r="G4237" s="34"/>
    </row>
    <row r="4238" spans="6:7" x14ac:dyDescent="0.25">
      <c r="F4238" s="34"/>
      <c r="G4238" s="34"/>
    </row>
    <row r="4239" spans="6:7" x14ac:dyDescent="0.25">
      <c r="F4239" s="34"/>
      <c r="G4239" s="34"/>
    </row>
    <row r="4240" spans="6:7" x14ac:dyDescent="0.25">
      <c r="F4240" s="34"/>
      <c r="G4240" s="34"/>
    </row>
    <row r="4241" spans="6:7" x14ac:dyDescent="0.25">
      <c r="F4241" s="34"/>
      <c r="G4241" s="34"/>
    </row>
    <row r="4242" spans="6:7" x14ac:dyDescent="0.25">
      <c r="F4242" s="34"/>
      <c r="G4242" s="34"/>
    </row>
    <row r="4243" spans="6:7" x14ac:dyDescent="0.25">
      <c r="F4243" s="34"/>
      <c r="G4243" s="34"/>
    </row>
    <row r="4244" spans="6:7" x14ac:dyDescent="0.25">
      <c r="F4244" s="34"/>
      <c r="G4244" s="34"/>
    </row>
    <row r="4245" spans="6:7" x14ac:dyDescent="0.25">
      <c r="F4245" s="34"/>
      <c r="G4245" s="34"/>
    </row>
    <row r="4246" spans="6:7" x14ac:dyDescent="0.25">
      <c r="F4246" s="34"/>
      <c r="G4246" s="34"/>
    </row>
    <row r="4247" spans="6:7" x14ac:dyDescent="0.25">
      <c r="F4247" s="34"/>
      <c r="G4247" s="34"/>
    </row>
    <row r="4248" spans="6:7" x14ac:dyDescent="0.25">
      <c r="F4248" s="34"/>
      <c r="G4248" s="34"/>
    </row>
    <row r="4249" spans="6:7" x14ac:dyDescent="0.25">
      <c r="F4249" s="34"/>
      <c r="G4249" s="34"/>
    </row>
    <row r="4250" spans="6:7" x14ac:dyDescent="0.25">
      <c r="F4250" s="34"/>
      <c r="G4250" s="34"/>
    </row>
    <row r="4251" spans="6:7" x14ac:dyDescent="0.25">
      <c r="F4251" s="34"/>
      <c r="G4251" s="34"/>
    </row>
    <row r="4252" spans="6:7" x14ac:dyDescent="0.25">
      <c r="F4252" s="34"/>
      <c r="G4252" s="34"/>
    </row>
    <row r="4253" spans="6:7" x14ac:dyDescent="0.25">
      <c r="F4253" s="34"/>
      <c r="G4253" s="34"/>
    </row>
    <row r="4254" spans="6:7" x14ac:dyDescent="0.25">
      <c r="F4254" s="34"/>
      <c r="G4254" s="34"/>
    </row>
    <row r="4255" spans="6:7" x14ac:dyDescent="0.25">
      <c r="F4255" s="34"/>
      <c r="G4255" s="34"/>
    </row>
    <row r="4256" spans="6:7" x14ac:dyDescent="0.25">
      <c r="F4256" s="34"/>
      <c r="G4256" s="34"/>
    </row>
    <row r="4257" spans="6:7" x14ac:dyDescent="0.25">
      <c r="F4257" s="34"/>
      <c r="G4257" s="34"/>
    </row>
    <row r="4258" spans="6:7" x14ac:dyDescent="0.25">
      <c r="F4258" s="34"/>
      <c r="G4258" s="34"/>
    </row>
    <row r="4259" spans="6:7" x14ac:dyDescent="0.25">
      <c r="F4259" s="34"/>
      <c r="G4259" s="34"/>
    </row>
    <row r="4260" spans="6:7" x14ac:dyDescent="0.25">
      <c r="F4260" s="34"/>
      <c r="G4260" s="34"/>
    </row>
    <row r="4261" spans="6:7" x14ac:dyDescent="0.25">
      <c r="F4261" s="34"/>
      <c r="G4261" s="34"/>
    </row>
    <row r="4262" spans="6:7" x14ac:dyDescent="0.25">
      <c r="F4262" s="34"/>
      <c r="G4262" s="34"/>
    </row>
    <row r="4263" spans="6:7" x14ac:dyDescent="0.25">
      <c r="F4263" s="34"/>
      <c r="G4263" s="34"/>
    </row>
    <row r="4264" spans="6:7" x14ac:dyDescent="0.25">
      <c r="F4264" s="34"/>
      <c r="G4264" s="34"/>
    </row>
    <row r="4265" spans="6:7" x14ac:dyDescent="0.25">
      <c r="F4265" s="34"/>
      <c r="G4265" s="34"/>
    </row>
    <row r="4266" spans="6:7" x14ac:dyDescent="0.25">
      <c r="F4266" s="34"/>
      <c r="G4266" s="34"/>
    </row>
    <row r="4267" spans="6:7" x14ac:dyDescent="0.25">
      <c r="F4267" s="34"/>
      <c r="G4267" s="34"/>
    </row>
    <row r="4268" spans="6:7" x14ac:dyDescent="0.25">
      <c r="F4268" s="34"/>
      <c r="G4268" s="34"/>
    </row>
    <row r="4269" spans="6:7" x14ac:dyDescent="0.25">
      <c r="F4269" s="34"/>
      <c r="G4269" s="34"/>
    </row>
    <row r="4270" spans="6:7" x14ac:dyDescent="0.25">
      <c r="F4270" s="34"/>
      <c r="G4270" s="34"/>
    </row>
    <row r="4271" spans="6:7" x14ac:dyDescent="0.25">
      <c r="F4271" s="34"/>
      <c r="G4271" s="34"/>
    </row>
    <row r="4272" spans="6:7" x14ac:dyDescent="0.25">
      <c r="F4272" s="34"/>
      <c r="G4272" s="34"/>
    </row>
    <row r="4273" spans="6:7" x14ac:dyDescent="0.25">
      <c r="F4273" s="34"/>
      <c r="G4273" s="34"/>
    </row>
    <row r="4274" spans="6:7" x14ac:dyDescent="0.25">
      <c r="F4274" s="34"/>
      <c r="G4274" s="34"/>
    </row>
    <row r="4275" spans="6:7" x14ac:dyDescent="0.25">
      <c r="F4275" s="34"/>
      <c r="G4275" s="34"/>
    </row>
    <row r="4276" spans="6:7" x14ac:dyDescent="0.25">
      <c r="F4276" s="34"/>
      <c r="G4276" s="34"/>
    </row>
    <row r="4277" spans="6:7" x14ac:dyDescent="0.25">
      <c r="F4277" s="34"/>
      <c r="G4277" s="34"/>
    </row>
    <row r="4278" spans="6:7" x14ac:dyDescent="0.25">
      <c r="F4278" s="34"/>
      <c r="G4278" s="34"/>
    </row>
    <row r="4279" spans="6:7" x14ac:dyDescent="0.25">
      <c r="F4279" s="34"/>
      <c r="G4279" s="34"/>
    </row>
    <row r="4280" spans="6:7" x14ac:dyDescent="0.25">
      <c r="F4280" s="34"/>
      <c r="G4280" s="34"/>
    </row>
    <row r="4281" spans="6:7" x14ac:dyDescent="0.25">
      <c r="F4281" s="34"/>
      <c r="G4281" s="34"/>
    </row>
    <row r="4282" spans="6:7" x14ac:dyDescent="0.25">
      <c r="F4282" s="34"/>
      <c r="G4282" s="34"/>
    </row>
    <row r="4283" spans="6:7" x14ac:dyDescent="0.25">
      <c r="F4283" s="34"/>
      <c r="G4283" s="34"/>
    </row>
    <row r="4284" spans="6:7" x14ac:dyDescent="0.25">
      <c r="F4284" s="34"/>
      <c r="G4284" s="34"/>
    </row>
    <row r="4285" spans="6:7" x14ac:dyDescent="0.25">
      <c r="F4285" s="34"/>
      <c r="G4285" s="34"/>
    </row>
    <row r="4286" spans="6:7" x14ac:dyDescent="0.25">
      <c r="F4286" s="34"/>
      <c r="G4286" s="34"/>
    </row>
    <row r="4287" spans="6:7" x14ac:dyDescent="0.25">
      <c r="F4287" s="34"/>
      <c r="G4287" s="34"/>
    </row>
    <row r="4288" spans="6:7" x14ac:dyDescent="0.25">
      <c r="F4288" s="34"/>
      <c r="G4288" s="34"/>
    </row>
    <row r="4289" spans="6:7" x14ac:dyDescent="0.25">
      <c r="F4289" s="34"/>
      <c r="G4289" s="34"/>
    </row>
    <row r="4290" spans="6:7" x14ac:dyDescent="0.25">
      <c r="F4290" s="34"/>
      <c r="G4290" s="34"/>
    </row>
    <row r="4291" spans="6:7" x14ac:dyDescent="0.25">
      <c r="F4291" s="34"/>
      <c r="G4291" s="34"/>
    </row>
    <row r="4292" spans="6:7" x14ac:dyDescent="0.25">
      <c r="F4292" s="34"/>
      <c r="G4292" s="34"/>
    </row>
    <row r="4293" spans="6:7" x14ac:dyDescent="0.25">
      <c r="F4293" s="34"/>
      <c r="G4293" s="34"/>
    </row>
    <row r="4294" spans="6:7" x14ac:dyDescent="0.25">
      <c r="F4294" s="34"/>
      <c r="G4294" s="34"/>
    </row>
    <row r="4295" spans="6:7" x14ac:dyDescent="0.25">
      <c r="F4295" s="34"/>
      <c r="G4295" s="34"/>
    </row>
    <row r="4296" spans="6:7" x14ac:dyDescent="0.25">
      <c r="F4296" s="34"/>
      <c r="G4296" s="34"/>
    </row>
    <row r="4297" spans="6:7" x14ac:dyDescent="0.25">
      <c r="F4297" s="34"/>
      <c r="G4297" s="34"/>
    </row>
    <row r="4298" spans="6:7" x14ac:dyDescent="0.25">
      <c r="F4298" s="34"/>
      <c r="G4298" s="34"/>
    </row>
    <row r="4299" spans="6:7" x14ac:dyDescent="0.25">
      <c r="F4299" s="34"/>
      <c r="G4299" s="34"/>
    </row>
    <row r="4300" spans="6:7" x14ac:dyDescent="0.25">
      <c r="F4300" s="34"/>
      <c r="G4300" s="34"/>
    </row>
    <row r="4301" spans="6:7" x14ac:dyDescent="0.25">
      <c r="F4301" s="34"/>
      <c r="G4301" s="34"/>
    </row>
    <row r="4302" spans="6:7" x14ac:dyDescent="0.25">
      <c r="F4302" s="34"/>
      <c r="G4302" s="34"/>
    </row>
    <row r="4303" spans="6:7" x14ac:dyDescent="0.25">
      <c r="F4303" s="34"/>
      <c r="G4303" s="34"/>
    </row>
    <row r="4304" spans="6:7" x14ac:dyDescent="0.25">
      <c r="F4304" s="34"/>
      <c r="G4304" s="34"/>
    </row>
    <row r="4305" spans="6:7" x14ac:dyDescent="0.25">
      <c r="F4305" s="34"/>
      <c r="G4305" s="34"/>
    </row>
    <row r="4306" spans="6:7" x14ac:dyDescent="0.25">
      <c r="F4306" s="34"/>
      <c r="G4306" s="34"/>
    </row>
    <row r="4307" spans="6:7" x14ac:dyDescent="0.25">
      <c r="F4307" s="34"/>
      <c r="G4307" s="34"/>
    </row>
    <row r="4308" spans="6:7" x14ac:dyDescent="0.25">
      <c r="F4308" s="34"/>
      <c r="G4308" s="34"/>
    </row>
    <row r="4309" spans="6:7" x14ac:dyDescent="0.25">
      <c r="F4309" s="34"/>
      <c r="G4309" s="34"/>
    </row>
    <row r="4310" spans="6:7" x14ac:dyDescent="0.25">
      <c r="F4310" s="34"/>
      <c r="G4310" s="34"/>
    </row>
    <row r="4311" spans="6:7" x14ac:dyDescent="0.25">
      <c r="F4311" s="34"/>
      <c r="G4311" s="34"/>
    </row>
    <row r="4312" spans="6:7" x14ac:dyDescent="0.25">
      <c r="F4312" s="34"/>
      <c r="G4312" s="34"/>
    </row>
    <row r="4313" spans="6:7" x14ac:dyDescent="0.25">
      <c r="F4313" s="34"/>
      <c r="G4313" s="34"/>
    </row>
    <row r="4314" spans="6:7" x14ac:dyDescent="0.25">
      <c r="F4314" s="34"/>
      <c r="G4314" s="34"/>
    </row>
    <row r="4315" spans="6:7" x14ac:dyDescent="0.25">
      <c r="F4315" s="34"/>
      <c r="G4315" s="34"/>
    </row>
    <row r="4316" spans="6:7" x14ac:dyDescent="0.25">
      <c r="F4316" s="34"/>
      <c r="G4316" s="34"/>
    </row>
    <row r="4317" spans="6:7" x14ac:dyDescent="0.25">
      <c r="F4317" s="34"/>
      <c r="G4317" s="34"/>
    </row>
    <row r="4318" spans="6:7" x14ac:dyDescent="0.25">
      <c r="F4318" s="34"/>
      <c r="G4318" s="34"/>
    </row>
    <row r="4319" spans="6:7" x14ac:dyDescent="0.25">
      <c r="F4319" s="34"/>
      <c r="G4319" s="34"/>
    </row>
    <row r="4320" spans="6:7" x14ac:dyDescent="0.25">
      <c r="F4320" s="34"/>
      <c r="G4320" s="34"/>
    </row>
    <row r="4321" spans="6:7" x14ac:dyDescent="0.25">
      <c r="F4321" s="34"/>
      <c r="G4321" s="34"/>
    </row>
    <row r="4322" spans="6:7" x14ac:dyDescent="0.25">
      <c r="F4322" s="34"/>
      <c r="G4322" s="34"/>
    </row>
    <row r="4323" spans="6:7" x14ac:dyDescent="0.25">
      <c r="F4323" s="34"/>
      <c r="G4323" s="34"/>
    </row>
    <row r="4324" spans="6:7" x14ac:dyDescent="0.25">
      <c r="F4324" s="34"/>
      <c r="G4324" s="34"/>
    </row>
    <row r="4325" spans="6:7" x14ac:dyDescent="0.25">
      <c r="F4325" s="34"/>
      <c r="G4325" s="34"/>
    </row>
    <row r="4326" spans="6:7" x14ac:dyDescent="0.25">
      <c r="F4326" s="34"/>
      <c r="G4326" s="34"/>
    </row>
    <row r="4327" spans="6:7" x14ac:dyDescent="0.25">
      <c r="F4327" s="34"/>
      <c r="G4327" s="34"/>
    </row>
    <row r="4328" spans="6:7" x14ac:dyDescent="0.25">
      <c r="F4328" s="34"/>
      <c r="G4328" s="34"/>
    </row>
    <row r="4329" spans="6:7" x14ac:dyDescent="0.25">
      <c r="F4329" s="34"/>
      <c r="G4329" s="34"/>
    </row>
    <row r="4330" spans="6:7" x14ac:dyDescent="0.25">
      <c r="F4330" s="34"/>
      <c r="G4330" s="34"/>
    </row>
    <row r="4331" spans="6:7" x14ac:dyDescent="0.25">
      <c r="F4331" s="34"/>
      <c r="G4331" s="34"/>
    </row>
    <row r="4332" spans="6:7" x14ac:dyDescent="0.25">
      <c r="F4332" s="34"/>
      <c r="G4332" s="34"/>
    </row>
    <row r="4333" spans="6:7" x14ac:dyDescent="0.25">
      <c r="F4333" s="34"/>
      <c r="G4333" s="34"/>
    </row>
    <row r="4334" spans="6:7" x14ac:dyDescent="0.25">
      <c r="F4334" s="34"/>
      <c r="G4334" s="34"/>
    </row>
    <row r="4335" spans="6:7" x14ac:dyDescent="0.25">
      <c r="F4335" s="34"/>
      <c r="G4335" s="34"/>
    </row>
    <row r="4336" spans="6:7" x14ac:dyDescent="0.25">
      <c r="F4336" s="34"/>
      <c r="G4336" s="34"/>
    </row>
    <row r="4337" spans="6:7" x14ac:dyDescent="0.25">
      <c r="F4337" s="34"/>
      <c r="G4337" s="34"/>
    </row>
    <row r="4338" spans="6:7" x14ac:dyDescent="0.25">
      <c r="F4338" s="34"/>
      <c r="G4338" s="34"/>
    </row>
    <row r="4339" spans="6:7" x14ac:dyDescent="0.25">
      <c r="F4339" s="34"/>
      <c r="G4339" s="34"/>
    </row>
    <row r="4340" spans="6:7" x14ac:dyDescent="0.25">
      <c r="F4340" s="34"/>
      <c r="G4340" s="34"/>
    </row>
    <row r="4341" spans="6:7" x14ac:dyDescent="0.25">
      <c r="F4341" s="34"/>
      <c r="G4341" s="34"/>
    </row>
    <row r="4342" spans="6:7" x14ac:dyDescent="0.25">
      <c r="F4342" s="34"/>
      <c r="G4342" s="34"/>
    </row>
    <row r="4343" spans="6:7" x14ac:dyDescent="0.25">
      <c r="F4343" s="34"/>
      <c r="G4343" s="34"/>
    </row>
    <row r="4344" spans="6:7" x14ac:dyDescent="0.25">
      <c r="F4344" s="34"/>
      <c r="G4344" s="34"/>
    </row>
    <row r="4345" spans="6:7" x14ac:dyDescent="0.25">
      <c r="F4345" s="34"/>
      <c r="G4345" s="34"/>
    </row>
    <row r="4346" spans="6:7" x14ac:dyDescent="0.25">
      <c r="F4346" s="34"/>
      <c r="G4346" s="34"/>
    </row>
    <row r="4347" spans="6:7" x14ac:dyDescent="0.25">
      <c r="F4347" s="34"/>
      <c r="G4347" s="34"/>
    </row>
    <row r="4348" spans="6:7" x14ac:dyDescent="0.25">
      <c r="F4348" s="34"/>
      <c r="G4348" s="34"/>
    </row>
    <row r="4349" spans="6:7" x14ac:dyDescent="0.25">
      <c r="F4349" s="34"/>
      <c r="G4349" s="34"/>
    </row>
    <row r="4350" spans="6:7" x14ac:dyDescent="0.25">
      <c r="F4350" s="34"/>
      <c r="G4350" s="34"/>
    </row>
    <row r="4351" spans="6:7" x14ac:dyDescent="0.25">
      <c r="F4351" s="34"/>
      <c r="G4351" s="34"/>
    </row>
    <row r="4352" spans="6:7" x14ac:dyDescent="0.25">
      <c r="F4352" s="34"/>
      <c r="G4352" s="34"/>
    </row>
    <row r="4353" spans="6:7" x14ac:dyDescent="0.25">
      <c r="F4353" s="34"/>
      <c r="G4353" s="34"/>
    </row>
    <row r="4354" spans="6:7" x14ac:dyDescent="0.25">
      <c r="F4354" s="34"/>
      <c r="G4354" s="34"/>
    </row>
    <row r="4355" spans="6:7" x14ac:dyDescent="0.25">
      <c r="F4355" s="34"/>
      <c r="G4355" s="34"/>
    </row>
    <row r="4356" spans="6:7" x14ac:dyDescent="0.25">
      <c r="F4356" s="34"/>
      <c r="G4356" s="34"/>
    </row>
    <row r="4357" spans="6:7" x14ac:dyDescent="0.25">
      <c r="F4357" s="34"/>
      <c r="G4357" s="34"/>
    </row>
    <row r="4358" spans="6:7" x14ac:dyDescent="0.25">
      <c r="F4358" s="34"/>
      <c r="G4358" s="34"/>
    </row>
    <row r="4359" spans="6:7" x14ac:dyDescent="0.25">
      <c r="F4359" s="34"/>
      <c r="G4359" s="34"/>
    </row>
    <row r="4360" spans="6:7" x14ac:dyDescent="0.25">
      <c r="F4360" s="34"/>
      <c r="G4360" s="34"/>
    </row>
    <row r="4361" spans="6:7" x14ac:dyDescent="0.25">
      <c r="F4361" s="34"/>
      <c r="G4361" s="34"/>
    </row>
    <row r="4362" spans="6:7" x14ac:dyDescent="0.25">
      <c r="F4362" s="34"/>
      <c r="G4362" s="34"/>
    </row>
    <row r="4363" spans="6:7" x14ac:dyDescent="0.25">
      <c r="F4363" s="34"/>
      <c r="G4363" s="34"/>
    </row>
    <row r="4364" spans="6:7" x14ac:dyDescent="0.25">
      <c r="F4364" s="34"/>
      <c r="G4364" s="34"/>
    </row>
    <row r="4365" spans="6:7" x14ac:dyDescent="0.25">
      <c r="F4365" s="34"/>
      <c r="G4365" s="34"/>
    </row>
    <row r="4366" spans="6:7" x14ac:dyDescent="0.25">
      <c r="F4366" s="34"/>
      <c r="G4366" s="34"/>
    </row>
    <row r="4367" spans="6:7" x14ac:dyDescent="0.25">
      <c r="F4367" s="34"/>
      <c r="G4367" s="34"/>
    </row>
    <row r="4368" spans="6:7" x14ac:dyDescent="0.25">
      <c r="F4368" s="34"/>
      <c r="G4368" s="34"/>
    </row>
    <row r="4369" spans="6:7" x14ac:dyDescent="0.25">
      <c r="F4369" s="34"/>
      <c r="G4369" s="34"/>
    </row>
    <row r="4370" spans="6:7" x14ac:dyDescent="0.25">
      <c r="F4370" s="34"/>
      <c r="G4370" s="34"/>
    </row>
    <row r="4371" spans="6:7" x14ac:dyDescent="0.25">
      <c r="F4371" s="34"/>
      <c r="G4371" s="34"/>
    </row>
    <row r="4372" spans="6:7" x14ac:dyDescent="0.25">
      <c r="F4372" s="34"/>
      <c r="G4372" s="34"/>
    </row>
    <row r="4373" spans="6:7" x14ac:dyDescent="0.25">
      <c r="F4373" s="34"/>
      <c r="G4373" s="34"/>
    </row>
    <row r="4374" spans="6:7" x14ac:dyDescent="0.25">
      <c r="F4374" s="34"/>
      <c r="G4374" s="34"/>
    </row>
    <row r="4375" spans="6:7" x14ac:dyDescent="0.25">
      <c r="F4375" s="34"/>
      <c r="G4375" s="34"/>
    </row>
    <row r="4376" spans="6:7" x14ac:dyDescent="0.25">
      <c r="F4376" s="34"/>
      <c r="G4376" s="34"/>
    </row>
    <row r="4377" spans="6:7" x14ac:dyDescent="0.25">
      <c r="F4377" s="34"/>
      <c r="G4377" s="34"/>
    </row>
    <row r="4378" spans="6:7" x14ac:dyDescent="0.25">
      <c r="F4378" s="34"/>
      <c r="G4378" s="34"/>
    </row>
    <row r="4379" spans="6:7" x14ac:dyDescent="0.25">
      <c r="F4379" s="34"/>
      <c r="G4379" s="34"/>
    </row>
    <row r="4380" spans="6:7" x14ac:dyDescent="0.25">
      <c r="F4380" s="34"/>
      <c r="G4380" s="34"/>
    </row>
    <row r="4381" spans="6:7" x14ac:dyDescent="0.25">
      <c r="F4381" s="34"/>
      <c r="G4381" s="34"/>
    </row>
    <row r="4382" spans="6:7" x14ac:dyDescent="0.25">
      <c r="F4382" s="34"/>
      <c r="G4382" s="34"/>
    </row>
    <row r="4383" spans="6:7" x14ac:dyDescent="0.25">
      <c r="F4383" s="34"/>
      <c r="G4383" s="34"/>
    </row>
    <row r="4384" spans="6:7" x14ac:dyDescent="0.25">
      <c r="F4384" s="34"/>
      <c r="G4384" s="34"/>
    </row>
    <row r="4385" spans="6:7" x14ac:dyDescent="0.25">
      <c r="F4385" s="34"/>
      <c r="G4385" s="34"/>
    </row>
    <row r="4386" spans="6:7" x14ac:dyDescent="0.25">
      <c r="F4386" s="34"/>
      <c r="G4386" s="34"/>
    </row>
    <row r="4387" spans="6:7" x14ac:dyDescent="0.25">
      <c r="F4387" s="34"/>
      <c r="G4387" s="34"/>
    </row>
    <row r="4388" spans="6:7" x14ac:dyDescent="0.25">
      <c r="F4388" s="34"/>
      <c r="G4388" s="34"/>
    </row>
    <row r="4389" spans="6:7" x14ac:dyDescent="0.25">
      <c r="F4389" s="34"/>
      <c r="G4389" s="34"/>
    </row>
    <row r="4390" spans="6:7" x14ac:dyDescent="0.25">
      <c r="F4390" s="34"/>
      <c r="G4390" s="34"/>
    </row>
    <row r="4391" spans="6:7" x14ac:dyDescent="0.25">
      <c r="F4391" s="34"/>
      <c r="G4391" s="34"/>
    </row>
    <row r="4392" spans="6:7" x14ac:dyDescent="0.25">
      <c r="F4392" s="34"/>
      <c r="G4392" s="34"/>
    </row>
    <row r="4393" spans="6:7" x14ac:dyDescent="0.25">
      <c r="F4393" s="34"/>
      <c r="G4393" s="34"/>
    </row>
    <row r="4394" spans="6:7" x14ac:dyDescent="0.25">
      <c r="F4394" s="34"/>
      <c r="G4394" s="34"/>
    </row>
    <row r="4395" spans="6:7" x14ac:dyDescent="0.25">
      <c r="F4395" s="34"/>
      <c r="G4395" s="34"/>
    </row>
    <row r="4396" spans="6:7" x14ac:dyDescent="0.25">
      <c r="F4396" s="34"/>
      <c r="G4396" s="34"/>
    </row>
    <row r="4397" spans="6:7" x14ac:dyDescent="0.25">
      <c r="F4397" s="34"/>
      <c r="G4397" s="34"/>
    </row>
    <row r="4398" spans="6:7" x14ac:dyDescent="0.25">
      <c r="F4398" s="34"/>
      <c r="G4398" s="34"/>
    </row>
    <row r="4399" spans="6:7" x14ac:dyDescent="0.25">
      <c r="F4399" s="34"/>
      <c r="G4399" s="34"/>
    </row>
    <row r="4400" spans="6:7" x14ac:dyDescent="0.25">
      <c r="F4400" s="34"/>
      <c r="G4400" s="34"/>
    </row>
    <row r="4401" spans="6:7" x14ac:dyDescent="0.25">
      <c r="F4401" s="34"/>
      <c r="G4401" s="34"/>
    </row>
    <row r="4402" spans="6:7" x14ac:dyDescent="0.25">
      <c r="F4402" s="34"/>
      <c r="G4402" s="34"/>
    </row>
    <row r="4403" spans="6:7" x14ac:dyDescent="0.25">
      <c r="F4403" s="34"/>
      <c r="G4403" s="34"/>
    </row>
    <row r="4404" spans="6:7" x14ac:dyDescent="0.25">
      <c r="F4404" s="34"/>
      <c r="G4404" s="34"/>
    </row>
    <row r="4405" spans="6:7" x14ac:dyDescent="0.25">
      <c r="F4405" s="34"/>
      <c r="G4405" s="34"/>
    </row>
    <row r="4406" spans="6:7" x14ac:dyDescent="0.25">
      <c r="F4406" s="34"/>
      <c r="G4406" s="34"/>
    </row>
    <row r="4407" spans="6:7" x14ac:dyDescent="0.25">
      <c r="F4407" s="34"/>
      <c r="G4407" s="34"/>
    </row>
    <row r="4408" spans="6:7" x14ac:dyDescent="0.25">
      <c r="F4408" s="34"/>
      <c r="G4408" s="34"/>
    </row>
    <row r="4409" spans="6:7" x14ac:dyDescent="0.25">
      <c r="F4409" s="34"/>
      <c r="G4409" s="34"/>
    </row>
    <row r="4410" spans="6:7" x14ac:dyDescent="0.25">
      <c r="F4410" s="34"/>
      <c r="G4410" s="34"/>
    </row>
    <row r="4411" spans="6:7" x14ac:dyDescent="0.25">
      <c r="F4411" s="34"/>
      <c r="G4411" s="34"/>
    </row>
    <row r="4412" spans="6:7" x14ac:dyDescent="0.25">
      <c r="F4412" s="34"/>
      <c r="G4412" s="34"/>
    </row>
    <row r="4413" spans="6:7" x14ac:dyDescent="0.25">
      <c r="F4413" s="34"/>
      <c r="G4413" s="34"/>
    </row>
    <row r="4414" spans="6:7" x14ac:dyDescent="0.25">
      <c r="F4414" s="34"/>
      <c r="G4414" s="34"/>
    </row>
    <row r="4415" spans="6:7" x14ac:dyDescent="0.25">
      <c r="F4415" s="34"/>
      <c r="G4415" s="34"/>
    </row>
    <row r="4416" spans="6:7" x14ac:dyDescent="0.25">
      <c r="F4416" s="34"/>
      <c r="G4416" s="34"/>
    </row>
    <row r="4417" spans="6:7" x14ac:dyDescent="0.25">
      <c r="F4417" s="34"/>
      <c r="G4417" s="34"/>
    </row>
    <row r="4418" spans="6:7" x14ac:dyDescent="0.25">
      <c r="F4418" s="34"/>
      <c r="G4418" s="34"/>
    </row>
    <row r="4419" spans="6:7" x14ac:dyDescent="0.25">
      <c r="F4419" s="34"/>
      <c r="G4419" s="34"/>
    </row>
    <row r="4420" spans="6:7" x14ac:dyDescent="0.25">
      <c r="F4420" s="34"/>
      <c r="G4420" s="34"/>
    </row>
    <row r="4421" spans="6:7" x14ac:dyDescent="0.25">
      <c r="F4421" s="34"/>
      <c r="G4421" s="34"/>
    </row>
    <row r="4422" spans="6:7" x14ac:dyDescent="0.25">
      <c r="F4422" s="34"/>
      <c r="G4422" s="34"/>
    </row>
    <row r="4423" spans="6:7" x14ac:dyDescent="0.25">
      <c r="F4423" s="34"/>
      <c r="G4423" s="34"/>
    </row>
    <row r="4424" spans="6:7" x14ac:dyDescent="0.25">
      <c r="F4424" s="34"/>
      <c r="G4424" s="34"/>
    </row>
    <row r="4425" spans="6:7" x14ac:dyDescent="0.25">
      <c r="F4425" s="34"/>
      <c r="G4425" s="34"/>
    </row>
    <row r="4426" spans="6:7" x14ac:dyDescent="0.25">
      <c r="F4426" s="34"/>
      <c r="G4426" s="34"/>
    </row>
    <row r="4427" spans="6:7" x14ac:dyDescent="0.25">
      <c r="F4427" s="34"/>
      <c r="G4427" s="34"/>
    </row>
    <row r="4428" spans="6:7" x14ac:dyDescent="0.25">
      <c r="F4428" s="34"/>
      <c r="G4428" s="34"/>
    </row>
    <row r="4429" spans="6:7" x14ac:dyDescent="0.25">
      <c r="F4429" s="34"/>
      <c r="G4429" s="34"/>
    </row>
    <row r="4430" spans="6:7" x14ac:dyDescent="0.25">
      <c r="F4430" s="34"/>
      <c r="G4430" s="34"/>
    </row>
    <row r="4431" spans="6:7" x14ac:dyDescent="0.25">
      <c r="F4431" s="34"/>
      <c r="G4431" s="34"/>
    </row>
    <row r="4432" spans="6:7" x14ac:dyDescent="0.25">
      <c r="F4432" s="34"/>
      <c r="G4432" s="34"/>
    </row>
    <row r="4433" spans="6:7" x14ac:dyDescent="0.25">
      <c r="F4433" s="34"/>
      <c r="G4433" s="34"/>
    </row>
    <row r="4434" spans="6:7" x14ac:dyDescent="0.25">
      <c r="F4434" s="34"/>
      <c r="G4434" s="34"/>
    </row>
    <row r="4435" spans="6:7" x14ac:dyDescent="0.25">
      <c r="F4435" s="34"/>
      <c r="G4435" s="34"/>
    </row>
    <row r="4436" spans="6:7" x14ac:dyDescent="0.25">
      <c r="F4436" s="34"/>
      <c r="G4436" s="34"/>
    </row>
    <row r="4437" spans="6:7" x14ac:dyDescent="0.25">
      <c r="F4437" s="34"/>
      <c r="G4437" s="34"/>
    </row>
    <row r="4438" spans="6:7" x14ac:dyDescent="0.25">
      <c r="F4438" s="34"/>
      <c r="G4438" s="34"/>
    </row>
    <row r="4439" spans="6:7" x14ac:dyDescent="0.25">
      <c r="F4439" s="34"/>
      <c r="G4439" s="34"/>
    </row>
    <row r="4440" spans="6:7" x14ac:dyDescent="0.25">
      <c r="F4440" s="34"/>
      <c r="G4440" s="34"/>
    </row>
    <row r="4441" spans="6:7" x14ac:dyDescent="0.25">
      <c r="F4441" s="34"/>
      <c r="G4441" s="34"/>
    </row>
    <row r="4442" spans="6:7" x14ac:dyDescent="0.25">
      <c r="F4442" s="34"/>
      <c r="G4442" s="34"/>
    </row>
    <row r="4443" spans="6:7" x14ac:dyDescent="0.25">
      <c r="F4443" s="34"/>
      <c r="G4443" s="34"/>
    </row>
    <row r="4444" spans="6:7" x14ac:dyDescent="0.25">
      <c r="F4444" s="34"/>
      <c r="G4444" s="34"/>
    </row>
    <row r="4445" spans="6:7" x14ac:dyDescent="0.25">
      <c r="F4445" s="34"/>
      <c r="G4445" s="34"/>
    </row>
    <row r="4446" spans="6:7" x14ac:dyDescent="0.25">
      <c r="F4446" s="34"/>
      <c r="G4446" s="34"/>
    </row>
    <row r="4447" spans="6:7" x14ac:dyDescent="0.25">
      <c r="F4447" s="34"/>
      <c r="G4447" s="34"/>
    </row>
    <row r="4448" spans="6:7" x14ac:dyDescent="0.25">
      <c r="F4448" s="34"/>
      <c r="G4448" s="34"/>
    </row>
    <row r="4449" spans="6:7" x14ac:dyDescent="0.25">
      <c r="F4449" s="34"/>
      <c r="G4449" s="34"/>
    </row>
    <row r="4450" spans="6:7" x14ac:dyDescent="0.25">
      <c r="F4450" s="34"/>
      <c r="G4450" s="34"/>
    </row>
    <row r="4451" spans="6:7" x14ac:dyDescent="0.25">
      <c r="F4451" s="34"/>
      <c r="G4451" s="34"/>
    </row>
    <row r="4452" spans="6:7" x14ac:dyDescent="0.25">
      <c r="F4452" s="34"/>
      <c r="G4452" s="34"/>
    </row>
    <row r="4453" spans="6:7" x14ac:dyDescent="0.25">
      <c r="F4453" s="34"/>
      <c r="G4453" s="34"/>
    </row>
    <row r="4454" spans="6:7" x14ac:dyDescent="0.25">
      <c r="F4454" s="34"/>
      <c r="G4454" s="34"/>
    </row>
    <row r="4455" spans="6:7" x14ac:dyDescent="0.25">
      <c r="F4455" s="34"/>
      <c r="G4455" s="34"/>
    </row>
    <row r="4456" spans="6:7" x14ac:dyDescent="0.25">
      <c r="F4456" s="34"/>
      <c r="G4456" s="34"/>
    </row>
    <row r="4457" spans="6:7" x14ac:dyDescent="0.25">
      <c r="F4457" s="34"/>
      <c r="G4457" s="34"/>
    </row>
    <row r="4458" spans="6:7" x14ac:dyDescent="0.25">
      <c r="F4458" s="34"/>
      <c r="G4458" s="34"/>
    </row>
    <row r="4459" spans="6:7" x14ac:dyDescent="0.25">
      <c r="F4459" s="34"/>
      <c r="G4459" s="34"/>
    </row>
    <row r="4460" spans="6:7" x14ac:dyDescent="0.25">
      <c r="F4460" s="34"/>
      <c r="G4460" s="34"/>
    </row>
    <row r="4461" spans="6:7" x14ac:dyDescent="0.25">
      <c r="F4461" s="34"/>
      <c r="G4461" s="34"/>
    </row>
    <row r="4462" spans="6:7" x14ac:dyDescent="0.25">
      <c r="F4462" s="34"/>
      <c r="G4462" s="34"/>
    </row>
    <row r="4463" spans="6:7" x14ac:dyDescent="0.25">
      <c r="F4463" s="34"/>
      <c r="G4463" s="34"/>
    </row>
    <row r="4464" spans="6:7" x14ac:dyDescent="0.25">
      <c r="F4464" s="34"/>
      <c r="G4464" s="34"/>
    </row>
    <row r="4465" spans="6:7" x14ac:dyDescent="0.25">
      <c r="F4465" s="34"/>
      <c r="G4465" s="34"/>
    </row>
    <row r="4466" spans="6:7" x14ac:dyDescent="0.25">
      <c r="F4466" s="34"/>
      <c r="G4466" s="34"/>
    </row>
    <row r="4467" spans="6:7" x14ac:dyDescent="0.25">
      <c r="F4467" s="34"/>
      <c r="G4467" s="34"/>
    </row>
    <row r="4468" spans="6:7" x14ac:dyDescent="0.25">
      <c r="F4468" s="34"/>
      <c r="G4468" s="34"/>
    </row>
    <row r="4469" spans="6:7" x14ac:dyDescent="0.25">
      <c r="F4469" s="34"/>
      <c r="G4469" s="34"/>
    </row>
    <row r="4470" spans="6:7" x14ac:dyDescent="0.25">
      <c r="F4470" s="34"/>
      <c r="G4470" s="34"/>
    </row>
    <row r="4471" spans="6:7" x14ac:dyDescent="0.25">
      <c r="F4471" s="34"/>
      <c r="G4471" s="34"/>
    </row>
    <row r="4472" spans="6:7" x14ac:dyDescent="0.25">
      <c r="F4472" s="34"/>
      <c r="G4472" s="34"/>
    </row>
    <row r="4473" spans="6:7" x14ac:dyDescent="0.25">
      <c r="F4473" s="34"/>
      <c r="G4473" s="34"/>
    </row>
    <row r="4474" spans="6:7" x14ac:dyDescent="0.25">
      <c r="F4474" s="34"/>
      <c r="G4474" s="34"/>
    </row>
    <row r="4475" spans="6:7" x14ac:dyDescent="0.25">
      <c r="F4475" s="34"/>
      <c r="G4475" s="34"/>
    </row>
    <row r="4476" spans="6:7" x14ac:dyDescent="0.25">
      <c r="F4476" s="34"/>
      <c r="G4476" s="34"/>
    </row>
    <row r="4477" spans="6:7" x14ac:dyDescent="0.25">
      <c r="F4477" s="34"/>
      <c r="G4477" s="34"/>
    </row>
  </sheetData>
  <sheetProtection algorithmName="SHA-512" hashValue="QIbYUo4PwVvQXXNDL/hT/0ngesR+WGTY28l5o2Z1rrlKnrkCjcQYCoqNzIw5Wc2/NAj2xO6Pj5vWeVOdVVBwtw==" saltValue="/Xt/F60y/v+O/vKXqRUyAQ==" spinCount="100000" sheet="1" objects="1" scenarios="1" formatColumns="0"/>
  <protectedRanges>
    <protectedRange sqref="D9:I9" name="Range1"/>
  </protectedRanges>
  <mergeCells count="14">
    <mergeCell ref="A26:A27"/>
    <mergeCell ref="B26:B27"/>
    <mergeCell ref="C26:C27"/>
    <mergeCell ref="D26:I26"/>
    <mergeCell ref="F2:G2"/>
    <mergeCell ref="A8:A9"/>
    <mergeCell ref="B8:B9"/>
    <mergeCell ref="C8:C9"/>
    <mergeCell ref="D8:I8"/>
    <mergeCell ref="A17:A18"/>
    <mergeCell ref="B17:B18"/>
    <mergeCell ref="C17:C18"/>
    <mergeCell ref="A7:G7"/>
    <mergeCell ref="D17:I17"/>
  </mergeCells>
  <pageMargins left="1.05" right="0.7" top="0.55000000000000004" bottom="0.3" header="0.3" footer="0.3"/>
  <pageSetup scale="8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 C24 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2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5" width="14.125" style="10" customWidth="1"/>
    <col min="6" max="6" width="14.125" style="15" customWidth="1"/>
    <col min="7" max="7" width="14.25" style="10" customWidth="1"/>
    <col min="8" max="9" width="14.25" customWidth="1"/>
    <col min="10" max="12" width="10.625" bestFit="1" customWidth="1"/>
    <col min="13" max="18" width="16.875" customWidth="1"/>
    <col min="235" max="235" width="0.25" customWidth="1"/>
    <col min="236" max="236" width="8.875" customWidth="1"/>
    <col min="237" max="237" width="2.75" customWidth="1"/>
    <col min="238" max="238" width="6.25" customWidth="1"/>
    <col min="239" max="239" width="0.625" customWidth="1"/>
    <col min="240" max="240" width="8.75" customWidth="1"/>
    <col min="241" max="241" width="3.375" customWidth="1"/>
    <col min="242" max="242" width="1" customWidth="1"/>
    <col min="243" max="243" width="0" hidden="1" customWidth="1"/>
    <col min="244" max="244" width="3.625" customWidth="1"/>
    <col min="245" max="245" width="7" customWidth="1"/>
    <col min="246" max="246" width="15" customWidth="1"/>
    <col min="247" max="247" width="9.25" customWidth="1"/>
    <col min="248" max="248" width="0.25" customWidth="1"/>
    <col min="249" max="249" width="1.25" customWidth="1"/>
    <col min="250" max="250" width="0" hidden="1" customWidth="1"/>
    <col min="251" max="251" width="5.25" customWidth="1"/>
    <col min="252" max="252" width="3.125" customWidth="1"/>
    <col min="253" max="253" width="0" hidden="1" customWidth="1"/>
    <col min="254" max="254" width="2" customWidth="1"/>
    <col min="255" max="255" width="0.625" customWidth="1"/>
    <col min="256" max="256" width="1.25" customWidth="1"/>
    <col min="257" max="257" width="9.625" customWidth="1"/>
    <col min="258" max="262" width="0" hidden="1" customWidth="1"/>
    <col min="265" max="268" width="10.625" bestFit="1" customWidth="1"/>
    <col min="269" max="274" width="16.875" customWidth="1"/>
    <col min="491" max="491" width="0.25" customWidth="1"/>
    <col min="492" max="492" width="8.875" customWidth="1"/>
    <col min="493" max="493" width="2.75" customWidth="1"/>
    <col min="494" max="494" width="6.25" customWidth="1"/>
    <col min="495" max="495" width="0.625" customWidth="1"/>
    <col min="496" max="496" width="8.75" customWidth="1"/>
    <col min="497" max="497" width="3.375" customWidth="1"/>
    <col min="498" max="498" width="1" customWidth="1"/>
    <col min="499" max="499" width="0" hidden="1" customWidth="1"/>
    <col min="500" max="500" width="3.625" customWidth="1"/>
    <col min="501" max="501" width="7" customWidth="1"/>
    <col min="502" max="502" width="15" customWidth="1"/>
    <col min="503" max="503" width="9.25" customWidth="1"/>
    <col min="504" max="504" width="0.25" customWidth="1"/>
    <col min="505" max="505" width="1.25" customWidth="1"/>
    <col min="506" max="506" width="0" hidden="1" customWidth="1"/>
    <col min="507" max="507" width="5.25" customWidth="1"/>
    <col min="508" max="508" width="3.125" customWidth="1"/>
    <col min="509" max="509" width="0" hidden="1" customWidth="1"/>
    <col min="510" max="510" width="2" customWidth="1"/>
    <col min="511" max="511" width="0.625" customWidth="1"/>
    <col min="512" max="512" width="1.25" customWidth="1"/>
    <col min="513" max="513" width="9.625" customWidth="1"/>
    <col min="514" max="518" width="0" hidden="1" customWidth="1"/>
    <col min="521" max="524" width="10.625" bestFit="1" customWidth="1"/>
    <col min="525" max="530" width="16.875" customWidth="1"/>
    <col min="747" max="747" width="0.25" customWidth="1"/>
    <col min="748" max="748" width="8.875" customWidth="1"/>
    <col min="749" max="749" width="2.75" customWidth="1"/>
    <col min="750" max="750" width="6.25" customWidth="1"/>
    <col min="751" max="751" width="0.625" customWidth="1"/>
    <col min="752" max="752" width="8.75" customWidth="1"/>
    <col min="753" max="753" width="3.375" customWidth="1"/>
    <col min="754" max="754" width="1" customWidth="1"/>
    <col min="755" max="755" width="0" hidden="1" customWidth="1"/>
    <col min="756" max="756" width="3.625" customWidth="1"/>
    <col min="757" max="757" width="7" customWidth="1"/>
    <col min="758" max="758" width="15" customWidth="1"/>
    <col min="759" max="759" width="9.25" customWidth="1"/>
    <col min="760" max="760" width="0.25" customWidth="1"/>
    <col min="761" max="761" width="1.25" customWidth="1"/>
    <col min="762" max="762" width="0" hidden="1" customWidth="1"/>
    <col min="763" max="763" width="5.25" customWidth="1"/>
    <col min="764" max="764" width="3.125" customWidth="1"/>
    <col min="765" max="765" width="0" hidden="1" customWidth="1"/>
    <col min="766" max="766" width="2" customWidth="1"/>
    <col min="767" max="767" width="0.625" customWidth="1"/>
    <col min="768" max="768" width="1.25" customWidth="1"/>
    <col min="769" max="769" width="9.625" customWidth="1"/>
    <col min="770" max="774" width="0" hidden="1" customWidth="1"/>
    <col min="777" max="780" width="10.625" bestFit="1" customWidth="1"/>
    <col min="781" max="786" width="16.875" customWidth="1"/>
    <col min="1003" max="1003" width="0.25" customWidth="1"/>
    <col min="1004" max="1004" width="8.875" customWidth="1"/>
    <col min="1005" max="1005" width="2.75" customWidth="1"/>
    <col min="1006" max="1006" width="6.25" customWidth="1"/>
    <col min="1007" max="1007" width="0.625" customWidth="1"/>
    <col min="1008" max="1008" width="8.75" customWidth="1"/>
    <col min="1009" max="1009" width="3.375" customWidth="1"/>
    <col min="1010" max="1010" width="1" customWidth="1"/>
    <col min="1011" max="1011" width="0" hidden="1" customWidth="1"/>
    <col min="1012" max="1012" width="3.625" customWidth="1"/>
    <col min="1013" max="1013" width="7" customWidth="1"/>
    <col min="1014" max="1014" width="15" customWidth="1"/>
    <col min="1015" max="1015" width="9.25" customWidth="1"/>
    <col min="1016" max="1016" width="0.25" customWidth="1"/>
    <col min="1017" max="1017" width="1.25" customWidth="1"/>
    <col min="1018" max="1018" width="0" hidden="1" customWidth="1"/>
    <col min="1019" max="1019" width="5.25" customWidth="1"/>
    <col min="1020" max="1020" width="3.125" customWidth="1"/>
    <col min="1021" max="1021" width="0" hidden="1" customWidth="1"/>
    <col min="1022" max="1022" width="2" customWidth="1"/>
    <col min="1023" max="1023" width="0.625" customWidth="1"/>
    <col min="1024" max="1024" width="1.25" customWidth="1"/>
    <col min="1025" max="1025" width="9.625" customWidth="1"/>
    <col min="1026" max="1030" width="0" hidden="1" customWidth="1"/>
    <col min="1033" max="1036" width="10.625" bestFit="1" customWidth="1"/>
    <col min="1037" max="1042" width="16.875" customWidth="1"/>
    <col min="1259" max="1259" width="0.25" customWidth="1"/>
    <col min="1260" max="1260" width="8.875" customWidth="1"/>
    <col min="1261" max="1261" width="2.75" customWidth="1"/>
    <col min="1262" max="1262" width="6.25" customWidth="1"/>
    <col min="1263" max="1263" width="0.625" customWidth="1"/>
    <col min="1264" max="1264" width="8.75" customWidth="1"/>
    <col min="1265" max="1265" width="3.375" customWidth="1"/>
    <col min="1266" max="1266" width="1" customWidth="1"/>
    <col min="1267" max="1267" width="0" hidden="1" customWidth="1"/>
    <col min="1268" max="1268" width="3.625" customWidth="1"/>
    <col min="1269" max="1269" width="7" customWidth="1"/>
    <col min="1270" max="1270" width="15" customWidth="1"/>
    <col min="1271" max="1271" width="9.25" customWidth="1"/>
    <col min="1272" max="1272" width="0.25" customWidth="1"/>
    <col min="1273" max="1273" width="1.25" customWidth="1"/>
    <col min="1274" max="1274" width="0" hidden="1" customWidth="1"/>
    <col min="1275" max="1275" width="5.25" customWidth="1"/>
    <col min="1276" max="1276" width="3.125" customWidth="1"/>
    <col min="1277" max="1277" width="0" hidden="1" customWidth="1"/>
    <col min="1278" max="1278" width="2" customWidth="1"/>
    <col min="1279" max="1279" width="0.625" customWidth="1"/>
    <col min="1280" max="1280" width="1.25" customWidth="1"/>
    <col min="1281" max="1281" width="9.625" customWidth="1"/>
    <col min="1282" max="1286" width="0" hidden="1" customWidth="1"/>
    <col min="1289" max="1292" width="10.625" bestFit="1" customWidth="1"/>
    <col min="1293" max="1298" width="16.875" customWidth="1"/>
    <col min="1515" max="1515" width="0.25" customWidth="1"/>
    <col min="1516" max="1516" width="8.875" customWidth="1"/>
    <col min="1517" max="1517" width="2.75" customWidth="1"/>
    <col min="1518" max="1518" width="6.25" customWidth="1"/>
    <col min="1519" max="1519" width="0.625" customWidth="1"/>
    <col min="1520" max="1520" width="8.75" customWidth="1"/>
    <col min="1521" max="1521" width="3.375" customWidth="1"/>
    <col min="1522" max="1522" width="1" customWidth="1"/>
    <col min="1523" max="1523" width="0" hidden="1" customWidth="1"/>
    <col min="1524" max="1524" width="3.625" customWidth="1"/>
    <col min="1525" max="1525" width="7" customWidth="1"/>
    <col min="1526" max="1526" width="15" customWidth="1"/>
    <col min="1527" max="1527" width="9.25" customWidth="1"/>
    <col min="1528" max="1528" width="0.25" customWidth="1"/>
    <col min="1529" max="1529" width="1.25" customWidth="1"/>
    <col min="1530" max="1530" width="0" hidden="1" customWidth="1"/>
    <col min="1531" max="1531" width="5.25" customWidth="1"/>
    <col min="1532" max="1532" width="3.125" customWidth="1"/>
    <col min="1533" max="1533" width="0" hidden="1" customWidth="1"/>
    <col min="1534" max="1534" width="2" customWidth="1"/>
    <col min="1535" max="1535" width="0.625" customWidth="1"/>
    <col min="1536" max="1536" width="1.25" customWidth="1"/>
    <col min="1537" max="1537" width="9.625" customWidth="1"/>
    <col min="1538" max="1542" width="0" hidden="1" customWidth="1"/>
    <col min="1545" max="1548" width="10.625" bestFit="1" customWidth="1"/>
    <col min="1549" max="1554" width="16.875" customWidth="1"/>
    <col min="1771" max="1771" width="0.25" customWidth="1"/>
    <col min="1772" max="1772" width="8.875" customWidth="1"/>
    <col min="1773" max="1773" width="2.75" customWidth="1"/>
    <col min="1774" max="1774" width="6.25" customWidth="1"/>
    <col min="1775" max="1775" width="0.625" customWidth="1"/>
    <col min="1776" max="1776" width="8.75" customWidth="1"/>
    <col min="1777" max="1777" width="3.375" customWidth="1"/>
    <col min="1778" max="1778" width="1" customWidth="1"/>
    <col min="1779" max="1779" width="0" hidden="1" customWidth="1"/>
    <col min="1780" max="1780" width="3.625" customWidth="1"/>
    <col min="1781" max="1781" width="7" customWidth="1"/>
    <col min="1782" max="1782" width="15" customWidth="1"/>
    <col min="1783" max="1783" width="9.25" customWidth="1"/>
    <col min="1784" max="1784" width="0.25" customWidth="1"/>
    <col min="1785" max="1785" width="1.25" customWidth="1"/>
    <col min="1786" max="1786" width="0" hidden="1" customWidth="1"/>
    <col min="1787" max="1787" width="5.25" customWidth="1"/>
    <col min="1788" max="1788" width="3.125" customWidth="1"/>
    <col min="1789" max="1789" width="0" hidden="1" customWidth="1"/>
    <col min="1790" max="1790" width="2" customWidth="1"/>
    <col min="1791" max="1791" width="0.625" customWidth="1"/>
    <col min="1792" max="1792" width="1.25" customWidth="1"/>
    <col min="1793" max="1793" width="9.625" customWidth="1"/>
    <col min="1794" max="1798" width="0" hidden="1" customWidth="1"/>
    <col min="1801" max="1804" width="10.625" bestFit="1" customWidth="1"/>
    <col min="1805" max="1810" width="16.875" customWidth="1"/>
    <col min="2027" max="2027" width="0.25" customWidth="1"/>
    <col min="2028" max="2028" width="8.875" customWidth="1"/>
    <col min="2029" max="2029" width="2.75" customWidth="1"/>
    <col min="2030" max="2030" width="6.25" customWidth="1"/>
    <col min="2031" max="2031" width="0.625" customWidth="1"/>
    <col min="2032" max="2032" width="8.75" customWidth="1"/>
    <col min="2033" max="2033" width="3.375" customWidth="1"/>
    <col min="2034" max="2034" width="1" customWidth="1"/>
    <col min="2035" max="2035" width="0" hidden="1" customWidth="1"/>
    <col min="2036" max="2036" width="3.625" customWidth="1"/>
    <col min="2037" max="2037" width="7" customWidth="1"/>
    <col min="2038" max="2038" width="15" customWidth="1"/>
    <col min="2039" max="2039" width="9.25" customWidth="1"/>
    <col min="2040" max="2040" width="0.25" customWidth="1"/>
    <col min="2041" max="2041" width="1.25" customWidth="1"/>
    <col min="2042" max="2042" width="0" hidden="1" customWidth="1"/>
    <col min="2043" max="2043" width="5.25" customWidth="1"/>
    <col min="2044" max="2044" width="3.125" customWidth="1"/>
    <col min="2045" max="2045" width="0" hidden="1" customWidth="1"/>
    <col min="2046" max="2046" width="2" customWidth="1"/>
    <col min="2047" max="2047" width="0.625" customWidth="1"/>
    <col min="2048" max="2048" width="1.25" customWidth="1"/>
    <col min="2049" max="2049" width="9.625" customWidth="1"/>
    <col min="2050" max="2054" width="0" hidden="1" customWidth="1"/>
    <col min="2057" max="2060" width="10.625" bestFit="1" customWidth="1"/>
    <col min="2061" max="2066" width="16.875" customWidth="1"/>
    <col min="2283" max="2283" width="0.25" customWidth="1"/>
    <col min="2284" max="2284" width="8.875" customWidth="1"/>
    <col min="2285" max="2285" width="2.75" customWidth="1"/>
    <col min="2286" max="2286" width="6.25" customWidth="1"/>
    <col min="2287" max="2287" width="0.625" customWidth="1"/>
    <col min="2288" max="2288" width="8.75" customWidth="1"/>
    <col min="2289" max="2289" width="3.375" customWidth="1"/>
    <col min="2290" max="2290" width="1" customWidth="1"/>
    <col min="2291" max="2291" width="0" hidden="1" customWidth="1"/>
    <col min="2292" max="2292" width="3.625" customWidth="1"/>
    <col min="2293" max="2293" width="7" customWidth="1"/>
    <col min="2294" max="2294" width="15" customWidth="1"/>
    <col min="2295" max="2295" width="9.25" customWidth="1"/>
    <col min="2296" max="2296" width="0.25" customWidth="1"/>
    <col min="2297" max="2297" width="1.25" customWidth="1"/>
    <col min="2298" max="2298" width="0" hidden="1" customWidth="1"/>
    <col min="2299" max="2299" width="5.25" customWidth="1"/>
    <col min="2300" max="2300" width="3.125" customWidth="1"/>
    <col min="2301" max="2301" width="0" hidden="1" customWidth="1"/>
    <col min="2302" max="2302" width="2" customWidth="1"/>
    <col min="2303" max="2303" width="0.625" customWidth="1"/>
    <col min="2304" max="2304" width="1.25" customWidth="1"/>
    <col min="2305" max="2305" width="9.625" customWidth="1"/>
    <col min="2306" max="2310" width="0" hidden="1" customWidth="1"/>
    <col min="2313" max="2316" width="10.625" bestFit="1" customWidth="1"/>
    <col min="2317" max="2322" width="16.875" customWidth="1"/>
    <col min="2539" max="2539" width="0.25" customWidth="1"/>
    <col min="2540" max="2540" width="8.875" customWidth="1"/>
    <col min="2541" max="2541" width="2.75" customWidth="1"/>
    <col min="2542" max="2542" width="6.25" customWidth="1"/>
    <col min="2543" max="2543" width="0.625" customWidth="1"/>
    <col min="2544" max="2544" width="8.75" customWidth="1"/>
    <col min="2545" max="2545" width="3.375" customWidth="1"/>
    <col min="2546" max="2546" width="1" customWidth="1"/>
    <col min="2547" max="2547" width="0" hidden="1" customWidth="1"/>
    <col min="2548" max="2548" width="3.625" customWidth="1"/>
    <col min="2549" max="2549" width="7" customWidth="1"/>
    <col min="2550" max="2550" width="15" customWidth="1"/>
    <col min="2551" max="2551" width="9.25" customWidth="1"/>
    <col min="2552" max="2552" width="0.25" customWidth="1"/>
    <col min="2553" max="2553" width="1.25" customWidth="1"/>
    <col min="2554" max="2554" width="0" hidden="1" customWidth="1"/>
    <col min="2555" max="2555" width="5.25" customWidth="1"/>
    <col min="2556" max="2556" width="3.125" customWidth="1"/>
    <col min="2557" max="2557" width="0" hidden="1" customWidth="1"/>
    <col min="2558" max="2558" width="2" customWidth="1"/>
    <col min="2559" max="2559" width="0.625" customWidth="1"/>
    <col min="2560" max="2560" width="1.25" customWidth="1"/>
    <col min="2561" max="2561" width="9.625" customWidth="1"/>
    <col min="2562" max="2566" width="0" hidden="1" customWidth="1"/>
    <col min="2569" max="2572" width="10.625" bestFit="1" customWidth="1"/>
    <col min="2573" max="2578" width="16.875" customWidth="1"/>
    <col min="2795" max="2795" width="0.25" customWidth="1"/>
    <col min="2796" max="2796" width="8.875" customWidth="1"/>
    <col min="2797" max="2797" width="2.75" customWidth="1"/>
    <col min="2798" max="2798" width="6.25" customWidth="1"/>
    <col min="2799" max="2799" width="0.625" customWidth="1"/>
    <col min="2800" max="2800" width="8.75" customWidth="1"/>
    <col min="2801" max="2801" width="3.375" customWidth="1"/>
    <col min="2802" max="2802" width="1" customWidth="1"/>
    <col min="2803" max="2803" width="0" hidden="1" customWidth="1"/>
    <col min="2804" max="2804" width="3.625" customWidth="1"/>
    <col min="2805" max="2805" width="7" customWidth="1"/>
    <col min="2806" max="2806" width="15" customWidth="1"/>
    <col min="2807" max="2807" width="9.25" customWidth="1"/>
    <col min="2808" max="2808" width="0.25" customWidth="1"/>
    <col min="2809" max="2809" width="1.25" customWidth="1"/>
    <col min="2810" max="2810" width="0" hidden="1" customWidth="1"/>
    <col min="2811" max="2811" width="5.25" customWidth="1"/>
    <col min="2812" max="2812" width="3.125" customWidth="1"/>
    <col min="2813" max="2813" width="0" hidden="1" customWidth="1"/>
    <col min="2814" max="2814" width="2" customWidth="1"/>
    <col min="2815" max="2815" width="0.625" customWidth="1"/>
    <col min="2816" max="2816" width="1.25" customWidth="1"/>
    <col min="2817" max="2817" width="9.625" customWidth="1"/>
    <col min="2818" max="2822" width="0" hidden="1" customWidth="1"/>
    <col min="2825" max="2828" width="10.625" bestFit="1" customWidth="1"/>
    <col min="2829" max="2834" width="16.875" customWidth="1"/>
    <col min="3051" max="3051" width="0.25" customWidth="1"/>
    <col min="3052" max="3052" width="8.875" customWidth="1"/>
    <col min="3053" max="3053" width="2.75" customWidth="1"/>
    <col min="3054" max="3054" width="6.25" customWidth="1"/>
    <col min="3055" max="3055" width="0.625" customWidth="1"/>
    <col min="3056" max="3056" width="8.75" customWidth="1"/>
    <col min="3057" max="3057" width="3.375" customWidth="1"/>
    <col min="3058" max="3058" width="1" customWidth="1"/>
    <col min="3059" max="3059" width="0" hidden="1" customWidth="1"/>
    <col min="3060" max="3060" width="3.625" customWidth="1"/>
    <col min="3061" max="3061" width="7" customWidth="1"/>
    <col min="3062" max="3062" width="15" customWidth="1"/>
    <col min="3063" max="3063" width="9.25" customWidth="1"/>
    <col min="3064" max="3064" width="0.25" customWidth="1"/>
    <col min="3065" max="3065" width="1.25" customWidth="1"/>
    <col min="3066" max="3066" width="0" hidden="1" customWidth="1"/>
    <col min="3067" max="3067" width="5.25" customWidth="1"/>
    <col min="3068" max="3068" width="3.125" customWidth="1"/>
    <col min="3069" max="3069" width="0" hidden="1" customWidth="1"/>
    <col min="3070" max="3070" width="2" customWidth="1"/>
    <col min="3071" max="3071" width="0.625" customWidth="1"/>
    <col min="3072" max="3072" width="1.25" customWidth="1"/>
    <col min="3073" max="3073" width="9.625" customWidth="1"/>
    <col min="3074" max="3078" width="0" hidden="1" customWidth="1"/>
    <col min="3081" max="3084" width="10.625" bestFit="1" customWidth="1"/>
    <col min="3085" max="3090" width="16.875" customWidth="1"/>
    <col min="3307" max="3307" width="0.25" customWidth="1"/>
    <col min="3308" max="3308" width="8.875" customWidth="1"/>
    <col min="3309" max="3309" width="2.75" customWidth="1"/>
    <col min="3310" max="3310" width="6.25" customWidth="1"/>
    <col min="3311" max="3311" width="0.625" customWidth="1"/>
    <col min="3312" max="3312" width="8.75" customWidth="1"/>
    <col min="3313" max="3313" width="3.375" customWidth="1"/>
    <col min="3314" max="3314" width="1" customWidth="1"/>
    <col min="3315" max="3315" width="0" hidden="1" customWidth="1"/>
    <col min="3316" max="3316" width="3.625" customWidth="1"/>
    <col min="3317" max="3317" width="7" customWidth="1"/>
    <col min="3318" max="3318" width="15" customWidth="1"/>
    <col min="3319" max="3319" width="9.25" customWidth="1"/>
    <col min="3320" max="3320" width="0.25" customWidth="1"/>
    <col min="3321" max="3321" width="1.25" customWidth="1"/>
    <col min="3322" max="3322" width="0" hidden="1" customWidth="1"/>
    <col min="3323" max="3323" width="5.25" customWidth="1"/>
    <col min="3324" max="3324" width="3.125" customWidth="1"/>
    <col min="3325" max="3325" width="0" hidden="1" customWidth="1"/>
    <col min="3326" max="3326" width="2" customWidth="1"/>
    <col min="3327" max="3327" width="0.625" customWidth="1"/>
    <col min="3328" max="3328" width="1.25" customWidth="1"/>
    <col min="3329" max="3329" width="9.625" customWidth="1"/>
    <col min="3330" max="3334" width="0" hidden="1" customWidth="1"/>
    <col min="3337" max="3340" width="10.625" bestFit="1" customWidth="1"/>
    <col min="3341" max="3346" width="16.875" customWidth="1"/>
    <col min="3563" max="3563" width="0.25" customWidth="1"/>
    <col min="3564" max="3564" width="8.875" customWidth="1"/>
    <col min="3565" max="3565" width="2.75" customWidth="1"/>
    <col min="3566" max="3566" width="6.25" customWidth="1"/>
    <col min="3567" max="3567" width="0.625" customWidth="1"/>
    <col min="3568" max="3568" width="8.75" customWidth="1"/>
    <col min="3569" max="3569" width="3.375" customWidth="1"/>
    <col min="3570" max="3570" width="1" customWidth="1"/>
    <col min="3571" max="3571" width="0" hidden="1" customWidth="1"/>
    <col min="3572" max="3572" width="3.625" customWidth="1"/>
    <col min="3573" max="3573" width="7" customWidth="1"/>
    <col min="3574" max="3574" width="15" customWidth="1"/>
    <col min="3575" max="3575" width="9.25" customWidth="1"/>
    <col min="3576" max="3576" width="0.25" customWidth="1"/>
    <col min="3577" max="3577" width="1.25" customWidth="1"/>
    <col min="3578" max="3578" width="0" hidden="1" customWidth="1"/>
    <col min="3579" max="3579" width="5.25" customWidth="1"/>
    <col min="3580" max="3580" width="3.125" customWidth="1"/>
    <col min="3581" max="3581" width="0" hidden="1" customWidth="1"/>
    <col min="3582" max="3582" width="2" customWidth="1"/>
    <col min="3583" max="3583" width="0.625" customWidth="1"/>
    <col min="3584" max="3584" width="1.25" customWidth="1"/>
    <col min="3585" max="3585" width="9.625" customWidth="1"/>
    <col min="3586" max="3590" width="0" hidden="1" customWidth="1"/>
    <col min="3593" max="3596" width="10.625" bestFit="1" customWidth="1"/>
    <col min="3597" max="3602" width="16.875" customWidth="1"/>
    <col min="3819" max="3819" width="0.25" customWidth="1"/>
    <col min="3820" max="3820" width="8.875" customWidth="1"/>
    <col min="3821" max="3821" width="2.75" customWidth="1"/>
    <col min="3822" max="3822" width="6.25" customWidth="1"/>
    <col min="3823" max="3823" width="0.625" customWidth="1"/>
    <col min="3824" max="3824" width="8.75" customWidth="1"/>
    <col min="3825" max="3825" width="3.375" customWidth="1"/>
    <col min="3826" max="3826" width="1" customWidth="1"/>
    <col min="3827" max="3827" width="0" hidden="1" customWidth="1"/>
    <col min="3828" max="3828" width="3.625" customWidth="1"/>
    <col min="3829" max="3829" width="7" customWidth="1"/>
    <col min="3830" max="3830" width="15" customWidth="1"/>
    <col min="3831" max="3831" width="9.25" customWidth="1"/>
    <col min="3832" max="3832" width="0.25" customWidth="1"/>
    <col min="3833" max="3833" width="1.25" customWidth="1"/>
    <col min="3834" max="3834" width="0" hidden="1" customWidth="1"/>
    <col min="3835" max="3835" width="5.25" customWidth="1"/>
    <col min="3836" max="3836" width="3.125" customWidth="1"/>
    <col min="3837" max="3837" width="0" hidden="1" customWidth="1"/>
    <col min="3838" max="3838" width="2" customWidth="1"/>
    <col min="3839" max="3839" width="0.625" customWidth="1"/>
    <col min="3840" max="3840" width="1.25" customWidth="1"/>
    <col min="3841" max="3841" width="9.625" customWidth="1"/>
    <col min="3842" max="3846" width="0" hidden="1" customWidth="1"/>
    <col min="3849" max="3852" width="10.625" bestFit="1" customWidth="1"/>
    <col min="3853" max="3858" width="16.875" customWidth="1"/>
    <col min="4075" max="4075" width="0.25" customWidth="1"/>
    <col min="4076" max="4076" width="8.875" customWidth="1"/>
    <col min="4077" max="4077" width="2.75" customWidth="1"/>
    <col min="4078" max="4078" width="6.25" customWidth="1"/>
    <col min="4079" max="4079" width="0.625" customWidth="1"/>
    <col min="4080" max="4080" width="8.75" customWidth="1"/>
    <col min="4081" max="4081" width="3.375" customWidth="1"/>
    <col min="4082" max="4082" width="1" customWidth="1"/>
    <col min="4083" max="4083" width="0" hidden="1" customWidth="1"/>
    <col min="4084" max="4084" width="3.625" customWidth="1"/>
    <col min="4085" max="4085" width="7" customWidth="1"/>
    <col min="4086" max="4086" width="15" customWidth="1"/>
    <col min="4087" max="4087" width="9.25" customWidth="1"/>
    <col min="4088" max="4088" width="0.25" customWidth="1"/>
    <col min="4089" max="4089" width="1.25" customWidth="1"/>
    <col min="4090" max="4090" width="0" hidden="1" customWidth="1"/>
    <col min="4091" max="4091" width="5.25" customWidth="1"/>
    <col min="4092" max="4092" width="3.125" customWidth="1"/>
    <col min="4093" max="4093" width="0" hidden="1" customWidth="1"/>
    <col min="4094" max="4094" width="2" customWidth="1"/>
    <col min="4095" max="4095" width="0.625" customWidth="1"/>
    <col min="4096" max="4096" width="1.25" customWidth="1"/>
    <col min="4097" max="4097" width="9.625" customWidth="1"/>
    <col min="4098" max="4102" width="0" hidden="1" customWidth="1"/>
    <col min="4105" max="4108" width="10.625" bestFit="1" customWidth="1"/>
    <col min="4109" max="4114" width="16.875" customWidth="1"/>
    <col min="4331" max="4331" width="0.25" customWidth="1"/>
    <col min="4332" max="4332" width="8.875" customWidth="1"/>
    <col min="4333" max="4333" width="2.75" customWidth="1"/>
    <col min="4334" max="4334" width="6.25" customWidth="1"/>
    <col min="4335" max="4335" width="0.625" customWidth="1"/>
    <col min="4336" max="4336" width="8.75" customWidth="1"/>
    <col min="4337" max="4337" width="3.375" customWidth="1"/>
    <col min="4338" max="4338" width="1" customWidth="1"/>
    <col min="4339" max="4339" width="0" hidden="1" customWidth="1"/>
    <col min="4340" max="4340" width="3.625" customWidth="1"/>
    <col min="4341" max="4341" width="7" customWidth="1"/>
    <col min="4342" max="4342" width="15" customWidth="1"/>
    <col min="4343" max="4343" width="9.25" customWidth="1"/>
    <col min="4344" max="4344" width="0.25" customWidth="1"/>
    <col min="4345" max="4345" width="1.25" customWidth="1"/>
    <col min="4346" max="4346" width="0" hidden="1" customWidth="1"/>
    <col min="4347" max="4347" width="5.25" customWidth="1"/>
    <col min="4348" max="4348" width="3.125" customWidth="1"/>
    <col min="4349" max="4349" width="0" hidden="1" customWidth="1"/>
    <col min="4350" max="4350" width="2" customWidth="1"/>
    <col min="4351" max="4351" width="0.625" customWidth="1"/>
    <col min="4352" max="4352" width="1.25" customWidth="1"/>
    <col min="4353" max="4353" width="9.625" customWidth="1"/>
    <col min="4354" max="4358" width="0" hidden="1" customWidth="1"/>
    <col min="4361" max="4364" width="10.625" bestFit="1" customWidth="1"/>
    <col min="4365" max="4370" width="16.875" customWidth="1"/>
    <col min="4587" max="4587" width="0.25" customWidth="1"/>
    <col min="4588" max="4588" width="8.875" customWidth="1"/>
    <col min="4589" max="4589" width="2.75" customWidth="1"/>
    <col min="4590" max="4590" width="6.25" customWidth="1"/>
    <col min="4591" max="4591" width="0.625" customWidth="1"/>
    <col min="4592" max="4592" width="8.75" customWidth="1"/>
    <col min="4593" max="4593" width="3.375" customWidth="1"/>
    <col min="4594" max="4594" width="1" customWidth="1"/>
    <col min="4595" max="4595" width="0" hidden="1" customWidth="1"/>
    <col min="4596" max="4596" width="3.625" customWidth="1"/>
    <col min="4597" max="4597" width="7" customWidth="1"/>
    <col min="4598" max="4598" width="15" customWidth="1"/>
    <col min="4599" max="4599" width="9.25" customWidth="1"/>
    <col min="4600" max="4600" width="0.25" customWidth="1"/>
    <col min="4601" max="4601" width="1.25" customWidth="1"/>
    <col min="4602" max="4602" width="0" hidden="1" customWidth="1"/>
    <col min="4603" max="4603" width="5.25" customWidth="1"/>
    <col min="4604" max="4604" width="3.125" customWidth="1"/>
    <col min="4605" max="4605" width="0" hidden="1" customWidth="1"/>
    <col min="4606" max="4606" width="2" customWidth="1"/>
    <col min="4607" max="4607" width="0.625" customWidth="1"/>
    <col min="4608" max="4608" width="1.25" customWidth="1"/>
    <col min="4609" max="4609" width="9.625" customWidth="1"/>
    <col min="4610" max="4614" width="0" hidden="1" customWidth="1"/>
    <col min="4617" max="4620" width="10.625" bestFit="1" customWidth="1"/>
    <col min="4621" max="4626" width="16.875" customWidth="1"/>
    <col min="4843" max="4843" width="0.25" customWidth="1"/>
    <col min="4844" max="4844" width="8.875" customWidth="1"/>
    <col min="4845" max="4845" width="2.75" customWidth="1"/>
    <col min="4846" max="4846" width="6.25" customWidth="1"/>
    <col min="4847" max="4847" width="0.625" customWidth="1"/>
    <col min="4848" max="4848" width="8.75" customWidth="1"/>
    <col min="4849" max="4849" width="3.375" customWidth="1"/>
    <col min="4850" max="4850" width="1" customWidth="1"/>
    <col min="4851" max="4851" width="0" hidden="1" customWidth="1"/>
    <col min="4852" max="4852" width="3.625" customWidth="1"/>
    <col min="4853" max="4853" width="7" customWidth="1"/>
    <col min="4854" max="4854" width="15" customWidth="1"/>
    <col min="4855" max="4855" width="9.25" customWidth="1"/>
    <col min="4856" max="4856" width="0.25" customWidth="1"/>
    <col min="4857" max="4857" width="1.25" customWidth="1"/>
    <col min="4858" max="4858" width="0" hidden="1" customWidth="1"/>
    <col min="4859" max="4859" width="5.25" customWidth="1"/>
    <col min="4860" max="4860" width="3.125" customWidth="1"/>
    <col min="4861" max="4861" width="0" hidden="1" customWidth="1"/>
    <col min="4862" max="4862" width="2" customWidth="1"/>
    <col min="4863" max="4863" width="0.625" customWidth="1"/>
    <col min="4864" max="4864" width="1.25" customWidth="1"/>
    <col min="4865" max="4865" width="9.625" customWidth="1"/>
    <col min="4866" max="4870" width="0" hidden="1" customWidth="1"/>
    <col min="4873" max="4876" width="10.625" bestFit="1" customWidth="1"/>
    <col min="4877" max="4882" width="16.875" customWidth="1"/>
    <col min="5099" max="5099" width="0.25" customWidth="1"/>
    <col min="5100" max="5100" width="8.875" customWidth="1"/>
    <col min="5101" max="5101" width="2.75" customWidth="1"/>
    <col min="5102" max="5102" width="6.25" customWidth="1"/>
    <col min="5103" max="5103" width="0.625" customWidth="1"/>
    <col min="5104" max="5104" width="8.75" customWidth="1"/>
    <col min="5105" max="5105" width="3.375" customWidth="1"/>
    <col min="5106" max="5106" width="1" customWidth="1"/>
    <col min="5107" max="5107" width="0" hidden="1" customWidth="1"/>
    <col min="5108" max="5108" width="3.625" customWidth="1"/>
    <col min="5109" max="5109" width="7" customWidth="1"/>
    <col min="5110" max="5110" width="15" customWidth="1"/>
    <col min="5111" max="5111" width="9.25" customWidth="1"/>
    <col min="5112" max="5112" width="0.25" customWidth="1"/>
    <col min="5113" max="5113" width="1.25" customWidth="1"/>
    <col min="5114" max="5114" width="0" hidden="1" customWidth="1"/>
    <col min="5115" max="5115" width="5.25" customWidth="1"/>
    <col min="5116" max="5116" width="3.125" customWidth="1"/>
    <col min="5117" max="5117" width="0" hidden="1" customWidth="1"/>
    <col min="5118" max="5118" width="2" customWidth="1"/>
    <col min="5119" max="5119" width="0.625" customWidth="1"/>
    <col min="5120" max="5120" width="1.25" customWidth="1"/>
    <col min="5121" max="5121" width="9.625" customWidth="1"/>
    <col min="5122" max="5126" width="0" hidden="1" customWidth="1"/>
    <col min="5129" max="5132" width="10.625" bestFit="1" customWidth="1"/>
    <col min="5133" max="5138" width="16.875" customWidth="1"/>
    <col min="5355" max="5355" width="0.25" customWidth="1"/>
    <col min="5356" max="5356" width="8.875" customWidth="1"/>
    <col min="5357" max="5357" width="2.75" customWidth="1"/>
    <col min="5358" max="5358" width="6.25" customWidth="1"/>
    <col min="5359" max="5359" width="0.625" customWidth="1"/>
    <col min="5360" max="5360" width="8.75" customWidth="1"/>
    <col min="5361" max="5361" width="3.375" customWidth="1"/>
    <col min="5362" max="5362" width="1" customWidth="1"/>
    <col min="5363" max="5363" width="0" hidden="1" customWidth="1"/>
    <col min="5364" max="5364" width="3.625" customWidth="1"/>
    <col min="5365" max="5365" width="7" customWidth="1"/>
    <col min="5366" max="5366" width="15" customWidth="1"/>
    <col min="5367" max="5367" width="9.25" customWidth="1"/>
    <col min="5368" max="5368" width="0.25" customWidth="1"/>
    <col min="5369" max="5369" width="1.25" customWidth="1"/>
    <col min="5370" max="5370" width="0" hidden="1" customWidth="1"/>
    <col min="5371" max="5371" width="5.25" customWidth="1"/>
    <col min="5372" max="5372" width="3.125" customWidth="1"/>
    <col min="5373" max="5373" width="0" hidden="1" customWidth="1"/>
    <col min="5374" max="5374" width="2" customWidth="1"/>
    <col min="5375" max="5375" width="0.625" customWidth="1"/>
    <col min="5376" max="5376" width="1.25" customWidth="1"/>
    <col min="5377" max="5377" width="9.625" customWidth="1"/>
    <col min="5378" max="5382" width="0" hidden="1" customWidth="1"/>
    <col min="5385" max="5388" width="10.625" bestFit="1" customWidth="1"/>
    <col min="5389" max="5394" width="16.875" customWidth="1"/>
    <col min="5611" max="5611" width="0.25" customWidth="1"/>
    <col min="5612" max="5612" width="8.875" customWidth="1"/>
    <col min="5613" max="5613" width="2.75" customWidth="1"/>
    <col min="5614" max="5614" width="6.25" customWidth="1"/>
    <col min="5615" max="5615" width="0.625" customWidth="1"/>
    <col min="5616" max="5616" width="8.75" customWidth="1"/>
    <col min="5617" max="5617" width="3.375" customWidth="1"/>
    <col min="5618" max="5618" width="1" customWidth="1"/>
    <col min="5619" max="5619" width="0" hidden="1" customWidth="1"/>
    <col min="5620" max="5620" width="3.625" customWidth="1"/>
    <col min="5621" max="5621" width="7" customWidth="1"/>
    <col min="5622" max="5622" width="15" customWidth="1"/>
    <col min="5623" max="5623" width="9.25" customWidth="1"/>
    <col min="5624" max="5624" width="0.25" customWidth="1"/>
    <col min="5625" max="5625" width="1.25" customWidth="1"/>
    <col min="5626" max="5626" width="0" hidden="1" customWidth="1"/>
    <col min="5627" max="5627" width="5.25" customWidth="1"/>
    <col min="5628" max="5628" width="3.125" customWidth="1"/>
    <col min="5629" max="5629" width="0" hidden="1" customWidth="1"/>
    <col min="5630" max="5630" width="2" customWidth="1"/>
    <col min="5631" max="5631" width="0.625" customWidth="1"/>
    <col min="5632" max="5632" width="1.25" customWidth="1"/>
    <col min="5633" max="5633" width="9.625" customWidth="1"/>
    <col min="5634" max="5638" width="0" hidden="1" customWidth="1"/>
    <col min="5641" max="5644" width="10.625" bestFit="1" customWidth="1"/>
    <col min="5645" max="5650" width="16.875" customWidth="1"/>
    <col min="5867" max="5867" width="0.25" customWidth="1"/>
    <col min="5868" max="5868" width="8.875" customWidth="1"/>
    <col min="5869" max="5869" width="2.75" customWidth="1"/>
    <col min="5870" max="5870" width="6.25" customWidth="1"/>
    <col min="5871" max="5871" width="0.625" customWidth="1"/>
    <col min="5872" max="5872" width="8.75" customWidth="1"/>
    <col min="5873" max="5873" width="3.375" customWidth="1"/>
    <col min="5874" max="5874" width="1" customWidth="1"/>
    <col min="5875" max="5875" width="0" hidden="1" customWidth="1"/>
    <col min="5876" max="5876" width="3.625" customWidth="1"/>
    <col min="5877" max="5877" width="7" customWidth="1"/>
    <col min="5878" max="5878" width="15" customWidth="1"/>
    <col min="5879" max="5879" width="9.25" customWidth="1"/>
    <col min="5880" max="5880" width="0.25" customWidth="1"/>
    <col min="5881" max="5881" width="1.25" customWidth="1"/>
    <col min="5882" max="5882" width="0" hidden="1" customWidth="1"/>
    <col min="5883" max="5883" width="5.25" customWidth="1"/>
    <col min="5884" max="5884" width="3.125" customWidth="1"/>
    <col min="5885" max="5885" width="0" hidden="1" customWidth="1"/>
    <col min="5886" max="5886" width="2" customWidth="1"/>
    <col min="5887" max="5887" width="0.625" customWidth="1"/>
    <col min="5888" max="5888" width="1.25" customWidth="1"/>
    <col min="5889" max="5889" width="9.625" customWidth="1"/>
    <col min="5890" max="5894" width="0" hidden="1" customWidth="1"/>
    <col min="5897" max="5900" width="10.625" bestFit="1" customWidth="1"/>
    <col min="5901" max="5906" width="16.875" customWidth="1"/>
    <col min="6123" max="6123" width="0.25" customWidth="1"/>
    <col min="6124" max="6124" width="8.875" customWidth="1"/>
    <col min="6125" max="6125" width="2.75" customWidth="1"/>
    <col min="6126" max="6126" width="6.25" customWidth="1"/>
    <col min="6127" max="6127" width="0.625" customWidth="1"/>
    <col min="6128" max="6128" width="8.75" customWidth="1"/>
    <col min="6129" max="6129" width="3.375" customWidth="1"/>
    <col min="6130" max="6130" width="1" customWidth="1"/>
    <col min="6131" max="6131" width="0" hidden="1" customWidth="1"/>
    <col min="6132" max="6132" width="3.625" customWidth="1"/>
    <col min="6133" max="6133" width="7" customWidth="1"/>
    <col min="6134" max="6134" width="15" customWidth="1"/>
    <col min="6135" max="6135" width="9.25" customWidth="1"/>
    <col min="6136" max="6136" width="0.25" customWidth="1"/>
    <col min="6137" max="6137" width="1.25" customWidth="1"/>
    <col min="6138" max="6138" width="0" hidden="1" customWidth="1"/>
    <col min="6139" max="6139" width="5.25" customWidth="1"/>
    <col min="6140" max="6140" width="3.125" customWidth="1"/>
    <col min="6141" max="6141" width="0" hidden="1" customWidth="1"/>
    <col min="6142" max="6142" width="2" customWidth="1"/>
    <col min="6143" max="6143" width="0.625" customWidth="1"/>
    <col min="6144" max="6144" width="1.25" customWidth="1"/>
    <col min="6145" max="6145" width="9.625" customWidth="1"/>
    <col min="6146" max="6150" width="0" hidden="1" customWidth="1"/>
    <col min="6153" max="6156" width="10.625" bestFit="1" customWidth="1"/>
    <col min="6157" max="6162" width="16.875" customWidth="1"/>
    <col min="6379" max="6379" width="0.25" customWidth="1"/>
    <col min="6380" max="6380" width="8.875" customWidth="1"/>
    <col min="6381" max="6381" width="2.75" customWidth="1"/>
    <col min="6382" max="6382" width="6.25" customWidth="1"/>
    <col min="6383" max="6383" width="0.625" customWidth="1"/>
    <col min="6384" max="6384" width="8.75" customWidth="1"/>
    <col min="6385" max="6385" width="3.375" customWidth="1"/>
    <col min="6386" max="6386" width="1" customWidth="1"/>
    <col min="6387" max="6387" width="0" hidden="1" customWidth="1"/>
    <col min="6388" max="6388" width="3.625" customWidth="1"/>
    <col min="6389" max="6389" width="7" customWidth="1"/>
    <col min="6390" max="6390" width="15" customWidth="1"/>
    <col min="6391" max="6391" width="9.25" customWidth="1"/>
    <col min="6392" max="6392" width="0.25" customWidth="1"/>
    <col min="6393" max="6393" width="1.25" customWidth="1"/>
    <col min="6394" max="6394" width="0" hidden="1" customWidth="1"/>
    <col min="6395" max="6395" width="5.25" customWidth="1"/>
    <col min="6396" max="6396" width="3.125" customWidth="1"/>
    <col min="6397" max="6397" width="0" hidden="1" customWidth="1"/>
    <col min="6398" max="6398" width="2" customWidth="1"/>
    <col min="6399" max="6399" width="0.625" customWidth="1"/>
    <col min="6400" max="6400" width="1.25" customWidth="1"/>
    <col min="6401" max="6401" width="9.625" customWidth="1"/>
    <col min="6402" max="6406" width="0" hidden="1" customWidth="1"/>
    <col min="6409" max="6412" width="10.625" bestFit="1" customWidth="1"/>
    <col min="6413" max="6418" width="16.875" customWidth="1"/>
    <col min="6635" max="6635" width="0.25" customWidth="1"/>
    <col min="6636" max="6636" width="8.875" customWidth="1"/>
    <col min="6637" max="6637" width="2.75" customWidth="1"/>
    <col min="6638" max="6638" width="6.25" customWidth="1"/>
    <col min="6639" max="6639" width="0.625" customWidth="1"/>
    <col min="6640" max="6640" width="8.75" customWidth="1"/>
    <col min="6641" max="6641" width="3.375" customWidth="1"/>
    <col min="6642" max="6642" width="1" customWidth="1"/>
    <col min="6643" max="6643" width="0" hidden="1" customWidth="1"/>
    <col min="6644" max="6644" width="3.625" customWidth="1"/>
    <col min="6645" max="6645" width="7" customWidth="1"/>
    <col min="6646" max="6646" width="15" customWidth="1"/>
    <col min="6647" max="6647" width="9.25" customWidth="1"/>
    <col min="6648" max="6648" width="0.25" customWidth="1"/>
    <col min="6649" max="6649" width="1.25" customWidth="1"/>
    <col min="6650" max="6650" width="0" hidden="1" customWidth="1"/>
    <col min="6651" max="6651" width="5.25" customWidth="1"/>
    <col min="6652" max="6652" width="3.125" customWidth="1"/>
    <col min="6653" max="6653" width="0" hidden="1" customWidth="1"/>
    <col min="6654" max="6654" width="2" customWidth="1"/>
    <col min="6655" max="6655" width="0.625" customWidth="1"/>
    <col min="6656" max="6656" width="1.25" customWidth="1"/>
    <col min="6657" max="6657" width="9.625" customWidth="1"/>
    <col min="6658" max="6662" width="0" hidden="1" customWidth="1"/>
    <col min="6665" max="6668" width="10.625" bestFit="1" customWidth="1"/>
    <col min="6669" max="6674" width="16.875" customWidth="1"/>
    <col min="6891" max="6891" width="0.25" customWidth="1"/>
    <col min="6892" max="6892" width="8.875" customWidth="1"/>
    <col min="6893" max="6893" width="2.75" customWidth="1"/>
    <col min="6894" max="6894" width="6.25" customWidth="1"/>
    <col min="6895" max="6895" width="0.625" customWidth="1"/>
    <col min="6896" max="6896" width="8.75" customWidth="1"/>
    <col min="6897" max="6897" width="3.375" customWidth="1"/>
    <col min="6898" max="6898" width="1" customWidth="1"/>
    <col min="6899" max="6899" width="0" hidden="1" customWidth="1"/>
    <col min="6900" max="6900" width="3.625" customWidth="1"/>
    <col min="6901" max="6901" width="7" customWidth="1"/>
    <col min="6902" max="6902" width="15" customWidth="1"/>
    <col min="6903" max="6903" width="9.25" customWidth="1"/>
    <col min="6904" max="6904" width="0.25" customWidth="1"/>
    <col min="6905" max="6905" width="1.25" customWidth="1"/>
    <col min="6906" max="6906" width="0" hidden="1" customWidth="1"/>
    <col min="6907" max="6907" width="5.25" customWidth="1"/>
    <col min="6908" max="6908" width="3.125" customWidth="1"/>
    <col min="6909" max="6909" width="0" hidden="1" customWidth="1"/>
    <col min="6910" max="6910" width="2" customWidth="1"/>
    <col min="6911" max="6911" width="0.625" customWidth="1"/>
    <col min="6912" max="6912" width="1.25" customWidth="1"/>
    <col min="6913" max="6913" width="9.625" customWidth="1"/>
    <col min="6914" max="6918" width="0" hidden="1" customWidth="1"/>
    <col min="6921" max="6924" width="10.625" bestFit="1" customWidth="1"/>
    <col min="6925" max="6930" width="16.875" customWidth="1"/>
    <col min="7147" max="7147" width="0.25" customWidth="1"/>
    <col min="7148" max="7148" width="8.875" customWidth="1"/>
    <col min="7149" max="7149" width="2.75" customWidth="1"/>
    <col min="7150" max="7150" width="6.25" customWidth="1"/>
    <col min="7151" max="7151" width="0.625" customWidth="1"/>
    <col min="7152" max="7152" width="8.75" customWidth="1"/>
    <col min="7153" max="7153" width="3.375" customWidth="1"/>
    <col min="7154" max="7154" width="1" customWidth="1"/>
    <col min="7155" max="7155" width="0" hidden="1" customWidth="1"/>
    <col min="7156" max="7156" width="3.625" customWidth="1"/>
    <col min="7157" max="7157" width="7" customWidth="1"/>
    <col min="7158" max="7158" width="15" customWidth="1"/>
    <col min="7159" max="7159" width="9.25" customWidth="1"/>
    <col min="7160" max="7160" width="0.25" customWidth="1"/>
    <col min="7161" max="7161" width="1.25" customWidth="1"/>
    <col min="7162" max="7162" width="0" hidden="1" customWidth="1"/>
    <col min="7163" max="7163" width="5.25" customWidth="1"/>
    <col min="7164" max="7164" width="3.125" customWidth="1"/>
    <col min="7165" max="7165" width="0" hidden="1" customWidth="1"/>
    <col min="7166" max="7166" width="2" customWidth="1"/>
    <col min="7167" max="7167" width="0.625" customWidth="1"/>
    <col min="7168" max="7168" width="1.25" customWidth="1"/>
    <col min="7169" max="7169" width="9.625" customWidth="1"/>
    <col min="7170" max="7174" width="0" hidden="1" customWidth="1"/>
    <col min="7177" max="7180" width="10.625" bestFit="1" customWidth="1"/>
    <col min="7181" max="7186" width="16.875" customWidth="1"/>
    <col min="7403" max="7403" width="0.25" customWidth="1"/>
    <col min="7404" max="7404" width="8.875" customWidth="1"/>
    <col min="7405" max="7405" width="2.75" customWidth="1"/>
    <col min="7406" max="7406" width="6.25" customWidth="1"/>
    <col min="7407" max="7407" width="0.625" customWidth="1"/>
    <col min="7408" max="7408" width="8.75" customWidth="1"/>
    <col min="7409" max="7409" width="3.375" customWidth="1"/>
    <col min="7410" max="7410" width="1" customWidth="1"/>
    <col min="7411" max="7411" width="0" hidden="1" customWidth="1"/>
    <col min="7412" max="7412" width="3.625" customWidth="1"/>
    <col min="7413" max="7413" width="7" customWidth="1"/>
    <col min="7414" max="7414" width="15" customWidth="1"/>
    <col min="7415" max="7415" width="9.25" customWidth="1"/>
    <col min="7416" max="7416" width="0.25" customWidth="1"/>
    <col min="7417" max="7417" width="1.25" customWidth="1"/>
    <col min="7418" max="7418" width="0" hidden="1" customWidth="1"/>
    <col min="7419" max="7419" width="5.25" customWidth="1"/>
    <col min="7420" max="7420" width="3.125" customWidth="1"/>
    <col min="7421" max="7421" width="0" hidden="1" customWidth="1"/>
    <col min="7422" max="7422" width="2" customWidth="1"/>
    <col min="7423" max="7423" width="0.625" customWidth="1"/>
    <col min="7424" max="7424" width="1.25" customWidth="1"/>
    <col min="7425" max="7425" width="9.625" customWidth="1"/>
    <col min="7426" max="7430" width="0" hidden="1" customWidth="1"/>
    <col min="7433" max="7436" width="10.625" bestFit="1" customWidth="1"/>
    <col min="7437" max="7442" width="16.875" customWidth="1"/>
    <col min="7659" max="7659" width="0.25" customWidth="1"/>
    <col min="7660" max="7660" width="8.875" customWidth="1"/>
    <col min="7661" max="7661" width="2.75" customWidth="1"/>
    <col min="7662" max="7662" width="6.25" customWidth="1"/>
    <col min="7663" max="7663" width="0.625" customWidth="1"/>
    <col min="7664" max="7664" width="8.75" customWidth="1"/>
    <col min="7665" max="7665" width="3.375" customWidth="1"/>
    <col min="7666" max="7666" width="1" customWidth="1"/>
    <col min="7667" max="7667" width="0" hidden="1" customWidth="1"/>
    <col min="7668" max="7668" width="3.625" customWidth="1"/>
    <col min="7669" max="7669" width="7" customWidth="1"/>
    <col min="7670" max="7670" width="15" customWidth="1"/>
    <col min="7671" max="7671" width="9.25" customWidth="1"/>
    <col min="7672" max="7672" width="0.25" customWidth="1"/>
    <col min="7673" max="7673" width="1.25" customWidth="1"/>
    <col min="7674" max="7674" width="0" hidden="1" customWidth="1"/>
    <col min="7675" max="7675" width="5.25" customWidth="1"/>
    <col min="7676" max="7676" width="3.125" customWidth="1"/>
    <col min="7677" max="7677" width="0" hidden="1" customWidth="1"/>
    <col min="7678" max="7678" width="2" customWidth="1"/>
    <col min="7679" max="7679" width="0.625" customWidth="1"/>
    <col min="7680" max="7680" width="1.25" customWidth="1"/>
    <col min="7681" max="7681" width="9.625" customWidth="1"/>
    <col min="7682" max="7686" width="0" hidden="1" customWidth="1"/>
    <col min="7689" max="7692" width="10.625" bestFit="1" customWidth="1"/>
    <col min="7693" max="7698" width="16.875" customWidth="1"/>
    <col min="7915" max="7915" width="0.25" customWidth="1"/>
    <col min="7916" max="7916" width="8.875" customWidth="1"/>
    <col min="7917" max="7917" width="2.75" customWidth="1"/>
    <col min="7918" max="7918" width="6.25" customWidth="1"/>
    <col min="7919" max="7919" width="0.625" customWidth="1"/>
    <col min="7920" max="7920" width="8.75" customWidth="1"/>
    <col min="7921" max="7921" width="3.375" customWidth="1"/>
    <col min="7922" max="7922" width="1" customWidth="1"/>
    <col min="7923" max="7923" width="0" hidden="1" customWidth="1"/>
    <col min="7924" max="7924" width="3.625" customWidth="1"/>
    <col min="7925" max="7925" width="7" customWidth="1"/>
    <col min="7926" max="7926" width="15" customWidth="1"/>
    <col min="7927" max="7927" width="9.25" customWidth="1"/>
    <col min="7928" max="7928" width="0.25" customWidth="1"/>
    <col min="7929" max="7929" width="1.25" customWidth="1"/>
    <col min="7930" max="7930" width="0" hidden="1" customWidth="1"/>
    <col min="7931" max="7931" width="5.25" customWidth="1"/>
    <col min="7932" max="7932" width="3.125" customWidth="1"/>
    <col min="7933" max="7933" width="0" hidden="1" customWidth="1"/>
    <col min="7934" max="7934" width="2" customWidth="1"/>
    <col min="7935" max="7935" width="0.625" customWidth="1"/>
    <col min="7936" max="7936" width="1.25" customWidth="1"/>
    <col min="7937" max="7937" width="9.625" customWidth="1"/>
    <col min="7938" max="7942" width="0" hidden="1" customWidth="1"/>
    <col min="7945" max="7948" width="10.625" bestFit="1" customWidth="1"/>
    <col min="7949" max="7954" width="16.875" customWidth="1"/>
    <col min="8171" max="8171" width="0.25" customWidth="1"/>
    <col min="8172" max="8172" width="8.875" customWidth="1"/>
    <col min="8173" max="8173" width="2.75" customWidth="1"/>
    <col min="8174" max="8174" width="6.25" customWidth="1"/>
    <col min="8175" max="8175" width="0.625" customWidth="1"/>
    <col min="8176" max="8176" width="8.75" customWidth="1"/>
    <col min="8177" max="8177" width="3.375" customWidth="1"/>
    <col min="8178" max="8178" width="1" customWidth="1"/>
    <col min="8179" max="8179" width="0" hidden="1" customWidth="1"/>
    <col min="8180" max="8180" width="3.625" customWidth="1"/>
    <col min="8181" max="8181" width="7" customWidth="1"/>
    <col min="8182" max="8182" width="15" customWidth="1"/>
    <col min="8183" max="8183" width="9.25" customWidth="1"/>
    <col min="8184" max="8184" width="0.25" customWidth="1"/>
    <col min="8185" max="8185" width="1.25" customWidth="1"/>
    <col min="8186" max="8186" width="0" hidden="1" customWidth="1"/>
    <col min="8187" max="8187" width="5.25" customWidth="1"/>
    <col min="8188" max="8188" width="3.125" customWidth="1"/>
    <col min="8189" max="8189" width="0" hidden="1" customWidth="1"/>
    <col min="8190" max="8190" width="2" customWidth="1"/>
    <col min="8191" max="8191" width="0.625" customWidth="1"/>
    <col min="8192" max="8192" width="1.25" customWidth="1"/>
    <col min="8193" max="8193" width="9.625" customWidth="1"/>
    <col min="8194" max="8198" width="0" hidden="1" customWidth="1"/>
    <col min="8201" max="8204" width="10.625" bestFit="1" customWidth="1"/>
    <col min="8205" max="8210" width="16.875" customWidth="1"/>
    <col min="8427" max="8427" width="0.25" customWidth="1"/>
    <col min="8428" max="8428" width="8.875" customWidth="1"/>
    <col min="8429" max="8429" width="2.75" customWidth="1"/>
    <col min="8430" max="8430" width="6.25" customWidth="1"/>
    <col min="8431" max="8431" width="0.625" customWidth="1"/>
    <col min="8432" max="8432" width="8.75" customWidth="1"/>
    <col min="8433" max="8433" width="3.375" customWidth="1"/>
    <col min="8434" max="8434" width="1" customWidth="1"/>
    <col min="8435" max="8435" width="0" hidden="1" customWidth="1"/>
    <col min="8436" max="8436" width="3.625" customWidth="1"/>
    <col min="8437" max="8437" width="7" customWidth="1"/>
    <col min="8438" max="8438" width="15" customWidth="1"/>
    <col min="8439" max="8439" width="9.25" customWidth="1"/>
    <col min="8440" max="8440" width="0.25" customWidth="1"/>
    <col min="8441" max="8441" width="1.25" customWidth="1"/>
    <col min="8442" max="8442" width="0" hidden="1" customWidth="1"/>
    <col min="8443" max="8443" width="5.25" customWidth="1"/>
    <col min="8444" max="8444" width="3.125" customWidth="1"/>
    <col min="8445" max="8445" width="0" hidden="1" customWidth="1"/>
    <col min="8446" max="8446" width="2" customWidth="1"/>
    <col min="8447" max="8447" width="0.625" customWidth="1"/>
    <col min="8448" max="8448" width="1.25" customWidth="1"/>
    <col min="8449" max="8449" width="9.625" customWidth="1"/>
    <col min="8450" max="8454" width="0" hidden="1" customWidth="1"/>
    <col min="8457" max="8460" width="10.625" bestFit="1" customWidth="1"/>
    <col min="8461" max="8466" width="16.875" customWidth="1"/>
    <col min="8683" max="8683" width="0.25" customWidth="1"/>
    <col min="8684" max="8684" width="8.875" customWidth="1"/>
    <col min="8685" max="8685" width="2.75" customWidth="1"/>
    <col min="8686" max="8686" width="6.25" customWidth="1"/>
    <col min="8687" max="8687" width="0.625" customWidth="1"/>
    <col min="8688" max="8688" width="8.75" customWidth="1"/>
    <col min="8689" max="8689" width="3.375" customWidth="1"/>
    <col min="8690" max="8690" width="1" customWidth="1"/>
    <col min="8691" max="8691" width="0" hidden="1" customWidth="1"/>
    <col min="8692" max="8692" width="3.625" customWidth="1"/>
    <col min="8693" max="8693" width="7" customWidth="1"/>
    <col min="8694" max="8694" width="15" customWidth="1"/>
    <col min="8695" max="8695" width="9.25" customWidth="1"/>
    <col min="8696" max="8696" width="0.25" customWidth="1"/>
    <col min="8697" max="8697" width="1.25" customWidth="1"/>
    <col min="8698" max="8698" width="0" hidden="1" customWidth="1"/>
    <col min="8699" max="8699" width="5.25" customWidth="1"/>
    <col min="8700" max="8700" width="3.125" customWidth="1"/>
    <col min="8701" max="8701" width="0" hidden="1" customWidth="1"/>
    <col min="8702" max="8702" width="2" customWidth="1"/>
    <col min="8703" max="8703" width="0.625" customWidth="1"/>
    <col min="8704" max="8704" width="1.25" customWidth="1"/>
    <col min="8705" max="8705" width="9.625" customWidth="1"/>
    <col min="8706" max="8710" width="0" hidden="1" customWidth="1"/>
    <col min="8713" max="8716" width="10.625" bestFit="1" customWidth="1"/>
    <col min="8717" max="8722" width="16.875" customWidth="1"/>
    <col min="8939" max="8939" width="0.25" customWidth="1"/>
    <col min="8940" max="8940" width="8.875" customWidth="1"/>
    <col min="8941" max="8941" width="2.75" customWidth="1"/>
    <col min="8942" max="8942" width="6.25" customWidth="1"/>
    <col min="8943" max="8943" width="0.625" customWidth="1"/>
    <col min="8944" max="8944" width="8.75" customWidth="1"/>
    <col min="8945" max="8945" width="3.375" customWidth="1"/>
    <col min="8946" max="8946" width="1" customWidth="1"/>
    <col min="8947" max="8947" width="0" hidden="1" customWidth="1"/>
    <col min="8948" max="8948" width="3.625" customWidth="1"/>
    <col min="8949" max="8949" width="7" customWidth="1"/>
    <col min="8950" max="8950" width="15" customWidth="1"/>
    <col min="8951" max="8951" width="9.25" customWidth="1"/>
    <col min="8952" max="8952" width="0.25" customWidth="1"/>
    <col min="8953" max="8953" width="1.25" customWidth="1"/>
    <col min="8954" max="8954" width="0" hidden="1" customWidth="1"/>
    <col min="8955" max="8955" width="5.25" customWidth="1"/>
    <col min="8956" max="8956" width="3.125" customWidth="1"/>
    <col min="8957" max="8957" width="0" hidden="1" customWidth="1"/>
    <col min="8958" max="8958" width="2" customWidth="1"/>
    <col min="8959" max="8959" width="0.625" customWidth="1"/>
    <col min="8960" max="8960" width="1.25" customWidth="1"/>
    <col min="8961" max="8961" width="9.625" customWidth="1"/>
    <col min="8962" max="8966" width="0" hidden="1" customWidth="1"/>
    <col min="8969" max="8972" width="10.625" bestFit="1" customWidth="1"/>
    <col min="8973" max="8978" width="16.875" customWidth="1"/>
    <col min="9195" max="9195" width="0.25" customWidth="1"/>
    <col min="9196" max="9196" width="8.875" customWidth="1"/>
    <col min="9197" max="9197" width="2.75" customWidth="1"/>
    <col min="9198" max="9198" width="6.25" customWidth="1"/>
    <col min="9199" max="9199" width="0.625" customWidth="1"/>
    <col min="9200" max="9200" width="8.75" customWidth="1"/>
    <col min="9201" max="9201" width="3.375" customWidth="1"/>
    <col min="9202" max="9202" width="1" customWidth="1"/>
    <col min="9203" max="9203" width="0" hidden="1" customWidth="1"/>
    <col min="9204" max="9204" width="3.625" customWidth="1"/>
    <col min="9205" max="9205" width="7" customWidth="1"/>
    <col min="9206" max="9206" width="15" customWidth="1"/>
    <col min="9207" max="9207" width="9.25" customWidth="1"/>
    <col min="9208" max="9208" width="0.25" customWidth="1"/>
    <col min="9209" max="9209" width="1.25" customWidth="1"/>
    <col min="9210" max="9210" width="0" hidden="1" customWidth="1"/>
    <col min="9211" max="9211" width="5.25" customWidth="1"/>
    <col min="9212" max="9212" width="3.125" customWidth="1"/>
    <col min="9213" max="9213" width="0" hidden="1" customWidth="1"/>
    <col min="9214" max="9214" width="2" customWidth="1"/>
    <col min="9215" max="9215" width="0.625" customWidth="1"/>
    <col min="9216" max="9216" width="1.25" customWidth="1"/>
    <col min="9217" max="9217" width="9.625" customWidth="1"/>
    <col min="9218" max="9222" width="0" hidden="1" customWidth="1"/>
    <col min="9225" max="9228" width="10.625" bestFit="1" customWidth="1"/>
    <col min="9229" max="9234" width="16.875" customWidth="1"/>
    <col min="9451" max="9451" width="0.25" customWidth="1"/>
    <col min="9452" max="9452" width="8.875" customWidth="1"/>
    <col min="9453" max="9453" width="2.75" customWidth="1"/>
    <col min="9454" max="9454" width="6.25" customWidth="1"/>
    <col min="9455" max="9455" width="0.625" customWidth="1"/>
    <col min="9456" max="9456" width="8.75" customWidth="1"/>
    <col min="9457" max="9457" width="3.375" customWidth="1"/>
    <col min="9458" max="9458" width="1" customWidth="1"/>
    <col min="9459" max="9459" width="0" hidden="1" customWidth="1"/>
    <col min="9460" max="9460" width="3.625" customWidth="1"/>
    <col min="9461" max="9461" width="7" customWidth="1"/>
    <col min="9462" max="9462" width="15" customWidth="1"/>
    <col min="9463" max="9463" width="9.25" customWidth="1"/>
    <col min="9464" max="9464" width="0.25" customWidth="1"/>
    <col min="9465" max="9465" width="1.25" customWidth="1"/>
    <col min="9466" max="9466" width="0" hidden="1" customWidth="1"/>
    <col min="9467" max="9467" width="5.25" customWidth="1"/>
    <col min="9468" max="9468" width="3.125" customWidth="1"/>
    <col min="9469" max="9469" width="0" hidden="1" customWidth="1"/>
    <col min="9470" max="9470" width="2" customWidth="1"/>
    <col min="9471" max="9471" width="0.625" customWidth="1"/>
    <col min="9472" max="9472" width="1.25" customWidth="1"/>
    <col min="9473" max="9473" width="9.625" customWidth="1"/>
    <col min="9474" max="9478" width="0" hidden="1" customWidth="1"/>
    <col min="9481" max="9484" width="10.625" bestFit="1" customWidth="1"/>
    <col min="9485" max="9490" width="16.875" customWidth="1"/>
    <col min="9707" max="9707" width="0.25" customWidth="1"/>
    <col min="9708" max="9708" width="8.875" customWidth="1"/>
    <col min="9709" max="9709" width="2.75" customWidth="1"/>
    <col min="9710" max="9710" width="6.25" customWidth="1"/>
    <col min="9711" max="9711" width="0.625" customWidth="1"/>
    <col min="9712" max="9712" width="8.75" customWidth="1"/>
    <col min="9713" max="9713" width="3.375" customWidth="1"/>
    <col min="9714" max="9714" width="1" customWidth="1"/>
    <col min="9715" max="9715" width="0" hidden="1" customWidth="1"/>
    <col min="9716" max="9716" width="3.625" customWidth="1"/>
    <col min="9717" max="9717" width="7" customWidth="1"/>
    <col min="9718" max="9718" width="15" customWidth="1"/>
    <col min="9719" max="9719" width="9.25" customWidth="1"/>
    <col min="9720" max="9720" width="0.25" customWidth="1"/>
    <col min="9721" max="9721" width="1.25" customWidth="1"/>
    <col min="9722" max="9722" width="0" hidden="1" customWidth="1"/>
    <col min="9723" max="9723" width="5.25" customWidth="1"/>
    <col min="9724" max="9724" width="3.125" customWidth="1"/>
    <col min="9725" max="9725" width="0" hidden="1" customWidth="1"/>
    <col min="9726" max="9726" width="2" customWidth="1"/>
    <col min="9727" max="9727" width="0.625" customWidth="1"/>
    <col min="9728" max="9728" width="1.25" customWidth="1"/>
    <col min="9729" max="9729" width="9.625" customWidth="1"/>
    <col min="9730" max="9734" width="0" hidden="1" customWidth="1"/>
    <col min="9737" max="9740" width="10.625" bestFit="1" customWidth="1"/>
    <col min="9741" max="9746" width="16.875" customWidth="1"/>
    <col min="9963" max="9963" width="0.25" customWidth="1"/>
    <col min="9964" max="9964" width="8.875" customWidth="1"/>
    <col min="9965" max="9965" width="2.75" customWidth="1"/>
    <col min="9966" max="9966" width="6.25" customWidth="1"/>
    <col min="9967" max="9967" width="0.625" customWidth="1"/>
    <col min="9968" max="9968" width="8.75" customWidth="1"/>
    <col min="9969" max="9969" width="3.375" customWidth="1"/>
    <col min="9970" max="9970" width="1" customWidth="1"/>
    <col min="9971" max="9971" width="0" hidden="1" customWidth="1"/>
    <col min="9972" max="9972" width="3.625" customWidth="1"/>
    <col min="9973" max="9973" width="7" customWidth="1"/>
    <col min="9974" max="9974" width="15" customWidth="1"/>
    <col min="9975" max="9975" width="9.25" customWidth="1"/>
    <col min="9976" max="9976" width="0.25" customWidth="1"/>
    <col min="9977" max="9977" width="1.25" customWidth="1"/>
    <col min="9978" max="9978" width="0" hidden="1" customWidth="1"/>
    <col min="9979" max="9979" width="5.25" customWidth="1"/>
    <col min="9980" max="9980" width="3.125" customWidth="1"/>
    <col min="9981" max="9981" width="0" hidden="1" customWidth="1"/>
    <col min="9982" max="9982" width="2" customWidth="1"/>
    <col min="9983" max="9983" width="0.625" customWidth="1"/>
    <col min="9984" max="9984" width="1.25" customWidth="1"/>
    <col min="9985" max="9985" width="9.625" customWidth="1"/>
    <col min="9986" max="9990" width="0" hidden="1" customWidth="1"/>
    <col min="9993" max="9996" width="10.625" bestFit="1" customWidth="1"/>
    <col min="9997" max="10002" width="16.875" customWidth="1"/>
    <col min="10219" max="10219" width="0.25" customWidth="1"/>
    <col min="10220" max="10220" width="8.875" customWidth="1"/>
    <col min="10221" max="10221" width="2.75" customWidth="1"/>
    <col min="10222" max="10222" width="6.25" customWidth="1"/>
    <col min="10223" max="10223" width="0.625" customWidth="1"/>
    <col min="10224" max="10224" width="8.75" customWidth="1"/>
    <col min="10225" max="10225" width="3.375" customWidth="1"/>
    <col min="10226" max="10226" width="1" customWidth="1"/>
    <col min="10227" max="10227" width="0" hidden="1" customWidth="1"/>
    <col min="10228" max="10228" width="3.625" customWidth="1"/>
    <col min="10229" max="10229" width="7" customWidth="1"/>
    <col min="10230" max="10230" width="15" customWidth="1"/>
    <col min="10231" max="10231" width="9.25" customWidth="1"/>
    <col min="10232" max="10232" width="0.25" customWidth="1"/>
    <col min="10233" max="10233" width="1.25" customWidth="1"/>
    <col min="10234" max="10234" width="0" hidden="1" customWidth="1"/>
    <col min="10235" max="10235" width="5.25" customWidth="1"/>
    <col min="10236" max="10236" width="3.125" customWidth="1"/>
    <col min="10237" max="10237" width="0" hidden="1" customWidth="1"/>
    <col min="10238" max="10238" width="2" customWidth="1"/>
    <col min="10239" max="10239" width="0.625" customWidth="1"/>
    <col min="10240" max="10240" width="1.25" customWidth="1"/>
    <col min="10241" max="10241" width="9.625" customWidth="1"/>
    <col min="10242" max="10246" width="0" hidden="1" customWidth="1"/>
    <col min="10249" max="10252" width="10.625" bestFit="1" customWidth="1"/>
    <col min="10253" max="10258" width="16.875" customWidth="1"/>
    <col min="10475" max="10475" width="0.25" customWidth="1"/>
    <col min="10476" max="10476" width="8.875" customWidth="1"/>
    <col min="10477" max="10477" width="2.75" customWidth="1"/>
    <col min="10478" max="10478" width="6.25" customWidth="1"/>
    <col min="10479" max="10479" width="0.625" customWidth="1"/>
    <col min="10480" max="10480" width="8.75" customWidth="1"/>
    <col min="10481" max="10481" width="3.375" customWidth="1"/>
    <col min="10482" max="10482" width="1" customWidth="1"/>
    <col min="10483" max="10483" width="0" hidden="1" customWidth="1"/>
    <col min="10484" max="10484" width="3.625" customWidth="1"/>
    <col min="10485" max="10485" width="7" customWidth="1"/>
    <col min="10486" max="10486" width="15" customWidth="1"/>
    <col min="10487" max="10487" width="9.25" customWidth="1"/>
    <col min="10488" max="10488" width="0.25" customWidth="1"/>
    <col min="10489" max="10489" width="1.25" customWidth="1"/>
    <col min="10490" max="10490" width="0" hidden="1" customWidth="1"/>
    <col min="10491" max="10491" width="5.25" customWidth="1"/>
    <col min="10492" max="10492" width="3.125" customWidth="1"/>
    <col min="10493" max="10493" width="0" hidden="1" customWidth="1"/>
    <col min="10494" max="10494" width="2" customWidth="1"/>
    <col min="10495" max="10495" width="0.625" customWidth="1"/>
    <col min="10496" max="10496" width="1.25" customWidth="1"/>
    <col min="10497" max="10497" width="9.625" customWidth="1"/>
    <col min="10498" max="10502" width="0" hidden="1" customWidth="1"/>
    <col min="10505" max="10508" width="10.625" bestFit="1" customWidth="1"/>
    <col min="10509" max="10514" width="16.875" customWidth="1"/>
    <col min="10731" max="10731" width="0.25" customWidth="1"/>
    <col min="10732" max="10732" width="8.875" customWidth="1"/>
    <col min="10733" max="10733" width="2.75" customWidth="1"/>
    <col min="10734" max="10734" width="6.25" customWidth="1"/>
    <col min="10735" max="10735" width="0.625" customWidth="1"/>
    <col min="10736" max="10736" width="8.75" customWidth="1"/>
    <col min="10737" max="10737" width="3.375" customWidth="1"/>
    <col min="10738" max="10738" width="1" customWidth="1"/>
    <col min="10739" max="10739" width="0" hidden="1" customWidth="1"/>
    <col min="10740" max="10740" width="3.625" customWidth="1"/>
    <col min="10741" max="10741" width="7" customWidth="1"/>
    <col min="10742" max="10742" width="15" customWidth="1"/>
    <col min="10743" max="10743" width="9.25" customWidth="1"/>
    <col min="10744" max="10744" width="0.25" customWidth="1"/>
    <col min="10745" max="10745" width="1.25" customWidth="1"/>
    <col min="10746" max="10746" width="0" hidden="1" customWidth="1"/>
    <col min="10747" max="10747" width="5.25" customWidth="1"/>
    <col min="10748" max="10748" width="3.125" customWidth="1"/>
    <col min="10749" max="10749" width="0" hidden="1" customWidth="1"/>
    <col min="10750" max="10750" width="2" customWidth="1"/>
    <col min="10751" max="10751" width="0.625" customWidth="1"/>
    <col min="10752" max="10752" width="1.25" customWidth="1"/>
    <col min="10753" max="10753" width="9.625" customWidth="1"/>
    <col min="10754" max="10758" width="0" hidden="1" customWidth="1"/>
    <col min="10761" max="10764" width="10.625" bestFit="1" customWidth="1"/>
    <col min="10765" max="10770" width="16.875" customWidth="1"/>
    <col min="10987" max="10987" width="0.25" customWidth="1"/>
    <col min="10988" max="10988" width="8.875" customWidth="1"/>
    <col min="10989" max="10989" width="2.75" customWidth="1"/>
    <col min="10990" max="10990" width="6.25" customWidth="1"/>
    <col min="10991" max="10991" width="0.625" customWidth="1"/>
    <col min="10992" max="10992" width="8.75" customWidth="1"/>
    <col min="10993" max="10993" width="3.375" customWidth="1"/>
    <col min="10994" max="10994" width="1" customWidth="1"/>
    <col min="10995" max="10995" width="0" hidden="1" customWidth="1"/>
    <col min="10996" max="10996" width="3.625" customWidth="1"/>
    <col min="10997" max="10997" width="7" customWidth="1"/>
    <col min="10998" max="10998" width="15" customWidth="1"/>
    <col min="10999" max="10999" width="9.25" customWidth="1"/>
    <col min="11000" max="11000" width="0.25" customWidth="1"/>
    <col min="11001" max="11001" width="1.25" customWidth="1"/>
    <col min="11002" max="11002" width="0" hidden="1" customWidth="1"/>
    <col min="11003" max="11003" width="5.25" customWidth="1"/>
    <col min="11004" max="11004" width="3.125" customWidth="1"/>
    <col min="11005" max="11005" width="0" hidden="1" customWidth="1"/>
    <col min="11006" max="11006" width="2" customWidth="1"/>
    <col min="11007" max="11007" width="0.625" customWidth="1"/>
    <col min="11008" max="11008" width="1.25" customWidth="1"/>
    <col min="11009" max="11009" width="9.625" customWidth="1"/>
    <col min="11010" max="11014" width="0" hidden="1" customWidth="1"/>
    <col min="11017" max="11020" width="10.625" bestFit="1" customWidth="1"/>
    <col min="11021" max="11026" width="16.875" customWidth="1"/>
    <col min="11243" max="11243" width="0.25" customWidth="1"/>
    <col min="11244" max="11244" width="8.875" customWidth="1"/>
    <col min="11245" max="11245" width="2.75" customWidth="1"/>
    <col min="11246" max="11246" width="6.25" customWidth="1"/>
    <col min="11247" max="11247" width="0.625" customWidth="1"/>
    <col min="11248" max="11248" width="8.75" customWidth="1"/>
    <col min="11249" max="11249" width="3.375" customWidth="1"/>
    <col min="11250" max="11250" width="1" customWidth="1"/>
    <col min="11251" max="11251" width="0" hidden="1" customWidth="1"/>
    <col min="11252" max="11252" width="3.625" customWidth="1"/>
    <col min="11253" max="11253" width="7" customWidth="1"/>
    <col min="11254" max="11254" width="15" customWidth="1"/>
    <col min="11255" max="11255" width="9.25" customWidth="1"/>
    <col min="11256" max="11256" width="0.25" customWidth="1"/>
    <col min="11257" max="11257" width="1.25" customWidth="1"/>
    <col min="11258" max="11258" width="0" hidden="1" customWidth="1"/>
    <col min="11259" max="11259" width="5.25" customWidth="1"/>
    <col min="11260" max="11260" width="3.125" customWidth="1"/>
    <col min="11261" max="11261" width="0" hidden="1" customWidth="1"/>
    <col min="11262" max="11262" width="2" customWidth="1"/>
    <col min="11263" max="11263" width="0.625" customWidth="1"/>
    <col min="11264" max="11264" width="1.25" customWidth="1"/>
    <col min="11265" max="11265" width="9.625" customWidth="1"/>
    <col min="11266" max="11270" width="0" hidden="1" customWidth="1"/>
    <col min="11273" max="11276" width="10.625" bestFit="1" customWidth="1"/>
    <col min="11277" max="11282" width="16.875" customWidth="1"/>
    <col min="11499" max="11499" width="0.25" customWidth="1"/>
    <col min="11500" max="11500" width="8.875" customWidth="1"/>
    <col min="11501" max="11501" width="2.75" customWidth="1"/>
    <col min="11502" max="11502" width="6.25" customWidth="1"/>
    <col min="11503" max="11503" width="0.625" customWidth="1"/>
    <col min="11504" max="11504" width="8.75" customWidth="1"/>
    <col min="11505" max="11505" width="3.375" customWidth="1"/>
    <col min="11506" max="11506" width="1" customWidth="1"/>
    <col min="11507" max="11507" width="0" hidden="1" customWidth="1"/>
    <col min="11508" max="11508" width="3.625" customWidth="1"/>
    <col min="11509" max="11509" width="7" customWidth="1"/>
    <col min="11510" max="11510" width="15" customWidth="1"/>
    <col min="11511" max="11511" width="9.25" customWidth="1"/>
    <col min="11512" max="11512" width="0.25" customWidth="1"/>
    <col min="11513" max="11513" width="1.25" customWidth="1"/>
    <col min="11514" max="11514" width="0" hidden="1" customWidth="1"/>
    <col min="11515" max="11515" width="5.25" customWidth="1"/>
    <col min="11516" max="11516" width="3.125" customWidth="1"/>
    <col min="11517" max="11517" width="0" hidden="1" customWidth="1"/>
    <col min="11518" max="11518" width="2" customWidth="1"/>
    <col min="11519" max="11519" width="0.625" customWidth="1"/>
    <col min="11520" max="11520" width="1.25" customWidth="1"/>
    <col min="11521" max="11521" width="9.625" customWidth="1"/>
    <col min="11522" max="11526" width="0" hidden="1" customWidth="1"/>
    <col min="11529" max="11532" width="10.625" bestFit="1" customWidth="1"/>
    <col min="11533" max="11538" width="16.875" customWidth="1"/>
    <col min="11755" max="11755" width="0.25" customWidth="1"/>
    <col min="11756" max="11756" width="8.875" customWidth="1"/>
    <col min="11757" max="11757" width="2.75" customWidth="1"/>
    <col min="11758" max="11758" width="6.25" customWidth="1"/>
    <col min="11759" max="11759" width="0.625" customWidth="1"/>
    <col min="11760" max="11760" width="8.75" customWidth="1"/>
    <col min="11761" max="11761" width="3.375" customWidth="1"/>
    <col min="11762" max="11762" width="1" customWidth="1"/>
    <col min="11763" max="11763" width="0" hidden="1" customWidth="1"/>
    <col min="11764" max="11764" width="3.625" customWidth="1"/>
    <col min="11765" max="11765" width="7" customWidth="1"/>
    <col min="11766" max="11766" width="15" customWidth="1"/>
    <col min="11767" max="11767" width="9.25" customWidth="1"/>
    <col min="11768" max="11768" width="0.25" customWidth="1"/>
    <col min="11769" max="11769" width="1.25" customWidth="1"/>
    <col min="11770" max="11770" width="0" hidden="1" customWidth="1"/>
    <col min="11771" max="11771" width="5.25" customWidth="1"/>
    <col min="11772" max="11772" width="3.125" customWidth="1"/>
    <col min="11773" max="11773" width="0" hidden="1" customWidth="1"/>
    <col min="11774" max="11774" width="2" customWidth="1"/>
    <col min="11775" max="11775" width="0.625" customWidth="1"/>
    <col min="11776" max="11776" width="1.25" customWidth="1"/>
    <col min="11777" max="11777" width="9.625" customWidth="1"/>
    <col min="11778" max="11782" width="0" hidden="1" customWidth="1"/>
    <col min="11785" max="11788" width="10.625" bestFit="1" customWidth="1"/>
    <col min="11789" max="11794" width="16.875" customWidth="1"/>
    <col min="12011" max="12011" width="0.25" customWidth="1"/>
    <col min="12012" max="12012" width="8.875" customWidth="1"/>
    <col min="12013" max="12013" width="2.75" customWidth="1"/>
    <col min="12014" max="12014" width="6.25" customWidth="1"/>
    <col min="12015" max="12015" width="0.625" customWidth="1"/>
    <col min="12016" max="12016" width="8.75" customWidth="1"/>
    <col min="12017" max="12017" width="3.375" customWidth="1"/>
    <col min="12018" max="12018" width="1" customWidth="1"/>
    <col min="12019" max="12019" width="0" hidden="1" customWidth="1"/>
    <col min="12020" max="12020" width="3.625" customWidth="1"/>
    <col min="12021" max="12021" width="7" customWidth="1"/>
    <col min="12022" max="12022" width="15" customWidth="1"/>
    <col min="12023" max="12023" width="9.25" customWidth="1"/>
    <col min="12024" max="12024" width="0.25" customWidth="1"/>
    <col min="12025" max="12025" width="1.25" customWidth="1"/>
    <col min="12026" max="12026" width="0" hidden="1" customWidth="1"/>
    <col min="12027" max="12027" width="5.25" customWidth="1"/>
    <col min="12028" max="12028" width="3.125" customWidth="1"/>
    <col min="12029" max="12029" width="0" hidden="1" customWidth="1"/>
    <col min="12030" max="12030" width="2" customWidth="1"/>
    <col min="12031" max="12031" width="0.625" customWidth="1"/>
    <col min="12032" max="12032" width="1.25" customWidth="1"/>
    <col min="12033" max="12033" width="9.625" customWidth="1"/>
    <col min="12034" max="12038" width="0" hidden="1" customWidth="1"/>
    <col min="12041" max="12044" width="10.625" bestFit="1" customWidth="1"/>
    <col min="12045" max="12050" width="16.875" customWidth="1"/>
    <col min="12267" max="12267" width="0.25" customWidth="1"/>
    <col min="12268" max="12268" width="8.875" customWidth="1"/>
    <col min="12269" max="12269" width="2.75" customWidth="1"/>
    <col min="12270" max="12270" width="6.25" customWidth="1"/>
    <col min="12271" max="12271" width="0.625" customWidth="1"/>
    <col min="12272" max="12272" width="8.75" customWidth="1"/>
    <col min="12273" max="12273" width="3.375" customWidth="1"/>
    <col min="12274" max="12274" width="1" customWidth="1"/>
    <col min="12275" max="12275" width="0" hidden="1" customWidth="1"/>
    <col min="12276" max="12276" width="3.625" customWidth="1"/>
    <col min="12277" max="12277" width="7" customWidth="1"/>
    <col min="12278" max="12278" width="15" customWidth="1"/>
    <col min="12279" max="12279" width="9.25" customWidth="1"/>
    <col min="12280" max="12280" width="0.25" customWidth="1"/>
    <col min="12281" max="12281" width="1.25" customWidth="1"/>
    <col min="12282" max="12282" width="0" hidden="1" customWidth="1"/>
    <col min="12283" max="12283" width="5.25" customWidth="1"/>
    <col min="12284" max="12284" width="3.125" customWidth="1"/>
    <col min="12285" max="12285" width="0" hidden="1" customWidth="1"/>
    <col min="12286" max="12286" width="2" customWidth="1"/>
    <col min="12287" max="12287" width="0.625" customWidth="1"/>
    <col min="12288" max="12288" width="1.25" customWidth="1"/>
    <col min="12289" max="12289" width="9.625" customWidth="1"/>
    <col min="12290" max="12294" width="0" hidden="1" customWidth="1"/>
    <col min="12297" max="12300" width="10.625" bestFit="1" customWidth="1"/>
    <col min="12301" max="12306" width="16.875" customWidth="1"/>
    <col min="12523" max="12523" width="0.25" customWidth="1"/>
    <col min="12524" max="12524" width="8.875" customWidth="1"/>
    <col min="12525" max="12525" width="2.75" customWidth="1"/>
    <col min="12526" max="12526" width="6.25" customWidth="1"/>
    <col min="12527" max="12527" width="0.625" customWidth="1"/>
    <col min="12528" max="12528" width="8.75" customWidth="1"/>
    <col min="12529" max="12529" width="3.375" customWidth="1"/>
    <col min="12530" max="12530" width="1" customWidth="1"/>
    <col min="12531" max="12531" width="0" hidden="1" customWidth="1"/>
    <col min="12532" max="12532" width="3.625" customWidth="1"/>
    <col min="12533" max="12533" width="7" customWidth="1"/>
    <col min="12534" max="12534" width="15" customWidth="1"/>
    <col min="12535" max="12535" width="9.25" customWidth="1"/>
    <col min="12536" max="12536" width="0.25" customWidth="1"/>
    <col min="12537" max="12537" width="1.25" customWidth="1"/>
    <col min="12538" max="12538" width="0" hidden="1" customWidth="1"/>
    <col min="12539" max="12539" width="5.25" customWidth="1"/>
    <col min="12540" max="12540" width="3.125" customWidth="1"/>
    <col min="12541" max="12541" width="0" hidden="1" customWidth="1"/>
    <col min="12542" max="12542" width="2" customWidth="1"/>
    <col min="12543" max="12543" width="0.625" customWidth="1"/>
    <col min="12544" max="12544" width="1.25" customWidth="1"/>
    <col min="12545" max="12545" width="9.625" customWidth="1"/>
    <col min="12546" max="12550" width="0" hidden="1" customWidth="1"/>
    <col min="12553" max="12556" width="10.625" bestFit="1" customWidth="1"/>
    <col min="12557" max="12562" width="16.875" customWidth="1"/>
    <col min="12779" max="12779" width="0.25" customWidth="1"/>
    <col min="12780" max="12780" width="8.875" customWidth="1"/>
    <col min="12781" max="12781" width="2.75" customWidth="1"/>
    <col min="12782" max="12782" width="6.25" customWidth="1"/>
    <col min="12783" max="12783" width="0.625" customWidth="1"/>
    <col min="12784" max="12784" width="8.75" customWidth="1"/>
    <col min="12785" max="12785" width="3.375" customWidth="1"/>
    <col min="12786" max="12786" width="1" customWidth="1"/>
    <col min="12787" max="12787" width="0" hidden="1" customWidth="1"/>
    <col min="12788" max="12788" width="3.625" customWidth="1"/>
    <col min="12789" max="12789" width="7" customWidth="1"/>
    <col min="12790" max="12790" width="15" customWidth="1"/>
    <col min="12791" max="12791" width="9.25" customWidth="1"/>
    <col min="12792" max="12792" width="0.25" customWidth="1"/>
    <col min="12793" max="12793" width="1.25" customWidth="1"/>
    <col min="12794" max="12794" width="0" hidden="1" customWidth="1"/>
    <col min="12795" max="12795" width="5.25" customWidth="1"/>
    <col min="12796" max="12796" width="3.125" customWidth="1"/>
    <col min="12797" max="12797" width="0" hidden="1" customWidth="1"/>
    <col min="12798" max="12798" width="2" customWidth="1"/>
    <col min="12799" max="12799" width="0.625" customWidth="1"/>
    <col min="12800" max="12800" width="1.25" customWidth="1"/>
    <col min="12801" max="12801" width="9.625" customWidth="1"/>
    <col min="12802" max="12806" width="0" hidden="1" customWidth="1"/>
    <col min="12809" max="12812" width="10.625" bestFit="1" customWidth="1"/>
    <col min="12813" max="12818" width="16.875" customWidth="1"/>
    <col min="13035" max="13035" width="0.25" customWidth="1"/>
    <col min="13036" max="13036" width="8.875" customWidth="1"/>
    <col min="13037" max="13037" width="2.75" customWidth="1"/>
    <col min="13038" max="13038" width="6.25" customWidth="1"/>
    <col min="13039" max="13039" width="0.625" customWidth="1"/>
    <col min="13040" max="13040" width="8.75" customWidth="1"/>
    <col min="13041" max="13041" width="3.375" customWidth="1"/>
    <col min="13042" max="13042" width="1" customWidth="1"/>
    <col min="13043" max="13043" width="0" hidden="1" customWidth="1"/>
    <col min="13044" max="13044" width="3.625" customWidth="1"/>
    <col min="13045" max="13045" width="7" customWidth="1"/>
    <col min="13046" max="13046" width="15" customWidth="1"/>
    <col min="13047" max="13047" width="9.25" customWidth="1"/>
    <col min="13048" max="13048" width="0.25" customWidth="1"/>
    <col min="13049" max="13049" width="1.25" customWidth="1"/>
    <col min="13050" max="13050" width="0" hidden="1" customWidth="1"/>
    <col min="13051" max="13051" width="5.25" customWidth="1"/>
    <col min="13052" max="13052" width="3.125" customWidth="1"/>
    <col min="13053" max="13053" width="0" hidden="1" customWidth="1"/>
    <col min="13054" max="13054" width="2" customWidth="1"/>
    <col min="13055" max="13055" width="0.625" customWidth="1"/>
    <col min="13056" max="13056" width="1.25" customWidth="1"/>
    <col min="13057" max="13057" width="9.625" customWidth="1"/>
    <col min="13058" max="13062" width="0" hidden="1" customWidth="1"/>
    <col min="13065" max="13068" width="10.625" bestFit="1" customWidth="1"/>
    <col min="13069" max="13074" width="16.875" customWidth="1"/>
    <col min="13291" max="13291" width="0.25" customWidth="1"/>
    <col min="13292" max="13292" width="8.875" customWidth="1"/>
    <col min="13293" max="13293" width="2.75" customWidth="1"/>
    <col min="13294" max="13294" width="6.25" customWidth="1"/>
    <col min="13295" max="13295" width="0.625" customWidth="1"/>
    <col min="13296" max="13296" width="8.75" customWidth="1"/>
    <col min="13297" max="13297" width="3.375" customWidth="1"/>
    <col min="13298" max="13298" width="1" customWidth="1"/>
    <col min="13299" max="13299" width="0" hidden="1" customWidth="1"/>
    <col min="13300" max="13300" width="3.625" customWidth="1"/>
    <col min="13301" max="13301" width="7" customWidth="1"/>
    <col min="13302" max="13302" width="15" customWidth="1"/>
    <col min="13303" max="13303" width="9.25" customWidth="1"/>
    <col min="13304" max="13304" width="0.25" customWidth="1"/>
    <col min="13305" max="13305" width="1.25" customWidth="1"/>
    <col min="13306" max="13306" width="0" hidden="1" customWidth="1"/>
    <col min="13307" max="13307" width="5.25" customWidth="1"/>
    <col min="13308" max="13308" width="3.125" customWidth="1"/>
    <col min="13309" max="13309" width="0" hidden="1" customWidth="1"/>
    <col min="13310" max="13310" width="2" customWidth="1"/>
    <col min="13311" max="13311" width="0.625" customWidth="1"/>
    <col min="13312" max="13312" width="1.25" customWidth="1"/>
    <col min="13313" max="13313" width="9.625" customWidth="1"/>
    <col min="13314" max="13318" width="0" hidden="1" customWidth="1"/>
    <col min="13321" max="13324" width="10.625" bestFit="1" customWidth="1"/>
    <col min="13325" max="13330" width="16.875" customWidth="1"/>
    <col min="13547" max="13547" width="0.25" customWidth="1"/>
    <col min="13548" max="13548" width="8.875" customWidth="1"/>
    <col min="13549" max="13549" width="2.75" customWidth="1"/>
    <col min="13550" max="13550" width="6.25" customWidth="1"/>
    <col min="13551" max="13551" width="0.625" customWidth="1"/>
    <col min="13552" max="13552" width="8.75" customWidth="1"/>
    <col min="13553" max="13553" width="3.375" customWidth="1"/>
    <col min="13554" max="13554" width="1" customWidth="1"/>
    <col min="13555" max="13555" width="0" hidden="1" customWidth="1"/>
    <col min="13556" max="13556" width="3.625" customWidth="1"/>
    <col min="13557" max="13557" width="7" customWidth="1"/>
    <col min="13558" max="13558" width="15" customWidth="1"/>
    <col min="13559" max="13559" width="9.25" customWidth="1"/>
    <col min="13560" max="13560" width="0.25" customWidth="1"/>
    <col min="13561" max="13561" width="1.25" customWidth="1"/>
    <col min="13562" max="13562" width="0" hidden="1" customWidth="1"/>
    <col min="13563" max="13563" width="5.25" customWidth="1"/>
    <col min="13564" max="13564" width="3.125" customWidth="1"/>
    <col min="13565" max="13565" width="0" hidden="1" customWidth="1"/>
    <col min="13566" max="13566" width="2" customWidth="1"/>
    <col min="13567" max="13567" width="0.625" customWidth="1"/>
    <col min="13568" max="13568" width="1.25" customWidth="1"/>
    <col min="13569" max="13569" width="9.625" customWidth="1"/>
    <col min="13570" max="13574" width="0" hidden="1" customWidth="1"/>
    <col min="13577" max="13580" width="10.625" bestFit="1" customWidth="1"/>
    <col min="13581" max="13586" width="16.875" customWidth="1"/>
    <col min="13803" max="13803" width="0.25" customWidth="1"/>
    <col min="13804" max="13804" width="8.875" customWidth="1"/>
    <col min="13805" max="13805" width="2.75" customWidth="1"/>
    <col min="13806" max="13806" width="6.25" customWidth="1"/>
    <col min="13807" max="13807" width="0.625" customWidth="1"/>
    <col min="13808" max="13808" width="8.75" customWidth="1"/>
    <col min="13809" max="13809" width="3.375" customWidth="1"/>
    <col min="13810" max="13810" width="1" customWidth="1"/>
    <col min="13811" max="13811" width="0" hidden="1" customWidth="1"/>
    <col min="13812" max="13812" width="3.625" customWidth="1"/>
    <col min="13813" max="13813" width="7" customWidth="1"/>
    <col min="13814" max="13814" width="15" customWidth="1"/>
    <col min="13815" max="13815" width="9.25" customWidth="1"/>
    <col min="13816" max="13816" width="0.25" customWidth="1"/>
    <col min="13817" max="13817" width="1.25" customWidth="1"/>
    <col min="13818" max="13818" width="0" hidden="1" customWidth="1"/>
    <col min="13819" max="13819" width="5.25" customWidth="1"/>
    <col min="13820" max="13820" width="3.125" customWidth="1"/>
    <col min="13821" max="13821" width="0" hidden="1" customWidth="1"/>
    <col min="13822" max="13822" width="2" customWidth="1"/>
    <col min="13823" max="13823" width="0.625" customWidth="1"/>
    <col min="13824" max="13824" width="1.25" customWidth="1"/>
    <col min="13825" max="13825" width="9.625" customWidth="1"/>
    <col min="13826" max="13830" width="0" hidden="1" customWidth="1"/>
    <col min="13833" max="13836" width="10.625" bestFit="1" customWidth="1"/>
    <col min="13837" max="13842" width="16.875" customWidth="1"/>
    <col min="14059" max="14059" width="0.25" customWidth="1"/>
    <col min="14060" max="14060" width="8.875" customWidth="1"/>
    <col min="14061" max="14061" width="2.75" customWidth="1"/>
    <col min="14062" max="14062" width="6.25" customWidth="1"/>
    <col min="14063" max="14063" width="0.625" customWidth="1"/>
    <col min="14064" max="14064" width="8.75" customWidth="1"/>
    <col min="14065" max="14065" width="3.375" customWidth="1"/>
    <col min="14066" max="14066" width="1" customWidth="1"/>
    <col min="14067" max="14067" width="0" hidden="1" customWidth="1"/>
    <col min="14068" max="14068" width="3.625" customWidth="1"/>
    <col min="14069" max="14069" width="7" customWidth="1"/>
    <col min="14070" max="14070" width="15" customWidth="1"/>
    <col min="14071" max="14071" width="9.25" customWidth="1"/>
    <col min="14072" max="14072" width="0.25" customWidth="1"/>
    <col min="14073" max="14073" width="1.25" customWidth="1"/>
    <col min="14074" max="14074" width="0" hidden="1" customWidth="1"/>
    <col min="14075" max="14075" width="5.25" customWidth="1"/>
    <col min="14076" max="14076" width="3.125" customWidth="1"/>
    <col min="14077" max="14077" width="0" hidden="1" customWidth="1"/>
    <col min="14078" max="14078" width="2" customWidth="1"/>
    <col min="14079" max="14079" width="0.625" customWidth="1"/>
    <col min="14080" max="14080" width="1.25" customWidth="1"/>
    <col min="14081" max="14081" width="9.625" customWidth="1"/>
    <col min="14082" max="14086" width="0" hidden="1" customWidth="1"/>
    <col min="14089" max="14092" width="10.625" bestFit="1" customWidth="1"/>
    <col min="14093" max="14098" width="16.875" customWidth="1"/>
    <col min="14315" max="14315" width="0.25" customWidth="1"/>
    <col min="14316" max="14316" width="8.875" customWidth="1"/>
    <col min="14317" max="14317" width="2.75" customWidth="1"/>
    <col min="14318" max="14318" width="6.25" customWidth="1"/>
    <col min="14319" max="14319" width="0.625" customWidth="1"/>
    <col min="14320" max="14320" width="8.75" customWidth="1"/>
    <col min="14321" max="14321" width="3.375" customWidth="1"/>
    <col min="14322" max="14322" width="1" customWidth="1"/>
    <col min="14323" max="14323" width="0" hidden="1" customWidth="1"/>
    <col min="14324" max="14324" width="3.625" customWidth="1"/>
    <col min="14325" max="14325" width="7" customWidth="1"/>
    <col min="14326" max="14326" width="15" customWidth="1"/>
    <col min="14327" max="14327" width="9.25" customWidth="1"/>
    <col min="14328" max="14328" width="0.25" customWidth="1"/>
    <col min="14329" max="14329" width="1.25" customWidth="1"/>
    <col min="14330" max="14330" width="0" hidden="1" customWidth="1"/>
    <col min="14331" max="14331" width="5.25" customWidth="1"/>
    <col min="14332" max="14332" width="3.125" customWidth="1"/>
    <col min="14333" max="14333" width="0" hidden="1" customWidth="1"/>
    <col min="14334" max="14334" width="2" customWidth="1"/>
    <col min="14335" max="14335" width="0.625" customWidth="1"/>
    <col min="14336" max="14336" width="1.25" customWidth="1"/>
    <col min="14337" max="14337" width="9.625" customWidth="1"/>
    <col min="14338" max="14342" width="0" hidden="1" customWidth="1"/>
    <col min="14345" max="14348" width="10.625" bestFit="1" customWidth="1"/>
    <col min="14349" max="14354" width="16.875" customWidth="1"/>
    <col min="14571" max="14571" width="0.25" customWidth="1"/>
    <col min="14572" max="14572" width="8.875" customWidth="1"/>
    <col min="14573" max="14573" width="2.75" customWidth="1"/>
    <col min="14574" max="14574" width="6.25" customWidth="1"/>
    <col min="14575" max="14575" width="0.625" customWidth="1"/>
    <col min="14576" max="14576" width="8.75" customWidth="1"/>
    <col min="14577" max="14577" width="3.375" customWidth="1"/>
    <col min="14578" max="14578" width="1" customWidth="1"/>
    <col min="14579" max="14579" width="0" hidden="1" customWidth="1"/>
    <col min="14580" max="14580" width="3.625" customWidth="1"/>
    <col min="14581" max="14581" width="7" customWidth="1"/>
    <col min="14582" max="14582" width="15" customWidth="1"/>
    <col min="14583" max="14583" width="9.25" customWidth="1"/>
    <col min="14584" max="14584" width="0.25" customWidth="1"/>
    <col min="14585" max="14585" width="1.25" customWidth="1"/>
    <col min="14586" max="14586" width="0" hidden="1" customWidth="1"/>
    <col min="14587" max="14587" width="5.25" customWidth="1"/>
    <col min="14588" max="14588" width="3.125" customWidth="1"/>
    <col min="14589" max="14589" width="0" hidden="1" customWidth="1"/>
    <col min="14590" max="14590" width="2" customWidth="1"/>
    <col min="14591" max="14591" width="0.625" customWidth="1"/>
    <col min="14592" max="14592" width="1.25" customWidth="1"/>
    <col min="14593" max="14593" width="9.625" customWidth="1"/>
    <col min="14594" max="14598" width="0" hidden="1" customWidth="1"/>
    <col min="14601" max="14604" width="10.625" bestFit="1" customWidth="1"/>
    <col min="14605" max="14610" width="16.875" customWidth="1"/>
    <col min="14827" max="14827" width="0.25" customWidth="1"/>
    <col min="14828" max="14828" width="8.875" customWidth="1"/>
    <col min="14829" max="14829" width="2.75" customWidth="1"/>
    <col min="14830" max="14830" width="6.25" customWidth="1"/>
    <col min="14831" max="14831" width="0.625" customWidth="1"/>
    <col min="14832" max="14832" width="8.75" customWidth="1"/>
    <col min="14833" max="14833" width="3.375" customWidth="1"/>
    <col min="14834" max="14834" width="1" customWidth="1"/>
    <col min="14835" max="14835" width="0" hidden="1" customWidth="1"/>
    <col min="14836" max="14836" width="3.625" customWidth="1"/>
    <col min="14837" max="14837" width="7" customWidth="1"/>
    <col min="14838" max="14838" width="15" customWidth="1"/>
    <col min="14839" max="14839" width="9.25" customWidth="1"/>
    <col min="14840" max="14840" width="0.25" customWidth="1"/>
    <col min="14841" max="14841" width="1.25" customWidth="1"/>
    <col min="14842" max="14842" width="0" hidden="1" customWidth="1"/>
    <col min="14843" max="14843" width="5.25" customWidth="1"/>
    <col min="14844" max="14844" width="3.125" customWidth="1"/>
    <col min="14845" max="14845" width="0" hidden="1" customWidth="1"/>
    <col min="14846" max="14846" width="2" customWidth="1"/>
    <col min="14847" max="14847" width="0.625" customWidth="1"/>
    <col min="14848" max="14848" width="1.25" customWidth="1"/>
    <col min="14849" max="14849" width="9.625" customWidth="1"/>
    <col min="14850" max="14854" width="0" hidden="1" customWidth="1"/>
    <col min="14857" max="14860" width="10.625" bestFit="1" customWidth="1"/>
    <col min="14861" max="14866" width="16.875" customWidth="1"/>
    <col min="15083" max="15083" width="0.25" customWidth="1"/>
    <col min="15084" max="15084" width="8.875" customWidth="1"/>
    <col min="15085" max="15085" width="2.75" customWidth="1"/>
    <col min="15086" max="15086" width="6.25" customWidth="1"/>
    <col min="15087" max="15087" width="0.625" customWidth="1"/>
    <col min="15088" max="15088" width="8.75" customWidth="1"/>
    <col min="15089" max="15089" width="3.375" customWidth="1"/>
    <col min="15090" max="15090" width="1" customWidth="1"/>
    <col min="15091" max="15091" width="0" hidden="1" customWidth="1"/>
    <col min="15092" max="15092" width="3.625" customWidth="1"/>
    <col min="15093" max="15093" width="7" customWidth="1"/>
    <col min="15094" max="15094" width="15" customWidth="1"/>
    <col min="15095" max="15095" width="9.25" customWidth="1"/>
    <col min="15096" max="15096" width="0.25" customWidth="1"/>
    <col min="15097" max="15097" width="1.25" customWidth="1"/>
    <col min="15098" max="15098" width="0" hidden="1" customWidth="1"/>
    <col min="15099" max="15099" width="5.25" customWidth="1"/>
    <col min="15100" max="15100" width="3.125" customWidth="1"/>
    <col min="15101" max="15101" width="0" hidden="1" customWidth="1"/>
    <col min="15102" max="15102" width="2" customWidth="1"/>
    <col min="15103" max="15103" width="0.625" customWidth="1"/>
    <col min="15104" max="15104" width="1.25" customWidth="1"/>
    <col min="15105" max="15105" width="9.625" customWidth="1"/>
    <col min="15106" max="15110" width="0" hidden="1" customWidth="1"/>
    <col min="15113" max="15116" width="10.625" bestFit="1" customWidth="1"/>
    <col min="15117" max="15122" width="16.875" customWidth="1"/>
    <col min="15339" max="15339" width="0.25" customWidth="1"/>
    <col min="15340" max="15340" width="8.875" customWidth="1"/>
    <col min="15341" max="15341" width="2.75" customWidth="1"/>
    <col min="15342" max="15342" width="6.25" customWidth="1"/>
    <col min="15343" max="15343" width="0.625" customWidth="1"/>
    <col min="15344" max="15344" width="8.75" customWidth="1"/>
    <col min="15345" max="15345" width="3.375" customWidth="1"/>
    <col min="15346" max="15346" width="1" customWidth="1"/>
    <col min="15347" max="15347" width="0" hidden="1" customWidth="1"/>
    <col min="15348" max="15348" width="3.625" customWidth="1"/>
    <col min="15349" max="15349" width="7" customWidth="1"/>
    <col min="15350" max="15350" width="15" customWidth="1"/>
    <col min="15351" max="15351" width="9.25" customWidth="1"/>
    <col min="15352" max="15352" width="0.25" customWidth="1"/>
    <col min="15353" max="15353" width="1.25" customWidth="1"/>
    <col min="15354" max="15354" width="0" hidden="1" customWidth="1"/>
    <col min="15355" max="15355" width="5.25" customWidth="1"/>
    <col min="15356" max="15356" width="3.125" customWidth="1"/>
    <col min="15357" max="15357" width="0" hidden="1" customWidth="1"/>
    <col min="15358" max="15358" width="2" customWidth="1"/>
    <col min="15359" max="15359" width="0.625" customWidth="1"/>
    <col min="15360" max="15360" width="1.25" customWidth="1"/>
    <col min="15361" max="15361" width="9.625" customWidth="1"/>
    <col min="15362" max="15366" width="0" hidden="1" customWidth="1"/>
    <col min="15369" max="15372" width="10.625" bestFit="1" customWidth="1"/>
    <col min="15373" max="15378" width="16.875" customWidth="1"/>
    <col min="15595" max="15595" width="0.25" customWidth="1"/>
    <col min="15596" max="15596" width="8.875" customWidth="1"/>
    <col min="15597" max="15597" width="2.75" customWidth="1"/>
    <col min="15598" max="15598" width="6.25" customWidth="1"/>
    <col min="15599" max="15599" width="0.625" customWidth="1"/>
    <col min="15600" max="15600" width="8.75" customWidth="1"/>
    <col min="15601" max="15601" width="3.375" customWidth="1"/>
    <col min="15602" max="15602" width="1" customWidth="1"/>
    <col min="15603" max="15603" width="0" hidden="1" customWidth="1"/>
    <col min="15604" max="15604" width="3.625" customWidth="1"/>
    <col min="15605" max="15605" width="7" customWidth="1"/>
    <col min="15606" max="15606" width="15" customWidth="1"/>
    <col min="15607" max="15607" width="9.25" customWidth="1"/>
    <col min="15608" max="15608" width="0.25" customWidth="1"/>
    <col min="15609" max="15609" width="1.25" customWidth="1"/>
    <col min="15610" max="15610" width="0" hidden="1" customWidth="1"/>
    <col min="15611" max="15611" width="5.25" customWidth="1"/>
    <col min="15612" max="15612" width="3.125" customWidth="1"/>
    <col min="15613" max="15613" width="0" hidden="1" customWidth="1"/>
    <col min="15614" max="15614" width="2" customWidth="1"/>
    <col min="15615" max="15615" width="0.625" customWidth="1"/>
    <col min="15616" max="15616" width="1.25" customWidth="1"/>
    <col min="15617" max="15617" width="9.625" customWidth="1"/>
    <col min="15618" max="15622" width="0" hidden="1" customWidth="1"/>
    <col min="15625" max="15628" width="10.625" bestFit="1" customWidth="1"/>
    <col min="15629" max="15634" width="16.875" customWidth="1"/>
    <col min="15851" max="15851" width="0.25" customWidth="1"/>
    <col min="15852" max="15852" width="8.875" customWidth="1"/>
    <col min="15853" max="15853" width="2.75" customWidth="1"/>
    <col min="15854" max="15854" width="6.25" customWidth="1"/>
    <col min="15855" max="15855" width="0.625" customWidth="1"/>
    <col min="15856" max="15856" width="8.75" customWidth="1"/>
    <col min="15857" max="15857" width="3.375" customWidth="1"/>
    <col min="15858" max="15858" width="1" customWidth="1"/>
    <col min="15859" max="15859" width="0" hidden="1" customWidth="1"/>
    <col min="15860" max="15860" width="3.625" customWidth="1"/>
    <col min="15861" max="15861" width="7" customWidth="1"/>
    <col min="15862" max="15862" width="15" customWidth="1"/>
    <col min="15863" max="15863" width="9.25" customWidth="1"/>
    <col min="15864" max="15864" width="0.25" customWidth="1"/>
    <col min="15865" max="15865" width="1.25" customWidth="1"/>
    <col min="15866" max="15866" width="0" hidden="1" customWidth="1"/>
    <col min="15867" max="15867" width="5.25" customWidth="1"/>
    <col min="15868" max="15868" width="3.125" customWidth="1"/>
    <col min="15869" max="15869" width="0" hidden="1" customWidth="1"/>
    <col min="15870" max="15870" width="2" customWidth="1"/>
    <col min="15871" max="15871" width="0.625" customWidth="1"/>
    <col min="15872" max="15872" width="1.25" customWidth="1"/>
    <col min="15873" max="15873" width="9.625" customWidth="1"/>
    <col min="15874" max="15878" width="0" hidden="1" customWidth="1"/>
    <col min="15881" max="15884" width="10.625" bestFit="1" customWidth="1"/>
    <col min="15885" max="15890" width="16.875" customWidth="1"/>
    <col min="16107" max="16107" width="0.25" customWidth="1"/>
    <col min="16108" max="16108" width="8.875" customWidth="1"/>
    <col min="16109" max="16109" width="2.75" customWidth="1"/>
    <col min="16110" max="16110" width="6.25" customWidth="1"/>
    <col min="16111" max="16111" width="0.625" customWidth="1"/>
    <col min="16112" max="16112" width="8.75" customWidth="1"/>
    <col min="16113" max="16113" width="3.375" customWidth="1"/>
    <col min="16114" max="16114" width="1" customWidth="1"/>
    <col min="16115" max="16115" width="0" hidden="1" customWidth="1"/>
    <col min="16116" max="16116" width="3.625" customWidth="1"/>
    <col min="16117" max="16117" width="7" customWidth="1"/>
    <col min="16118" max="16118" width="15" customWidth="1"/>
    <col min="16119" max="16119" width="9.25" customWidth="1"/>
    <col min="16120" max="16120" width="0.25" customWidth="1"/>
    <col min="16121" max="16121" width="1.25" customWidth="1"/>
    <col min="16122" max="16122" width="0" hidden="1" customWidth="1"/>
    <col min="16123" max="16123" width="5.25" customWidth="1"/>
    <col min="16124" max="16124" width="3.125" customWidth="1"/>
    <col min="16125" max="16125" width="0" hidden="1" customWidth="1"/>
    <col min="16126" max="16126" width="2" customWidth="1"/>
    <col min="16127" max="16127" width="0.625" customWidth="1"/>
    <col min="16128" max="16128" width="1.25" customWidth="1"/>
    <col min="16129" max="16129" width="9.625" customWidth="1"/>
    <col min="16130" max="16134" width="0" hidden="1" customWidth="1"/>
    <col min="16137" max="16140" width="10.625" bestFit="1" customWidth="1"/>
    <col min="16141" max="16146" width="16.875" customWidth="1"/>
  </cols>
  <sheetData>
    <row r="1" spans="1:12" ht="7.5" customHeight="1" x14ac:dyDescent="0.25">
      <c r="A1" s="10" t="s">
        <v>20</v>
      </c>
      <c r="B1" s="11"/>
      <c r="C1" s="11"/>
      <c r="D1" s="11"/>
      <c r="E1" s="11"/>
      <c r="F1" s="11"/>
      <c r="G1" s="11"/>
    </row>
    <row r="2" spans="1:12" ht="46.5" customHeight="1" x14ac:dyDescent="0.25">
      <c r="A2" s="12"/>
      <c r="B2" s="13"/>
      <c r="C2" s="13"/>
      <c r="D2" s="13"/>
      <c r="E2" s="13"/>
      <c r="F2" s="100" t="str">
        <f ca="1">'PSEG 0-499K'!F2:G2</f>
        <v>Effective: October 27, 2016</v>
      </c>
      <c r="G2" s="101"/>
      <c r="H2" s="7"/>
    </row>
    <row r="3" spans="1:12" s="53" customFormat="1" ht="13.5" customHeight="1" thickBot="1" x14ac:dyDescent="0.3">
      <c r="E3" s="50"/>
      <c r="F3" s="55" t="str">
        <f>'PSEG 0-499K'!E3</f>
        <v>100% REC Adder:</v>
      </c>
      <c r="G3" s="50"/>
    </row>
    <row r="4" spans="1:12" s="56" customFormat="1" ht="18.75" customHeight="1" thickTop="1" thickBot="1" x14ac:dyDescent="0.3">
      <c r="E4" s="50"/>
      <c r="F4" s="58">
        <f>'PSEG 0-499K'!E4</f>
        <v>1.6000000000000001E-3</v>
      </c>
      <c r="G4" s="50"/>
    </row>
    <row r="5" spans="1:12" s="56" customFormat="1" ht="24" customHeight="1" thickTop="1" x14ac:dyDescent="0.25">
      <c r="E5" s="50"/>
      <c r="F5" s="52" t="s">
        <v>21</v>
      </c>
      <c r="G5" s="50"/>
    </row>
    <row r="6" spans="1:12" s="56" customFormat="1" ht="20.25" customHeight="1" x14ac:dyDescent="0.25">
      <c r="E6" s="50"/>
      <c r="F6" s="52"/>
      <c r="G6" s="50"/>
    </row>
    <row r="7" spans="1:12" ht="21.75" customHeight="1" x14ac:dyDescent="0.25">
      <c r="A7" s="91" t="s">
        <v>3</v>
      </c>
      <c r="B7" s="93" t="s">
        <v>2</v>
      </c>
      <c r="C7" s="95" t="s">
        <v>1</v>
      </c>
      <c r="D7" s="97" t="s">
        <v>0</v>
      </c>
      <c r="E7" s="98"/>
      <c r="F7" s="98"/>
      <c r="G7" s="98"/>
      <c r="H7" s="98"/>
      <c r="I7" s="98"/>
    </row>
    <row r="8" spans="1:12" ht="21" customHeight="1" thickBot="1" x14ac:dyDescent="0.3">
      <c r="A8" s="92"/>
      <c r="B8" s="94"/>
      <c r="C8" s="96"/>
      <c r="D8" s="36">
        <f>'PSEG 0-499K'!$D$9</f>
        <v>42688</v>
      </c>
      <c r="E8" s="36">
        <f>'PSEG 0-499K'!$E$9</f>
        <v>42718</v>
      </c>
      <c r="F8" s="36">
        <f>'PSEG 0-499K'!$F$9</f>
        <v>42749</v>
      </c>
      <c r="G8" s="36">
        <f>'PSEG 0-499K'!$G$9</f>
        <v>42780</v>
      </c>
      <c r="H8" s="36">
        <f>'PSEG 0-499K'!$H$9</f>
        <v>42808</v>
      </c>
      <c r="I8" s="36">
        <f>'PSEG 0-499K'!$I$9</f>
        <v>42839</v>
      </c>
    </row>
    <row r="9" spans="1:12" ht="24" customHeight="1" thickBot="1" x14ac:dyDescent="0.3">
      <c r="A9" s="47" t="s">
        <v>4</v>
      </c>
      <c r="B9" s="48" t="s">
        <v>6</v>
      </c>
      <c r="C9" s="47">
        <v>6</v>
      </c>
      <c r="D9" s="65">
        <f>'PSEG 0-499K'!D10-0.0009</f>
        <v>0.10349</v>
      </c>
      <c r="E9" s="65">
        <f>'PSEG 0-499K'!E10-0.0009</f>
        <v>0.10316</v>
      </c>
      <c r="F9" s="65">
        <f>'PSEG 0-499K'!F10-0.0009</f>
        <v>0.10067</v>
      </c>
      <c r="G9" s="65">
        <f>'PSEG 0-499K'!G10-0.0009</f>
        <v>9.5130000000000006E-2</v>
      </c>
      <c r="H9" s="65">
        <f>'PSEG 0-499K'!H10-0.0009</f>
        <v>8.9819999999999997E-2</v>
      </c>
      <c r="I9" s="65">
        <f>'PSEG 0-499K'!I10-0.0009</f>
        <v>8.7730000000000002E-2</v>
      </c>
      <c r="J9" s="2"/>
      <c r="K9" s="2"/>
      <c r="L9" s="6"/>
    </row>
    <row r="10" spans="1:12" ht="24" customHeight="1" thickBot="1" x14ac:dyDescent="0.3">
      <c r="A10" s="47" t="s">
        <v>4</v>
      </c>
      <c r="B10" s="48" t="s">
        <v>6</v>
      </c>
      <c r="C10" s="47">
        <v>12</v>
      </c>
      <c r="D10" s="65">
        <f>'PSEG 0-499K'!D11-0.0009</f>
        <v>9.4939999999999997E-2</v>
      </c>
      <c r="E10" s="65">
        <f>'PSEG 0-499K'!E11-0.0009</f>
        <v>9.5009999999999997E-2</v>
      </c>
      <c r="F10" s="65">
        <f>'PSEG 0-499K'!F11-0.0009</f>
        <v>9.5079999999999998E-2</v>
      </c>
      <c r="G10" s="65">
        <f>'PSEG 0-499K'!G11-0.0009</f>
        <v>9.5219999999999999E-2</v>
      </c>
      <c r="H10" s="65">
        <f>'PSEG 0-499K'!H11-0.0009</f>
        <v>9.5270000000000007E-2</v>
      </c>
      <c r="I10" s="65">
        <f>'PSEG 0-499K'!I11-0.0009</f>
        <v>9.529E-2</v>
      </c>
      <c r="J10" s="2"/>
      <c r="K10" s="2"/>
      <c r="L10" s="6"/>
    </row>
    <row r="11" spans="1:12" ht="24" customHeight="1" thickBot="1" x14ac:dyDescent="0.3">
      <c r="A11" s="47" t="s">
        <v>4</v>
      </c>
      <c r="B11" s="48" t="s">
        <v>6</v>
      </c>
      <c r="C11" s="47">
        <v>18</v>
      </c>
      <c r="D11" s="65">
        <f>'PSEG 0-499K'!D12-0.0009</f>
        <v>9.7880000000000009E-2</v>
      </c>
      <c r="E11" s="65">
        <f>'PSEG 0-499K'!E12-0.0009</f>
        <v>9.776E-2</v>
      </c>
      <c r="F11" s="65">
        <f>'PSEG 0-499K'!F12-0.0009</f>
        <v>9.7009999999999999E-2</v>
      </c>
      <c r="G11" s="65">
        <f>'PSEG 0-499K'!G12-0.0009</f>
        <v>9.5210000000000003E-2</v>
      </c>
      <c r="H11" s="65">
        <f>'PSEG 0-499K'!H12-0.0009</f>
        <v>9.3450000000000005E-2</v>
      </c>
      <c r="I11" s="65">
        <f>'PSEG 0-499K'!I12-0.0009</f>
        <v>9.2740000000000003E-2</v>
      </c>
      <c r="J11" s="2"/>
      <c r="K11" s="2"/>
      <c r="L11" s="6"/>
    </row>
    <row r="12" spans="1:12" ht="24" customHeight="1" thickBot="1" x14ac:dyDescent="0.3">
      <c r="A12" s="47" t="s">
        <v>4</v>
      </c>
      <c r="B12" s="48" t="s">
        <v>6</v>
      </c>
      <c r="C12" s="47">
        <v>24</v>
      </c>
      <c r="D12" s="65">
        <f>'PSEG 0-499K'!D13-0.0009</f>
        <v>9.5140000000000002E-2</v>
      </c>
      <c r="E12" s="65">
        <f>'PSEG 0-499K'!E13-0.0009</f>
        <v>9.5170000000000005E-2</v>
      </c>
      <c r="F12" s="65">
        <f>'PSEG 0-499K'!F13-0.0009</f>
        <v>9.5149999999999998E-2</v>
      </c>
      <c r="G12" s="65">
        <f>'PSEG 0-499K'!G13-0.0009</f>
        <v>9.5240000000000005E-2</v>
      </c>
      <c r="H12" s="65">
        <f>'PSEG 0-499K'!H13-0.0009</f>
        <v>9.5280000000000004E-2</v>
      </c>
      <c r="I12" s="65">
        <f>'PSEG 0-499K'!I13-0.0009</f>
        <v>9.5259999999999997E-2</v>
      </c>
      <c r="J12" s="2"/>
      <c r="K12" s="2"/>
      <c r="L12" s="6"/>
    </row>
    <row r="13" spans="1:12" ht="24" customHeight="1" thickBot="1" x14ac:dyDescent="0.3">
      <c r="A13" s="47" t="s">
        <v>23</v>
      </c>
      <c r="B13" s="48" t="s">
        <v>6</v>
      </c>
      <c r="C13" s="68">
        <f>'PSEG 0-499K'!C14</f>
        <v>6</v>
      </c>
      <c r="D13" s="65" t="str">
        <f>IF(Sheet1!$Y$2=D8,Sheet1!$R$2-0.0009+'PSEG 0-499K'!P10, " ")</f>
        <v xml:space="preserve"> </v>
      </c>
      <c r="E13" s="65" t="str">
        <f>IF(Sheet1!$Y$2=E8,Sheet1!$R$2-0.0009+'PSEG 0-499K'!P10, " ")</f>
        <v xml:space="preserve"> </v>
      </c>
      <c r="F13" s="65" t="str">
        <f>IF(Sheet1!$Y$2=F8,Sheet1!$R$2-0.0009+'PSEG 0-499K'!P10, " ")</f>
        <v xml:space="preserve"> </v>
      </c>
      <c r="G13" s="65" t="str">
        <f>IF(Sheet1!$Y$2=G8,Sheet1!$R$2-0.0009+'PSEG 0-499K'!P10, " ")</f>
        <v xml:space="preserve"> </v>
      </c>
      <c r="H13" s="65" t="str">
        <f>IF(Sheet1!$Y$2=H8,Sheet1!$R$2-0.0009+'PSEG 0-499K'!P10, " ")</f>
        <v xml:space="preserve"> </v>
      </c>
      <c r="I13" s="65">
        <f>IF(Sheet1!$Y$2=I8,Sheet1!$R$2-0.0009+'PSEG 0-499K'!P10, " ")</f>
        <v>8.7730000000000002E-2</v>
      </c>
      <c r="J13" s="2"/>
      <c r="K13" s="2"/>
      <c r="L13" s="6"/>
    </row>
    <row r="14" spans="1:12" s="53" customFormat="1" ht="24" customHeight="1" thickBot="1" x14ac:dyDescent="0.3">
      <c r="A14" s="54" t="s">
        <v>26</v>
      </c>
      <c r="B14" s="66" t="s">
        <v>6</v>
      </c>
      <c r="C14" s="69">
        <v>6</v>
      </c>
      <c r="D14" s="67">
        <f>VLOOKUP(C14,Sheet1!$A$2:$AG$20,28,FALSE)+'PSEG 0-499K'!P10</f>
        <v>0.10349</v>
      </c>
      <c r="E14" s="67">
        <f>VLOOKUP($C$14,Sheet1!$A$2:$AG$20,29,FALSE)+'PSEG 0-499K'!P10</f>
        <v>0.10316</v>
      </c>
      <c r="F14" s="67">
        <f>VLOOKUP($C$14,Sheet1!$A$2:$AG$20,30,FALSE)+'PSEG 0-499K'!P10</f>
        <v>0.10067</v>
      </c>
      <c r="G14" s="67">
        <f>VLOOKUP($C$14,Sheet1!$A$2:$AG$20,31,FALSE)+'PSEG 0-499K'!P10</f>
        <v>9.5130000000000006E-2</v>
      </c>
      <c r="H14" s="67">
        <f>VLOOKUP($C$14,Sheet1!$A$2:$AG$20,32,FALSE)+'PSEG 0-499K'!P10</f>
        <v>8.9819999999999997E-2</v>
      </c>
      <c r="I14" s="67">
        <f>VLOOKUP($C$14,Sheet1!$A$2:$AG$20,33,FALSE)+'PSEG 0-499K'!P10</f>
        <v>8.7730000000000002E-2</v>
      </c>
      <c r="J14" s="2"/>
      <c r="K14" s="2"/>
      <c r="L14" s="6"/>
    </row>
    <row r="15" spans="1:12" ht="18" customHeight="1" x14ac:dyDescent="0.25">
      <c r="A15" s="13"/>
      <c r="B15" s="13"/>
      <c r="C15" s="13"/>
      <c r="D15" s="61"/>
      <c r="E15" s="61"/>
      <c r="F15" s="62"/>
      <c r="G15" s="61"/>
    </row>
    <row r="16" spans="1:12" ht="22.5" customHeight="1" x14ac:dyDescent="0.25">
      <c r="A16" s="81" t="s">
        <v>3</v>
      </c>
      <c r="B16" s="83" t="s">
        <v>2</v>
      </c>
      <c r="C16" s="85" t="s">
        <v>1</v>
      </c>
      <c r="D16" s="87" t="s">
        <v>0</v>
      </c>
      <c r="E16" s="88"/>
      <c r="F16" s="88"/>
      <c r="G16" s="88"/>
      <c r="H16" s="88"/>
      <c r="I16" s="88"/>
    </row>
    <row r="17" spans="1:16" ht="20.25" customHeight="1" thickBot="1" x14ac:dyDescent="0.3">
      <c r="A17" s="82"/>
      <c r="B17" s="84"/>
      <c r="C17" s="86"/>
      <c r="D17" s="60">
        <f>'PSEG 0-499K'!$D$9</f>
        <v>42688</v>
      </c>
      <c r="E17" s="60">
        <f>'PSEG 0-499K'!$E$9</f>
        <v>42718</v>
      </c>
      <c r="F17" s="60">
        <f>'PSEG 0-499K'!$F$9</f>
        <v>42749</v>
      </c>
      <c r="G17" s="60">
        <f>'PSEG 0-499K'!$G$9</f>
        <v>42780</v>
      </c>
      <c r="H17" s="60">
        <f>'PSEG 0-499K'!$H$9</f>
        <v>42808</v>
      </c>
      <c r="I17" s="60">
        <f>'PSEG 0-499K'!$I$9</f>
        <v>42839</v>
      </c>
      <c r="M17" s="3"/>
      <c r="N17" s="3"/>
      <c r="O17" s="3"/>
      <c r="P17" s="3"/>
    </row>
    <row r="18" spans="1:16" ht="24" customHeight="1" thickBot="1" x14ac:dyDescent="0.3">
      <c r="A18" s="47" t="s">
        <v>4</v>
      </c>
      <c r="B18" s="48" t="s">
        <v>5</v>
      </c>
      <c r="C18" s="47">
        <v>6</v>
      </c>
      <c r="D18" s="65">
        <f>'PSEG 0-499K'!D19-0.0009</f>
        <v>9.3030000000000002E-2</v>
      </c>
      <c r="E18" s="65">
        <f>'PSEG 0-499K'!E19-0.0009</f>
        <v>9.2600000000000002E-2</v>
      </c>
      <c r="F18" s="65">
        <f>'PSEG 0-499K'!F19-0.0009</f>
        <v>9.0639999999999998E-2</v>
      </c>
      <c r="G18" s="65">
        <f>'PSEG 0-499K'!G19-0.0009</f>
        <v>8.5779999999999995E-2</v>
      </c>
      <c r="H18" s="65">
        <f>'PSEG 0-499K'!H19-0.0009</f>
        <v>8.0860000000000001E-2</v>
      </c>
      <c r="I18" s="65">
        <f>'PSEG 0-499K'!I19-0.0009</f>
        <v>7.8869999999999996E-2</v>
      </c>
      <c r="J18" s="2"/>
      <c r="K18" s="2"/>
      <c r="M18" s="3"/>
      <c r="N18" s="3"/>
      <c r="O18" s="3"/>
      <c r="P18" s="3"/>
    </row>
    <row r="19" spans="1:16" ht="24" customHeight="1" thickBot="1" x14ac:dyDescent="0.3">
      <c r="A19" s="47" t="s">
        <v>4</v>
      </c>
      <c r="B19" s="48" t="s">
        <v>5</v>
      </c>
      <c r="C19" s="47">
        <v>12</v>
      </c>
      <c r="D19" s="65">
        <f>'PSEG 0-499K'!D20-0.0009</f>
        <v>8.5419999999999996E-2</v>
      </c>
      <c r="E19" s="65">
        <f>'PSEG 0-499K'!E20-0.0009</f>
        <v>8.5510000000000003E-2</v>
      </c>
      <c r="F19" s="65">
        <f>'PSEG 0-499K'!F20-0.0009</f>
        <v>8.5589999999999999E-2</v>
      </c>
      <c r="G19" s="65">
        <f>'PSEG 0-499K'!G20-0.0009</f>
        <v>8.5760000000000003E-2</v>
      </c>
      <c r="H19" s="65">
        <f>'PSEG 0-499K'!H20-0.0009</f>
        <v>8.584E-2</v>
      </c>
      <c r="I19" s="65">
        <f>'PSEG 0-499K'!I20-0.0009</f>
        <v>8.5890000000000008E-2</v>
      </c>
      <c r="J19" s="2"/>
      <c r="K19" s="2"/>
      <c r="M19" s="3"/>
      <c r="N19" s="3"/>
      <c r="O19" s="3"/>
      <c r="P19" s="3"/>
    </row>
    <row r="20" spans="1:16" ht="24" customHeight="1" thickBot="1" x14ac:dyDescent="0.3">
      <c r="A20" s="47" t="s">
        <v>4</v>
      </c>
      <c r="B20" s="48" t="s">
        <v>5</v>
      </c>
      <c r="C20" s="47">
        <v>18</v>
      </c>
      <c r="D20" s="65">
        <f>'PSEG 0-499K'!D21-0.0009</f>
        <v>8.8180000000000008E-2</v>
      </c>
      <c r="E20" s="65">
        <f>'PSEG 0-499K'!E21-0.0009</f>
        <v>8.8040000000000007E-2</v>
      </c>
      <c r="F20" s="65">
        <f>'PSEG 0-499K'!F21-0.0009</f>
        <v>8.7419999999999998E-2</v>
      </c>
      <c r="G20" s="65">
        <f>'PSEG 0-499K'!G21-0.0009</f>
        <v>8.5809999999999997E-2</v>
      </c>
      <c r="H20" s="65">
        <f>'PSEG 0-499K'!H21-0.0009</f>
        <v>8.4199999999999997E-2</v>
      </c>
      <c r="I20" s="65">
        <f>'PSEG 0-499K'!I21-0.0009</f>
        <v>8.3510000000000001E-2</v>
      </c>
      <c r="J20" s="2"/>
      <c r="K20" s="2"/>
      <c r="M20" s="3"/>
      <c r="N20" s="3"/>
      <c r="O20" s="3"/>
      <c r="P20" s="3"/>
    </row>
    <row r="21" spans="1:16" ht="24" customHeight="1" thickBot="1" x14ac:dyDescent="0.3">
      <c r="A21" s="47" t="s">
        <v>4</v>
      </c>
      <c r="B21" s="48" t="s">
        <v>5</v>
      </c>
      <c r="C21" s="47">
        <v>24</v>
      </c>
      <c r="D21" s="65">
        <f>'PSEG 0-499K'!D22-0.0009</f>
        <v>8.5640000000000008E-2</v>
      </c>
      <c r="E21" s="65">
        <f>'PSEG 0-499K'!E22-0.0009</f>
        <v>8.566E-2</v>
      </c>
      <c r="F21" s="65">
        <f>'PSEG 0-499K'!F22-0.0009</f>
        <v>8.5640000000000008E-2</v>
      </c>
      <c r="G21" s="65">
        <f>'PSEG 0-499K'!G22-0.0009</f>
        <v>8.5720000000000005E-2</v>
      </c>
      <c r="H21" s="65">
        <f>'PSEG 0-499K'!H22-0.0009</f>
        <v>8.5760000000000003E-2</v>
      </c>
      <c r="I21" s="65">
        <f>'PSEG 0-499K'!I22-0.0009</f>
        <v>8.5739999999999997E-2</v>
      </c>
      <c r="J21" s="2"/>
      <c r="K21" s="2"/>
    </row>
    <row r="22" spans="1:16" ht="24" customHeight="1" thickBot="1" x14ac:dyDescent="0.3">
      <c r="A22" s="54" t="s">
        <v>23</v>
      </c>
      <c r="B22" s="48" t="s">
        <v>5</v>
      </c>
      <c r="C22" s="68">
        <f>'PSEG 0-499K'!C23</f>
        <v>6</v>
      </c>
      <c r="D22" s="65" t="str">
        <f>IF(Sheet1!$Y$21=D17,Sheet1!$R$21-0.0009+'PSEG 0-499K'!P10, " ")</f>
        <v xml:space="preserve"> </v>
      </c>
      <c r="E22" s="65" t="str">
        <f>IF(Sheet1!$Y$21=E17,Sheet1!$R$21-0.0009+'PSEG 0-499K'!P10, " ")</f>
        <v xml:space="preserve"> </v>
      </c>
      <c r="F22" s="65" t="str">
        <f>IF(Sheet1!$Y$21=F17,Sheet1!$R$21-0.0009+'PSEG 0-499K'!P10, " ")</f>
        <v xml:space="preserve"> </v>
      </c>
      <c r="G22" s="65" t="str">
        <f>IF(Sheet1!$Y$21=G17,Sheet1!$R$21-0.0009+'PSEG 0-499K'!P10, " ")</f>
        <v xml:space="preserve"> </v>
      </c>
      <c r="H22" s="65" t="str">
        <f>IF(Sheet1!$Y$21=H17,Sheet1!$R$21-0.0009+'PSEG 0-499K'!P10, " ")</f>
        <v xml:space="preserve"> </v>
      </c>
      <c r="I22" s="65">
        <f>IF(Sheet1!$Y$21=I17,Sheet1!$R$21-0.0009+'PSEG 0-499K'!P10, " ")</f>
        <v>7.8869999999999996E-2</v>
      </c>
    </row>
    <row r="23" spans="1:16" s="53" customFormat="1" ht="24" customHeight="1" thickBot="1" x14ac:dyDescent="0.3">
      <c r="A23" s="54" t="s">
        <v>26</v>
      </c>
      <c r="B23" s="66" t="s">
        <v>5</v>
      </c>
      <c r="C23" s="69">
        <v>6</v>
      </c>
      <c r="D23" s="67">
        <f>VLOOKUP($C$23,Sheet1!$A$21:$AG$39,28,FALSE)+'PSEG 0-499K'!P10</f>
        <v>9.3030000000000002E-2</v>
      </c>
      <c r="E23" s="67">
        <f>VLOOKUP($C$23,Sheet1!$A$21:$AG$39,29,FALSE)+'PSEG 0-499K'!P10</f>
        <v>9.2600000000000002E-2</v>
      </c>
      <c r="F23" s="67">
        <f>VLOOKUP($C$23,Sheet1!$A$21:$AG$39,30,FALSE)+'PSEG 0-499K'!P10</f>
        <v>9.0639999999999998E-2</v>
      </c>
      <c r="G23" s="67">
        <f>VLOOKUP($C$23,Sheet1!$A$21:$AG$39,31,FALSE)+'PSEG 0-499K'!P10</f>
        <v>8.5779999999999995E-2</v>
      </c>
      <c r="H23" s="67">
        <f>VLOOKUP($C$23,Sheet1!$A$21:$AG$39,32,FALSE)+'PSEG 0-499K'!P10</f>
        <v>8.0860000000000001E-2</v>
      </c>
      <c r="I23" s="67">
        <f>VLOOKUP($C$23,Sheet1!$A$21:$AG$39,33,FALSE)+'PSEG 0-499K'!P10</f>
        <v>7.8869999999999996E-2</v>
      </c>
    </row>
    <row r="24" spans="1:16" s="31" customFormat="1" ht="15.75" customHeight="1" x14ac:dyDescent="0.25"/>
    <row r="25" spans="1:16" s="31" customFormat="1" ht="21" customHeight="1" x14ac:dyDescent="0.25">
      <c r="A25" s="99"/>
      <c r="B25" s="99"/>
      <c r="C25" s="99"/>
      <c r="D25" s="99"/>
      <c r="E25" s="99"/>
      <c r="F25" s="99"/>
      <c r="G25" s="99"/>
    </row>
    <row r="26" spans="1:16" s="31" customFormat="1" ht="13.5" customHeight="1" x14ac:dyDescent="0.25">
      <c r="A26" s="99"/>
      <c r="B26" s="99"/>
      <c r="C26" s="99"/>
      <c r="D26" s="33"/>
      <c r="E26" s="33"/>
      <c r="F26" s="33"/>
      <c r="G26" s="33"/>
    </row>
    <row r="27" spans="1:16" s="31" customFormat="1" ht="13.5" customHeight="1" x14ac:dyDescent="0.25"/>
    <row r="28" spans="1:16" s="31" customFormat="1" ht="13.5" customHeight="1" x14ac:dyDescent="0.25"/>
    <row r="29" spans="1:16" s="31" customFormat="1" ht="13.5" customHeight="1" x14ac:dyDescent="0.25"/>
    <row r="30" spans="1:16" s="31" customFormat="1" ht="13.5" customHeight="1" x14ac:dyDescent="0.25"/>
    <row r="31" spans="1:16" s="31" customFormat="1" x14ac:dyDescent="0.25"/>
    <row r="32" spans="1:16" s="31" customFormat="1" ht="8.25" customHeight="1" x14ac:dyDescent="0.25"/>
    <row r="33" spans="1:7" s="31" customFormat="1" ht="21" customHeight="1" x14ac:dyDescent="0.25">
      <c r="A33" s="99"/>
      <c r="B33" s="99"/>
      <c r="C33" s="99"/>
      <c r="D33" s="99"/>
      <c r="E33" s="99"/>
      <c r="F33" s="99"/>
      <c r="G33" s="99"/>
    </row>
    <row r="34" spans="1:7" s="31" customFormat="1" ht="13.5" customHeight="1" x14ac:dyDescent="0.25">
      <c r="A34" s="99"/>
      <c r="B34" s="99"/>
      <c r="C34" s="99"/>
      <c r="D34" s="33"/>
      <c r="E34" s="33"/>
      <c r="F34" s="33"/>
      <c r="G34" s="33"/>
    </row>
    <row r="35" spans="1:7" s="31" customFormat="1" ht="13.5" customHeight="1" x14ac:dyDescent="0.25"/>
    <row r="36" spans="1:7" s="31" customFormat="1" ht="13.5" customHeight="1" x14ac:dyDescent="0.25"/>
    <row r="37" spans="1:7" s="31" customFormat="1" ht="13.5" customHeight="1" x14ac:dyDescent="0.25"/>
    <row r="38" spans="1:7" s="31" customFormat="1" ht="13.5" customHeight="1" x14ac:dyDescent="0.25"/>
    <row r="39" spans="1:7" s="31" customFormat="1" x14ac:dyDescent="0.25"/>
    <row r="40" spans="1:7" s="31" customFormat="1" ht="21" customHeight="1" x14ac:dyDescent="0.25">
      <c r="A40" s="99"/>
      <c r="B40" s="99"/>
      <c r="C40" s="99"/>
      <c r="D40" s="99"/>
      <c r="E40" s="99"/>
      <c r="F40" s="99"/>
      <c r="G40" s="99"/>
    </row>
    <row r="41" spans="1:7" s="31" customFormat="1" ht="13.5" customHeight="1" x14ac:dyDescent="0.25">
      <c r="A41" s="99"/>
      <c r="B41" s="99"/>
      <c r="C41" s="99"/>
      <c r="D41" s="33"/>
      <c r="E41" s="33"/>
      <c r="F41" s="33"/>
      <c r="G41" s="33"/>
    </row>
    <row r="42" spans="1:7" s="31" customFormat="1" ht="13.5" customHeight="1" x14ac:dyDescent="0.25"/>
    <row r="43" spans="1:7" s="31" customFormat="1" ht="13.5" customHeight="1" x14ac:dyDescent="0.25"/>
    <row r="44" spans="1:7" s="31" customFormat="1" ht="13.5" customHeight="1" x14ac:dyDescent="0.25"/>
    <row r="45" spans="1:7" s="31" customFormat="1" ht="13.5" customHeight="1" x14ac:dyDescent="0.25"/>
    <row r="46" spans="1:7" s="31" customFormat="1" x14ac:dyDescent="0.25"/>
    <row r="47" spans="1:7" s="31" customFormat="1" ht="21" customHeight="1" x14ac:dyDescent="0.25">
      <c r="A47" s="99"/>
      <c r="B47" s="99"/>
      <c r="C47" s="99"/>
      <c r="D47" s="99"/>
      <c r="E47" s="99"/>
      <c r="F47" s="99"/>
      <c r="G47" s="99"/>
    </row>
    <row r="48" spans="1:7" s="31" customFormat="1" ht="13.5" customHeight="1" x14ac:dyDescent="0.25">
      <c r="A48" s="99"/>
      <c r="B48" s="99"/>
      <c r="C48" s="99"/>
      <c r="D48" s="33"/>
      <c r="E48" s="33"/>
      <c r="F48" s="33"/>
      <c r="G48" s="33"/>
    </row>
    <row r="49" s="31" customFormat="1" ht="13.5" customHeight="1" x14ac:dyDescent="0.25"/>
    <row r="50" s="31" customFormat="1" ht="13.5" customHeight="1" x14ac:dyDescent="0.25"/>
    <row r="51" s="31" customFormat="1" ht="13.5" customHeight="1" x14ac:dyDescent="0.25"/>
    <row r="52" s="31" customFormat="1" ht="13.5" customHeight="1" x14ac:dyDescent="0.25"/>
  </sheetData>
  <sheetProtection algorithmName="SHA-512" hashValue="jh3IKzwVYsiM5Cjisret7GiJvQJBTnRsoqVEbjOEfT1Utdi8Hz8k1DZsLCMPKZYNJjI/X14jGreaB8SjaZ0kyg==" saltValue="fyORxSTkZ5CtbwzuBSKX3Q==" spinCount="100000" sheet="1" objects="1" scenarios="1"/>
  <mergeCells count="25">
    <mergeCell ref="F2:G2"/>
    <mergeCell ref="A7:A8"/>
    <mergeCell ref="B7:B8"/>
    <mergeCell ref="D7:I7"/>
    <mergeCell ref="C16:C17"/>
    <mergeCell ref="A25:A26"/>
    <mergeCell ref="B25:B26"/>
    <mergeCell ref="C25:C26"/>
    <mergeCell ref="C7:C8"/>
    <mergeCell ref="D25:G25"/>
    <mergeCell ref="D16:I16"/>
    <mergeCell ref="A16:A17"/>
    <mergeCell ref="B16:B17"/>
    <mergeCell ref="A47:A48"/>
    <mergeCell ref="B47:B48"/>
    <mergeCell ref="C47:C48"/>
    <mergeCell ref="D47:G47"/>
    <mergeCell ref="A33:A34"/>
    <mergeCell ref="B33:B34"/>
    <mergeCell ref="C33:C34"/>
    <mergeCell ref="D33:G33"/>
    <mergeCell ref="A40:A41"/>
    <mergeCell ref="B40:B41"/>
    <mergeCell ref="C40:C41"/>
    <mergeCell ref="D40:G40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C14 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  <pageSetUpPr fitToPage="1"/>
  </sheetPr>
  <dimension ref="A1:O53"/>
  <sheetViews>
    <sheetView showGridLines="0" zoomScale="115" zoomScaleNormal="115" workbookViewId="0">
      <pane ySplit="6" topLeftCell="A7" activePane="bottomLeft" state="frozen"/>
      <selection activeCell="I40" sqref="I40"/>
      <selection pane="bottomLeft" activeCell="D27" sqref="D27"/>
    </sheetView>
  </sheetViews>
  <sheetFormatPr defaultRowHeight="15" x14ac:dyDescent="0.25"/>
  <cols>
    <col min="1" max="1" width="18.25" customWidth="1"/>
    <col min="2" max="5" width="14.125" customWidth="1"/>
    <col min="6" max="6" width="14.25" style="1" customWidth="1"/>
    <col min="7" max="9" width="14.25" customWidth="1"/>
    <col min="10" max="11" width="10.625" customWidth="1"/>
    <col min="12" max="14" width="16.875" customWidth="1"/>
    <col min="15" max="15" width="16.875" style="42" hidden="1" customWidth="1"/>
    <col min="16" max="17" width="16.875" customWidth="1"/>
    <col min="234" max="234" width="0.25" customWidth="1"/>
    <col min="235" max="235" width="8.875" customWidth="1"/>
    <col min="236" max="236" width="2.75" customWidth="1"/>
    <col min="237" max="237" width="6.25" customWidth="1"/>
    <col min="238" max="238" width="0.625" customWidth="1"/>
    <col min="239" max="239" width="8.75" customWidth="1"/>
    <col min="240" max="240" width="3.375" customWidth="1"/>
    <col min="241" max="241" width="1" customWidth="1"/>
    <col min="242" max="242" width="0" hidden="1" customWidth="1"/>
    <col min="243" max="243" width="3.625" customWidth="1"/>
    <col min="244" max="244" width="7" customWidth="1"/>
    <col min="245" max="245" width="15" customWidth="1"/>
    <col min="246" max="246" width="9.25" customWidth="1"/>
    <col min="247" max="247" width="0.25" customWidth="1"/>
    <col min="248" max="248" width="1.25" customWidth="1"/>
    <col min="249" max="249" width="0" hidden="1" customWidth="1"/>
    <col min="250" max="250" width="5.25" customWidth="1"/>
    <col min="251" max="251" width="3.125" customWidth="1"/>
    <col min="252" max="252" width="0" hidden="1" customWidth="1"/>
    <col min="253" max="253" width="2" customWidth="1"/>
    <col min="254" max="254" width="0.625" customWidth="1"/>
    <col min="255" max="255" width="1.25" customWidth="1"/>
    <col min="256" max="256" width="9.625" customWidth="1"/>
    <col min="257" max="261" width="0" hidden="1" customWidth="1"/>
    <col min="264" max="267" width="10.625" bestFit="1" customWidth="1"/>
    <col min="268" max="273" width="16.875" customWidth="1"/>
    <col min="490" max="490" width="0.25" customWidth="1"/>
    <col min="491" max="491" width="8.875" customWidth="1"/>
    <col min="492" max="492" width="2.75" customWidth="1"/>
    <col min="493" max="493" width="6.25" customWidth="1"/>
    <col min="494" max="494" width="0.625" customWidth="1"/>
    <col min="495" max="495" width="8.75" customWidth="1"/>
    <col min="496" max="496" width="3.375" customWidth="1"/>
    <col min="497" max="497" width="1" customWidth="1"/>
    <col min="498" max="498" width="0" hidden="1" customWidth="1"/>
    <col min="499" max="499" width="3.625" customWidth="1"/>
    <col min="500" max="500" width="7" customWidth="1"/>
    <col min="501" max="501" width="15" customWidth="1"/>
    <col min="502" max="502" width="9.25" customWidth="1"/>
    <col min="503" max="503" width="0.25" customWidth="1"/>
    <col min="504" max="504" width="1.25" customWidth="1"/>
    <col min="505" max="505" width="0" hidden="1" customWidth="1"/>
    <col min="506" max="506" width="5.25" customWidth="1"/>
    <col min="507" max="507" width="3.125" customWidth="1"/>
    <col min="508" max="508" width="0" hidden="1" customWidth="1"/>
    <col min="509" max="509" width="2" customWidth="1"/>
    <col min="510" max="510" width="0.625" customWidth="1"/>
    <col min="511" max="511" width="1.25" customWidth="1"/>
    <col min="512" max="512" width="9.625" customWidth="1"/>
    <col min="513" max="517" width="0" hidden="1" customWidth="1"/>
    <col min="520" max="523" width="10.625" bestFit="1" customWidth="1"/>
    <col min="524" max="529" width="16.875" customWidth="1"/>
    <col min="746" max="746" width="0.25" customWidth="1"/>
    <col min="747" max="747" width="8.875" customWidth="1"/>
    <col min="748" max="748" width="2.75" customWidth="1"/>
    <col min="749" max="749" width="6.25" customWidth="1"/>
    <col min="750" max="750" width="0.625" customWidth="1"/>
    <col min="751" max="751" width="8.75" customWidth="1"/>
    <col min="752" max="752" width="3.375" customWidth="1"/>
    <col min="753" max="753" width="1" customWidth="1"/>
    <col min="754" max="754" width="0" hidden="1" customWidth="1"/>
    <col min="755" max="755" width="3.625" customWidth="1"/>
    <col min="756" max="756" width="7" customWidth="1"/>
    <col min="757" max="757" width="15" customWidth="1"/>
    <col min="758" max="758" width="9.25" customWidth="1"/>
    <col min="759" max="759" width="0.25" customWidth="1"/>
    <col min="760" max="760" width="1.25" customWidth="1"/>
    <col min="761" max="761" width="0" hidden="1" customWidth="1"/>
    <col min="762" max="762" width="5.25" customWidth="1"/>
    <col min="763" max="763" width="3.125" customWidth="1"/>
    <col min="764" max="764" width="0" hidden="1" customWidth="1"/>
    <col min="765" max="765" width="2" customWidth="1"/>
    <col min="766" max="766" width="0.625" customWidth="1"/>
    <col min="767" max="767" width="1.25" customWidth="1"/>
    <col min="768" max="768" width="9.625" customWidth="1"/>
    <col min="769" max="773" width="0" hidden="1" customWidth="1"/>
    <col min="776" max="779" width="10.625" bestFit="1" customWidth="1"/>
    <col min="780" max="785" width="16.875" customWidth="1"/>
    <col min="1002" max="1002" width="0.25" customWidth="1"/>
    <col min="1003" max="1003" width="8.875" customWidth="1"/>
    <col min="1004" max="1004" width="2.75" customWidth="1"/>
    <col min="1005" max="1005" width="6.25" customWidth="1"/>
    <col min="1006" max="1006" width="0.625" customWidth="1"/>
    <col min="1007" max="1007" width="8.75" customWidth="1"/>
    <col min="1008" max="1008" width="3.375" customWidth="1"/>
    <col min="1009" max="1009" width="1" customWidth="1"/>
    <col min="1010" max="1010" width="0" hidden="1" customWidth="1"/>
    <col min="1011" max="1011" width="3.625" customWidth="1"/>
    <col min="1012" max="1012" width="7" customWidth="1"/>
    <col min="1013" max="1013" width="15" customWidth="1"/>
    <col min="1014" max="1014" width="9.25" customWidth="1"/>
    <col min="1015" max="1015" width="0.25" customWidth="1"/>
    <col min="1016" max="1016" width="1.25" customWidth="1"/>
    <col min="1017" max="1017" width="0" hidden="1" customWidth="1"/>
    <col min="1018" max="1018" width="5.25" customWidth="1"/>
    <col min="1019" max="1019" width="3.125" customWidth="1"/>
    <col min="1020" max="1020" width="0" hidden="1" customWidth="1"/>
    <col min="1021" max="1021" width="2" customWidth="1"/>
    <col min="1022" max="1022" width="0.625" customWidth="1"/>
    <col min="1023" max="1023" width="1.25" customWidth="1"/>
    <col min="1024" max="1024" width="9.625" customWidth="1"/>
    <col min="1025" max="1029" width="0" hidden="1" customWidth="1"/>
    <col min="1032" max="1035" width="10.625" bestFit="1" customWidth="1"/>
    <col min="1036" max="1041" width="16.875" customWidth="1"/>
    <col min="1258" max="1258" width="0.25" customWidth="1"/>
    <col min="1259" max="1259" width="8.875" customWidth="1"/>
    <col min="1260" max="1260" width="2.75" customWidth="1"/>
    <col min="1261" max="1261" width="6.25" customWidth="1"/>
    <col min="1262" max="1262" width="0.625" customWidth="1"/>
    <col min="1263" max="1263" width="8.75" customWidth="1"/>
    <col min="1264" max="1264" width="3.375" customWidth="1"/>
    <col min="1265" max="1265" width="1" customWidth="1"/>
    <col min="1266" max="1266" width="0" hidden="1" customWidth="1"/>
    <col min="1267" max="1267" width="3.625" customWidth="1"/>
    <col min="1268" max="1268" width="7" customWidth="1"/>
    <col min="1269" max="1269" width="15" customWidth="1"/>
    <col min="1270" max="1270" width="9.25" customWidth="1"/>
    <col min="1271" max="1271" width="0.25" customWidth="1"/>
    <col min="1272" max="1272" width="1.25" customWidth="1"/>
    <col min="1273" max="1273" width="0" hidden="1" customWidth="1"/>
    <col min="1274" max="1274" width="5.25" customWidth="1"/>
    <col min="1275" max="1275" width="3.125" customWidth="1"/>
    <col min="1276" max="1276" width="0" hidden="1" customWidth="1"/>
    <col min="1277" max="1277" width="2" customWidth="1"/>
    <col min="1278" max="1278" width="0.625" customWidth="1"/>
    <col min="1279" max="1279" width="1.25" customWidth="1"/>
    <col min="1280" max="1280" width="9.625" customWidth="1"/>
    <col min="1281" max="1285" width="0" hidden="1" customWidth="1"/>
    <col min="1288" max="1291" width="10.625" bestFit="1" customWidth="1"/>
    <col min="1292" max="1297" width="16.875" customWidth="1"/>
    <col min="1514" max="1514" width="0.25" customWidth="1"/>
    <col min="1515" max="1515" width="8.875" customWidth="1"/>
    <col min="1516" max="1516" width="2.75" customWidth="1"/>
    <col min="1517" max="1517" width="6.25" customWidth="1"/>
    <col min="1518" max="1518" width="0.625" customWidth="1"/>
    <col min="1519" max="1519" width="8.75" customWidth="1"/>
    <col min="1520" max="1520" width="3.375" customWidth="1"/>
    <col min="1521" max="1521" width="1" customWidth="1"/>
    <col min="1522" max="1522" width="0" hidden="1" customWidth="1"/>
    <col min="1523" max="1523" width="3.625" customWidth="1"/>
    <col min="1524" max="1524" width="7" customWidth="1"/>
    <col min="1525" max="1525" width="15" customWidth="1"/>
    <col min="1526" max="1526" width="9.25" customWidth="1"/>
    <col min="1527" max="1527" width="0.25" customWidth="1"/>
    <col min="1528" max="1528" width="1.25" customWidth="1"/>
    <col min="1529" max="1529" width="0" hidden="1" customWidth="1"/>
    <col min="1530" max="1530" width="5.25" customWidth="1"/>
    <col min="1531" max="1531" width="3.125" customWidth="1"/>
    <col min="1532" max="1532" width="0" hidden="1" customWidth="1"/>
    <col min="1533" max="1533" width="2" customWidth="1"/>
    <col min="1534" max="1534" width="0.625" customWidth="1"/>
    <col min="1535" max="1535" width="1.25" customWidth="1"/>
    <col min="1536" max="1536" width="9.625" customWidth="1"/>
    <col min="1537" max="1541" width="0" hidden="1" customWidth="1"/>
    <col min="1544" max="1547" width="10.625" bestFit="1" customWidth="1"/>
    <col min="1548" max="1553" width="16.875" customWidth="1"/>
    <col min="1770" max="1770" width="0.25" customWidth="1"/>
    <col min="1771" max="1771" width="8.875" customWidth="1"/>
    <col min="1772" max="1772" width="2.75" customWidth="1"/>
    <col min="1773" max="1773" width="6.25" customWidth="1"/>
    <col min="1774" max="1774" width="0.625" customWidth="1"/>
    <col min="1775" max="1775" width="8.75" customWidth="1"/>
    <col min="1776" max="1776" width="3.375" customWidth="1"/>
    <col min="1777" max="1777" width="1" customWidth="1"/>
    <col min="1778" max="1778" width="0" hidden="1" customWidth="1"/>
    <col min="1779" max="1779" width="3.625" customWidth="1"/>
    <col min="1780" max="1780" width="7" customWidth="1"/>
    <col min="1781" max="1781" width="15" customWidth="1"/>
    <col min="1782" max="1782" width="9.25" customWidth="1"/>
    <col min="1783" max="1783" width="0.25" customWidth="1"/>
    <col min="1784" max="1784" width="1.25" customWidth="1"/>
    <col min="1785" max="1785" width="0" hidden="1" customWidth="1"/>
    <col min="1786" max="1786" width="5.25" customWidth="1"/>
    <col min="1787" max="1787" width="3.125" customWidth="1"/>
    <col min="1788" max="1788" width="0" hidden="1" customWidth="1"/>
    <col min="1789" max="1789" width="2" customWidth="1"/>
    <col min="1790" max="1790" width="0.625" customWidth="1"/>
    <col min="1791" max="1791" width="1.25" customWidth="1"/>
    <col min="1792" max="1792" width="9.625" customWidth="1"/>
    <col min="1793" max="1797" width="0" hidden="1" customWidth="1"/>
    <col min="1800" max="1803" width="10.625" bestFit="1" customWidth="1"/>
    <col min="1804" max="1809" width="16.875" customWidth="1"/>
    <col min="2026" max="2026" width="0.25" customWidth="1"/>
    <col min="2027" max="2027" width="8.875" customWidth="1"/>
    <col min="2028" max="2028" width="2.75" customWidth="1"/>
    <col min="2029" max="2029" width="6.25" customWidth="1"/>
    <col min="2030" max="2030" width="0.625" customWidth="1"/>
    <col min="2031" max="2031" width="8.75" customWidth="1"/>
    <col min="2032" max="2032" width="3.375" customWidth="1"/>
    <col min="2033" max="2033" width="1" customWidth="1"/>
    <col min="2034" max="2034" width="0" hidden="1" customWidth="1"/>
    <col min="2035" max="2035" width="3.625" customWidth="1"/>
    <col min="2036" max="2036" width="7" customWidth="1"/>
    <col min="2037" max="2037" width="15" customWidth="1"/>
    <col min="2038" max="2038" width="9.25" customWidth="1"/>
    <col min="2039" max="2039" width="0.25" customWidth="1"/>
    <col min="2040" max="2040" width="1.25" customWidth="1"/>
    <col min="2041" max="2041" width="0" hidden="1" customWidth="1"/>
    <col min="2042" max="2042" width="5.25" customWidth="1"/>
    <col min="2043" max="2043" width="3.125" customWidth="1"/>
    <col min="2044" max="2044" width="0" hidden="1" customWidth="1"/>
    <col min="2045" max="2045" width="2" customWidth="1"/>
    <col min="2046" max="2046" width="0.625" customWidth="1"/>
    <col min="2047" max="2047" width="1.25" customWidth="1"/>
    <col min="2048" max="2048" width="9.625" customWidth="1"/>
    <col min="2049" max="2053" width="0" hidden="1" customWidth="1"/>
    <col min="2056" max="2059" width="10.625" bestFit="1" customWidth="1"/>
    <col min="2060" max="2065" width="16.875" customWidth="1"/>
    <col min="2282" max="2282" width="0.25" customWidth="1"/>
    <col min="2283" max="2283" width="8.875" customWidth="1"/>
    <col min="2284" max="2284" width="2.75" customWidth="1"/>
    <col min="2285" max="2285" width="6.25" customWidth="1"/>
    <col min="2286" max="2286" width="0.625" customWidth="1"/>
    <col min="2287" max="2287" width="8.75" customWidth="1"/>
    <col min="2288" max="2288" width="3.375" customWidth="1"/>
    <col min="2289" max="2289" width="1" customWidth="1"/>
    <col min="2290" max="2290" width="0" hidden="1" customWidth="1"/>
    <col min="2291" max="2291" width="3.625" customWidth="1"/>
    <col min="2292" max="2292" width="7" customWidth="1"/>
    <col min="2293" max="2293" width="15" customWidth="1"/>
    <col min="2294" max="2294" width="9.25" customWidth="1"/>
    <col min="2295" max="2295" width="0.25" customWidth="1"/>
    <col min="2296" max="2296" width="1.25" customWidth="1"/>
    <col min="2297" max="2297" width="0" hidden="1" customWidth="1"/>
    <col min="2298" max="2298" width="5.25" customWidth="1"/>
    <col min="2299" max="2299" width="3.125" customWidth="1"/>
    <col min="2300" max="2300" width="0" hidden="1" customWidth="1"/>
    <col min="2301" max="2301" width="2" customWidth="1"/>
    <col min="2302" max="2302" width="0.625" customWidth="1"/>
    <col min="2303" max="2303" width="1.25" customWidth="1"/>
    <col min="2304" max="2304" width="9.625" customWidth="1"/>
    <col min="2305" max="2309" width="0" hidden="1" customWidth="1"/>
    <col min="2312" max="2315" width="10.625" bestFit="1" customWidth="1"/>
    <col min="2316" max="2321" width="16.875" customWidth="1"/>
    <col min="2538" max="2538" width="0.25" customWidth="1"/>
    <col min="2539" max="2539" width="8.875" customWidth="1"/>
    <col min="2540" max="2540" width="2.75" customWidth="1"/>
    <col min="2541" max="2541" width="6.25" customWidth="1"/>
    <col min="2542" max="2542" width="0.625" customWidth="1"/>
    <col min="2543" max="2543" width="8.75" customWidth="1"/>
    <col min="2544" max="2544" width="3.375" customWidth="1"/>
    <col min="2545" max="2545" width="1" customWidth="1"/>
    <col min="2546" max="2546" width="0" hidden="1" customWidth="1"/>
    <col min="2547" max="2547" width="3.625" customWidth="1"/>
    <col min="2548" max="2548" width="7" customWidth="1"/>
    <col min="2549" max="2549" width="15" customWidth="1"/>
    <col min="2550" max="2550" width="9.25" customWidth="1"/>
    <col min="2551" max="2551" width="0.25" customWidth="1"/>
    <col min="2552" max="2552" width="1.25" customWidth="1"/>
    <col min="2553" max="2553" width="0" hidden="1" customWidth="1"/>
    <col min="2554" max="2554" width="5.25" customWidth="1"/>
    <col min="2555" max="2555" width="3.125" customWidth="1"/>
    <col min="2556" max="2556" width="0" hidden="1" customWidth="1"/>
    <col min="2557" max="2557" width="2" customWidth="1"/>
    <col min="2558" max="2558" width="0.625" customWidth="1"/>
    <col min="2559" max="2559" width="1.25" customWidth="1"/>
    <col min="2560" max="2560" width="9.625" customWidth="1"/>
    <col min="2561" max="2565" width="0" hidden="1" customWidth="1"/>
    <col min="2568" max="2571" width="10.625" bestFit="1" customWidth="1"/>
    <col min="2572" max="2577" width="16.875" customWidth="1"/>
    <col min="2794" max="2794" width="0.25" customWidth="1"/>
    <col min="2795" max="2795" width="8.875" customWidth="1"/>
    <col min="2796" max="2796" width="2.75" customWidth="1"/>
    <col min="2797" max="2797" width="6.25" customWidth="1"/>
    <col min="2798" max="2798" width="0.625" customWidth="1"/>
    <col min="2799" max="2799" width="8.75" customWidth="1"/>
    <col min="2800" max="2800" width="3.375" customWidth="1"/>
    <col min="2801" max="2801" width="1" customWidth="1"/>
    <col min="2802" max="2802" width="0" hidden="1" customWidth="1"/>
    <col min="2803" max="2803" width="3.625" customWidth="1"/>
    <col min="2804" max="2804" width="7" customWidth="1"/>
    <col min="2805" max="2805" width="15" customWidth="1"/>
    <col min="2806" max="2806" width="9.25" customWidth="1"/>
    <col min="2807" max="2807" width="0.25" customWidth="1"/>
    <col min="2808" max="2808" width="1.25" customWidth="1"/>
    <col min="2809" max="2809" width="0" hidden="1" customWidth="1"/>
    <col min="2810" max="2810" width="5.25" customWidth="1"/>
    <col min="2811" max="2811" width="3.125" customWidth="1"/>
    <col min="2812" max="2812" width="0" hidden="1" customWidth="1"/>
    <col min="2813" max="2813" width="2" customWidth="1"/>
    <col min="2814" max="2814" width="0.625" customWidth="1"/>
    <col min="2815" max="2815" width="1.25" customWidth="1"/>
    <col min="2816" max="2816" width="9.625" customWidth="1"/>
    <col min="2817" max="2821" width="0" hidden="1" customWidth="1"/>
    <col min="2824" max="2827" width="10.625" bestFit="1" customWidth="1"/>
    <col min="2828" max="2833" width="16.875" customWidth="1"/>
    <col min="3050" max="3050" width="0.25" customWidth="1"/>
    <col min="3051" max="3051" width="8.875" customWidth="1"/>
    <col min="3052" max="3052" width="2.75" customWidth="1"/>
    <col min="3053" max="3053" width="6.25" customWidth="1"/>
    <col min="3054" max="3054" width="0.625" customWidth="1"/>
    <col min="3055" max="3055" width="8.75" customWidth="1"/>
    <col min="3056" max="3056" width="3.375" customWidth="1"/>
    <col min="3057" max="3057" width="1" customWidth="1"/>
    <col min="3058" max="3058" width="0" hidden="1" customWidth="1"/>
    <col min="3059" max="3059" width="3.625" customWidth="1"/>
    <col min="3060" max="3060" width="7" customWidth="1"/>
    <col min="3061" max="3061" width="15" customWidth="1"/>
    <col min="3062" max="3062" width="9.25" customWidth="1"/>
    <col min="3063" max="3063" width="0.25" customWidth="1"/>
    <col min="3064" max="3064" width="1.25" customWidth="1"/>
    <col min="3065" max="3065" width="0" hidden="1" customWidth="1"/>
    <col min="3066" max="3066" width="5.25" customWidth="1"/>
    <col min="3067" max="3067" width="3.125" customWidth="1"/>
    <col min="3068" max="3068" width="0" hidden="1" customWidth="1"/>
    <col min="3069" max="3069" width="2" customWidth="1"/>
    <col min="3070" max="3070" width="0.625" customWidth="1"/>
    <col min="3071" max="3071" width="1.25" customWidth="1"/>
    <col min="3072" max="3072" width="9.625" customWidth="1"/>
    <col min="3073" max="3077" width="0" hidden="1" customWidth="1"/>
    <col min="3080" max="3083" width="10.625" bestFit="1" customWidth="1"/>
    <col min="3084" max="3089" width="16.875" customWidth="1"/>
    <col min="3306" max="3306" width="0.25" customWidth="1"/>
    <col min="3307" max="3307" width="8.875" customWidth="1"/>
    <col min="3308" max="3308" width="2.75" customWidth="1"/>
    <col min="3309" max="3309" width="6.25" customWidth="1"/>
    <col min="3310" max="3310" width="0.625" customWidth="1"/>
    <col min="3311" max="3311" width="8.75" customWidth="1"/>
    <col min="3312" max="3312" width="3.375" customWidth="1"/>
    <col min="3313" max="3313" width="1" customWidth="1"/>
    <col min="3314" max="3314" width="0" hidden="1" customWidth="1"/>
    <col min="3315" max="3315" width="3.625" customWidth="1"/>
    <col min="3316" max="3316" width="7" customWidth="1"/>
    <col min="3317" max="3317" width="15" customWidth="1"/>
    <col min="3318" max="3318" width="9.25" customWidth="1"/>
    <col min="3319" max="3319" width="0.25" customWidth="1"/>
    <col min="3320" max="3320" width="1.25" customWidth="1"/>
    <col min="3321" max="3321" width="0" hidden="1" customWidth="1"/>
    <col min="3322" max="3322" width="5.25" customWidth="1"/>
    <col min="3323" max="3323" width="3.125" customWidth="1"/>
    <col min="3324" max="3324" width="0" hidden="1" customWidth="1"/>
    <col min="3325" max="3325" width="2" customWidth="1"/>
    <col min="3326" max="3326" width="0.625" customWidth="1"/>
    <col min="3327" max="3327" width="1.25" customWidth="1"/>
    <col min="3328" max="3328" width="9.625" customWidth="1"/>
    <col min="3329" max="3333" width="0" hidden="1" customWidth="1"/>
    <col min="3336" max="3339" width="10.625" bestFit="1" customWidth="1"/>
    <col min="3340" max="3345" width="16.875" customWidth="1"/>
    <col min="3562" max="3562" width="0.25" customWidth="1"/>
    <col min="3563" max="3563" width="8.875" customWidth="1"/>
    <col min="3564" max="3564" width="2.75" customWidth="1"/>
    <col min="3565" max="3565" width="6.25" customWidth="1"/>
    <col min="3566" max="3566" width="0.625" customWidth="1"/>
    <col min="3567" max="3567" width="8.75" customWidth="1"/>
    <col min="3568" max="3568" width="3.375" customWidth="1"/>
    <col min="3569" max="3569" width="1" customWidth="1"/>
    <col min="3570" max="3570" width="0" hidden="1" customWidth="1"/>
    <col min="3571" max="3571" width="3.625" customWidth="1"/>
    <col min="3572" max="3572" width="7" customWidth="1"/>
    <col min="3573" max="3573" width="15" customWidth="1"/>
    <col min="3574" max="3574" width="9.25" customWidth="1"/>
    <col min="3575" max="3575" width="0.25" customWidth="1"/>
    <col min="3576" max="3576" width="1.25" customWidth="1"/>
    <col min="3577" max="3577" width="0" hidden="1" customWidth="1"/>
    <col min="3578" max="3578" width="5.25" customWidth="1"/>
    <col min="3579" max="3579" width="3.125" customWidth="1"/>
    <col min="3580" max="3580" width="0" hidden="1" customWidth="1"/>
    <col min="3581" max="3581" width="2" customWidth="1"/>
    <col min="3582" max="3582" width="0.625" customWidth="1"/>
    <col min="3583" max="3583" width="1.25" customWidth="1"/>
    <col min="3584" max="3584" width="9.625" customWidth="1"/>
    <col min="3585" max="3589" width="0" hidden="1" customWidth="1"/>
    <col min="3592" max="3595" width="10.625" bestFit="1" customWidth="1"/>
    <col min="3596" max="3601" width="16.875" customWidth="1"/>
    <col min="3818" max="3818" width="0.25" customWidth="1"/>
    <col min="3819" max="3819" width="8.875" customWidth="1"/>
    <col min="3820" max="3820" width="2.75" customWidth="1"/>
    <col min="3821" max="3821" width="6.25" customWidth="1"/>
    <col min="3822" max="3822" width="0.625" customWidth="1"/>
    <col min="3823" max="3823" width="8.75" customWidth="1"/>
    <col min="3824" max="3824" width="3.375" customWidth="1"/>
    <col min="3825" max="3825" width="1" customWidth="1"/>
    <col min="3826" max="3826" width="0" hidden="1" customWidth="1"/>
    <col min="3827" max="3827" width="3.625" customWidth="1"/>
    <col min="3828" max="3828" width="7" customWidth="1"/>
    <col min="3829" max="3829" width="15" customWidth="1"/>
    <col min="3830" max="3830" width="9.25" customWidth="1"/>
    <col min="3831" max="3831" width="0.25" customWidth="1"/>
    <col min="3832" max="3832" width="1.25" customWidth="1"/>
    <col min="3833" max="3833" width="0" hidden="1" customWidth="1"/>
    <col min="3834" max="3834" width="5.25" customWidth="1"/>
    <col min="3835" max="3835" width="3.125" customWidth="1"/>
    <col min="3836" max="3836" width="0" hidden="1" customWidth="1"/>
    <col min="3837" max="3837" width="2" customWidth="1"/>
    <col min="3838" max="3838" width="0.625" customWidth="1"/>
    <col min="3839" max="3839" width="1.25" customWidth="1"/>
    <col min="3840" max="3840" width="9.625" customWidth="1"/>
    <col min="3841" max="3845" width="0" hidden="1" customWidth="1"/>
    <col min="3848" max="3851" width="10.625" bestFit="1" customWidth="1"/>
    <col min="3852" max="3857" width="16.875" customWidth="1"/>
    <col min="4074" max="4074" width="0.25" customWidth="1"/>
    <col min="4075" max="4075" width="8.875" customWidth="1"/>
    <col min="4076" max="4076" width="2.75" customWidth="1"/>
    <col min="4077" max="4077" width="6.25" customWidth="1"/>
    <col min="4078" max="4078" width="0.625" customWidth="1"/>
    <col min="4079" max="4079" width="8.75" customWidth="1"/>
    <col min="4080" max="4080" width="3.375" customWidth="1"/>
    <col min="4081" max="4081" width="1" customWidth="1"/>
    <col min="4082" max="4082" width="0" hidden="1" customWidth="1"/>
    <col min="4083" max="4083" width="3.625" customWidth="1"/>
    <col min="4084" max="4084" width="7" customWidth="1"/>
    <col min="4085" max="4085" width="15" customWidth="1"/>
    <col min="4086" max="4086" width="9.25" customWidth="1"/>
    <col min="4087" max="4087" width="0.25" customWidth="1"/>
    <col min="4088" max="4088" width="1.25" customWidth="1"/>
    <col min="4089" max="4089" width="0" hidden="1" customWidth="1"/>
    <col min="4090" max="4090" width="5.25" customWidth="1"/>
    <col min="4091" max="4091" width="3.125" customWidth="1"/>
    <col min="4092" max="4092" width="0" hidden="1" customWidth="1"/>
    <col min="4093" max="4093" width="2" customWidth="1"/>
    <col min="4094" max="4094" width="0.625" customWidth="1"/>
    <col min="4095" max="4095" width="1.25" customWidth="1"/>
    <col min="4096" max="4096" width="9.625" customWidth="1"/>
    <col min="4097" max="4101" width="0" hidden="1" customWidth="1"/>
    <col min="4104" max="4107" width="10.625" bestFit="1" customWidth="1"/>
    <col min="4108" max="4113" width="16.875" customWidth="1"/>
    <col min="4330" max="4330" width="0.25" customWidth="1"/>
    <col min="4331" max="4331" width="8.875" customWidth="1"/>
    <col min="4332" max="4332" width="2.75" customWidth="1"/>
    <col min="4333" max="4333" width="6.25" customWidth="1"/>
    <col min="4334" max="4334" width="0.625" customWidth="1"/>
    <col min="4335" max="4335" width="8.75" customWidth="1"/>
    <col min="4336" max="4336" width="3.375" customWidth="1"/>
    <col min="4337" max="4337" width="1" customWidth="1"/>
    <col min="4338" max="4338" width="0" hidden="1" customWidth="1"/>
    <col min="4339" max="4339" width="3.625" customWidth="1"/>
    <col min="4340" max="4340" width="7" customWidth="1"/>
    <col min="4341" max="4341" width="15" customWidth="1"/>
    <col min="4342" max="4342" width="9.25" customWidth="1"/>
    <col min="4343" max="4343" width="0.25" customWidth="1"/>
    <col min="4344" max="4344" width="1.25" customWidth="1"/>
    <col min="4345" max="4345" width="0" hidden="1" customWidth="1"/>
    <col min="4346" max="4346" width="5.25" customWidth="1"/>
    <col min="4347" max="4347" width="3.125" customWidth="1"/>
    <col min="4348" max="4348" width="0" hidden="1" customWidth="1"/>
    <col min="4349" max="4349" width="2" customWidth="1"/>
    <col min="4350" max="4350" width="0.625" customWidth="1"/>
    <col min="4351" max="4351" width="1.25" customWidth="1"/>
    <col min="4352" max="4352" width="9.625" customWidth="1"/>
    <col min="4353" max="4357" width="0" hidden="1" customWidth="1"/>
    <col min="4360" max="4363" width="10.625" bestFit="1" customWidth="1"/>
    <col min="4364" max="4369" width="16.875" customWidth="1"/>
    <col min="4586" max="4586" width="0.25" customWidth="1"/>
    <col min="4587" max="4587" width="8.875" customWidth="1"/>
    <col min="4588" max="4588" width="2.75" customWidth="1"/>
    <col min="4589" max="4589" width="6.25" customWidth="1"/>
    <col min="4590" max="4590" width="0.625" customWidth="1"/>
    <col min="4591" max="4591" width="8.75" customWidth="1"/>
    <col min="4592" max="4592" width="3.375" customWidth="1"/>
    <col min="4593" max="4593" width="1" customWidth="1"/>
    <col min="4594" max="4594" width="0" hidden="1" customWidth="1"/>
    <col min="4595" max="4595" width="3.625" customWidth="1"/>
    <col min="4596" max="4596" width="7" customWidth="1"/>
    <col min="4597" max="4597" width="15" customWidth="1"/>
    <col min="4598" max="4598" width="9.25" customWidth="1"/>
    <col min="4599" max="4599" width="0.25" customWidth="1"/>
    <col min="4600" max="4600" width="1.25" customWidth="1"/>
    <col min="4601" max="4601" width="0" hidden="1" customWidth="1"/>
    <col min="4602" max="4602" width="5.25" customWidth="1"/>
    <col min="4603" max="4603" width="3.125" customWidth="1"/>
    <col min="4604" max="4604" width="0" hidden="1" customWidth="1"/>
    <col min="4605" max="4605" width="2" customWidth="1"/>
    <col min="4606" max="4606" width="0.625" customWidth="1"/>
    <col min="4607" max="4607" width="1.25" customWidth="1"/>
    <col min="4608" max="4608" width="9.625" customWidth="1"/>
    <col min="4609" max="4613" width="0" hidden="1" customWidth="1"/>
    <col min="4616" max="4619" width="10.625" bestFit="1" customWidth="1"/>
    <col min="4620" max="4625" width="16.875" customWidth="1"/>
    <col min="4842" max="4842" width="0.25" customWidth="1"/>
    <col min="4843" max="4843" width="8.875" customWidth="1"/>
    <col min="4844" max="4844" width="2.75" customWidth="1"/>
    <col min="4845" max="4845" width="6.25" customWidth="1"/>
    <col min="4846" max="4846" width="0.625" customWidth="1"/>
    <col min="4847" max="4847" width="8.75" customWidth="1"/>
    <col min="4848" max="4848" width="3.375" customWidth="1"/>
    <col min="4849" max="4849" width="1" customWidth="1"/>
    <col min="4850" max="4850" width="0" hidden="1" customWidth="1"/>
    <col min="4851" max="4851" width="3.625" customWidth="1"/>
    <col min="4852" max="4852" width="7" customWidth="1"/>
    <col min="4853" max="4853" width="15" customWidth="1"/>
    <col min="4854" max="4854" width="9.25" customWidth="1"/>
    <col min="4855" max="4855" width="0.25" customWidth="1"/>
    <col min="4856" max="4856" width="1.25" customWidth="1"/>
    <col min="4857" max="4857" width="0" hidden="1" customWidth="1"/>
    <col min="4858" max="4858" width="5.25" customWidth="1"/>
    <col min="4859" max="4859" width="3.125" customWidth="1"/>
    <col min="4860" max="4860" width="0" hidden="1" customWidth="1"/>
    <col min="4861" max="4861" width="2" customWidth="1"/>
    <col min="4862" max="4862" width="0.625" customWidth="1"/>
    <col min="4863" max="4863" width="1.25" customWidth="1"/>
    <col min="4864" max="4864" width="9.625" customWidth="1"/>
    <col min="4865" max="4869" width="0" hidden="1" customWidth="1"/>
    <col min="4872" max="4875" width="10.625" bestFit="1" customWidth="1"/>
    <col min="4876" max="4881" width="16.875" customWidth="1"/>
    <col min="5098" max="5098" width="0.25" customWidth="1"/>
    <col min="5099" max="5099" width="8.875" customWidth="1"/>
    <col min="5100" max="5100" width="2.75" customWidth="1"/>
    <col min="5101" max="5101" width="6.25" customWidth="1"/>
    <col min="5102" max="5102" width="0.625" customWidth="1"/>
    <col min="5103" max="5103" width="8.75" customWidth="1"/>
    <col min="5104" max="5104" width="3.375" customWidth="1"/>
    <col min="5105" max="5105" width="1" customWidth="1"/>
    <col min="5106" max="5106" width="0" hidden="1" customWidth="1"/>
    <col min="5107" max="5107" width="3.625" customWidth="1"/>
    <col min="5108" max="5108" width="7" customWidth="1"/>
    <col min="5109" max="5109" width="15" customWidth="1"/>
    <col min="5110" max="5110" width="9.25" customWidth="1"/>
    <col min="5111" max="5111" width="0.25" customWidth="1"/>
    <col min="5112" max="5112" width="1.25" customWidth="1"/>
    <col min="5113" max="5113" width="0" hidden="1" customWidth="1"/>
    <col min="5114" max="5114" width="5.25" customWidth="1"/>
    <col min="5115" max="5115" width="3.125" customWidth="1"/>
    <col min="5116" max="5116" width="0" hidden="1" customWidth="1"/>
    <col min="5117" max="5117" width="2" customWidth="1"/>
    <col min="5118" max="5118" width="0.625" customWidth="1"/>
    <col min="5119" max="5119" width="1.25" customWidth="1"/>
    <col min="5120" max="5120" width="9.625" customWidth="1"/>
    <col min="5121" max="5125" width="0" hidden="1" customWidth="1"/>
    <col min="5128" max="5131" width="10.625" bestFit="1" customWidth="1"/>
    <col min="5132" max="5137" width="16.875" customWidth="1"/>
    <col min="5354" max="5354" width="0.25" customWidth="1"/>
    <col min="5355" max="5355" width="8.875" customWidth="1"/>
    <col min="5356" max="5356" width="2.75" customWidth="1"/>
    <col min="5357" max="5357" width="6.25" customWidth="1"/>
    <col min="5358" max="5358" width="0.625" customWidth="1"/>
    <col min="5359" max="5359" width="8.75" customWidth="1"/>
    <col min="5360" max="5360" width="3.375" customWidth="1"/>
    <col min="5361" max="5361" width="1" customWidth="1"/>
    <col min="5362" max="5362" width="0" hidden="1" customWidth="1"/>
    <col min="5363" max="5363" width="3.625" customWidth="1"/>
    <col min="5364" max="5364" width="7" customWidth="1"/>
    <col min="5365" max="5365" width="15" customWidth="1"/>
    <col min="5366" max="5366" width="9.25" customWidth="1"/>
    <col min="5367" max="5367" width="0.25" customWidth="1"/>
    <col min="5368" max="5368" width="1.25" customWidth="1"/>
    <col min="5369" max="5369" width="0" hidden="1" customWidth="1"/>
    <col min="5370" max="5370" width="5.25" customWidth="1"/>
    <col min="5371" max="5371" width="3.125" customWidth="1"/>
    <col min="5372" max="5372" width="0" hidden="1" customWidth="1"/>
    <col min="5373" max="5373" width="2" customWidth="1"/>
    <col min="5374" max="5374" width="0.625" customWidth="1"/>
    <col min="5375" max="5375" width="1.25" customWidth="1"/>
    <col min="5376" max="5376" width="9.625" customWidth="1"/>
    <col min="5377" max="5381" width="0" hidden="1" customWidth="1"/>
    <col min="5384" max="5387" width="10.625" bestFit="1" customWidth="1"/>
    <col min="5388" max="5393" width="16.875" customWidth="1"/>
    <col min="5610" max="5610" width="0.25" customWidth="1"/>
    <col min="5611" max="5611" width="8.875" customWidth="1"/>
    <col min="5612" max="5612" width="2.75" customWidth="1"/>
    <col min="5613" max="5613" width="6.25" customWidth="1"/>
    <col min="5614" max="5614" width="0.625" customWidth="1"/>
    <col min="5615" max="5615" width="8.75" customWidth="1"/>
    <col min="5616" max="5616" width="3.375" customWidth="1"/>
    <col min="5617" max="5617" width="1" customWidth="1"/>
    <col min="5618" max="5618" width="0" hidden="1" customWidth="1"/>
    <col min="5619" max="5619" width="3.625" customWidth="1"/>
    <col min="5620" max="5620" width="7" customWidth="1"/>
    <col min="5621" max="5621" width="15" customWidth="1"/>
    <col min="5622" max="5622" width="9.25" customWidth="1"/>
    <col min="5623" max="5623" width="0.25" customWidth="1"/>
    <col min="5624" max="5624" width="1.25" customWidth="1"/>
    <col min="5625" max="5625" width="0" hidden="1" customWidth="1"/>
    <col min="5626" max="5626" width="5.25" customWidth="1"/>
    <col min="5627" max="5627" width="3.125" customWidth="1"/>
    <col min="5628" max="5628" width="0" hidden="1" customWidth="1"/>
    <col min="5629" max="5629" width="2" customWidth="1"/>
    <col min="5630" max="5630" width="0.625" customWidth="1"/>
    <col min="5631" max="5631" width="1.25" customWidth="1"/>
    <col min="5632" max="5632" width="9.625" customWidth="1"/>
    <col min="5633" max="5637" width="0" hidden="1" customWidth="1"/>
    <col min="5640" max="5643" width="10.625" bestFit="1" customWidth="1"/>
    <col min="5644" max="5649" width="16.875" customWidth="1"/>
    <col min="5866" max="5866" width="0.25" customWidth="1"/>
    <col min="5867" max="5867" width="8.875" customWidth="1"/>
    <col min="5868" max="5868" width="2.75" customWidth="1"/>
    <col min="5869" max="5869" width="6.25" customWidth="1"/>
    <col min="5870" max="5870" width="0.625" customWidth="1"/>
    <col min="5871" max="5871" width="8.75" customWidth="1"/>
    <col min="5872" max="5872" width="3.375" customWidth="1"/>
    <col min="5873" max="5873" width="1" customWidth="1"/>
    <col min="5874" max="5874" width="0" hidden="1" customWidth="1"/>
    <col min="5875" max="5875" width="3.625" customWidth="1"/>
    <col min="5876" max="5876" width="7" customWidth="1"/>
    <col min="5877" max="5877" width="15" customWidth="1"/>
    <col min="5878" max="5878" width="9.25" customWidth="1"/>
    <col min="5879" max="5879" width="0.25" customWidth="1"/>
    <col min="5880" max="5880" width="1.25" customWidth="1"/>
    <col min="5881" max="5881" width="0" hidden="1" customWidth="1"/>
    <col min="5882" max="5882" width="5.25" customWidth="1"/>
    <col min="5883" max="5883" width="3.125" customWidth="1"/>
    <col min="5884" max="5884" width="0" hidden="1" customWidth="1"/>
    <col min="5885" max="5885" width="2" customWidth="1"/>
    <col min="5886" max="5886" width="0.625" customWidth="1"/>
    <col min="5887" max="5887" width="1.25" customWidth="1"/>
    <col min="5888" max="5888" width="9.625" customWidth="1"/>
    <col min="5889" max="5893" width="0" hidden="1" customWidth="1"/>
    <col min="5896" max="5899" width="10.625" bestFit="1" customWidth="1"/>
    <col min="5900" max="5905" width="16.875" customWidth="1"/>
    <col min="6122" max="6122" width="0.25" customWidth="1"/>
    <col min="6123" max="6123" width="8.875" customWidth="1"/>
    <col min="6124" max="6124" width="2.75" customWidth="1"/>
    <col min="6125" max="6125" width="6.25" customWidth="1"/>
    <col min="6126" max="6126" width="0.625" customWidth="1"/>
    <col min="6127" max="6127" width="8.75" customWidth="1"/>
    <col min="6128" max="6128" width="3.375" customWidth="1"/>
    <col min="6129" max="6129" width="1" customWidth="1"/>
    <col min="6130" max="6130" width="0" hidden="1" customWidth="1"/>
    <col min="6131" max="6131" width="3.625" customWidth="1"/>
    <col min="6132" max="6132" width="7" customWidth="1"/>
    <col min="6133" max="6133" width="15" customWidth="1"/>
    <col min="6134" max="6134" width="9.25" customWidth="1"/>
    <col min="6135" max="6135" width="0.25" customWidth="1"/>
    <col min="6136" max="6136" width="1.25" customWidth="1"/>
    <col min="6137" max="6137" width="0" hidden="1" customWidth="1"/>
    <col min="6138" max="6138" width="5.25" customWidth="1"/>
    <col min="6139" max="6139" width="3.125" customWidth="1"/>
    <col min="6140" max="6140" width="0" hidden="1" customWidth="1"/>
    <col min="6141" max="6141" width="2" customWidth="1"/>
    <col min="6142" max="6142" width="0.625" customWidth="1"/>
    <col min="6143" max="6143" width="1.25" customWidth="1"/>
    <col min="6144" max="6144" width="9.625" customWidth="1"/>
    <col min="6145" max="6149" width="0" hidden="1" customWidth="1"/>
    <col min="6152" max="6155" width="10.625" bestFit="1" customWidth="1"/>
    <col min="6156" max="6161" width="16.875" customWidth="1"/>
    <col min="6378" max="6378" width="0.25" customWidth="1"/>
    <col min="6379" max="6379" width="8.875" customWidth="1"/>
    <col min="6380" max="6380" width="2.75" customWidth="1"/>
    <col min="6381" max="6381" width="6.25" customWidth="1"/>
    <col min="6382" max="6382" width="0.625" customWidth="1"/>
    <col min="6383" max="6383" width="8.75" customWidth="1"/>
    <col min="6384" max="6384" width="3.375" customWidth="1"/>
    <col min="6385" max="6385" width="1" customWidth="1"/>
    <col min="6386" max="6386" width="0" hidden="1" customWidth="1"/>
    <col min="6387" max="6387" width="3.625" customWidth="1"/>
    <col min="6388" max="6388" width="7" customWidth="1"/>
    <col min="6389" max="6389" width="15" customWidth="1"/>
    <col min="6390" max="6390" width="9.25" customWidth="1"/>
    <col min="6391" max="6391" width="0.25" customWidth="1"/>
    <col min="6392" max="6392" width="1.25" customWidth="1"/>
    <col min="6393" max="6393" width="0" hidden="1" customWidth="1"/>
    <col min="6394" max="6394" width="5.25" customWidth="1"/>
    <col min="6395" max="6395" width="3.125" customWidth="1"/>
    <col min="6396" max="6396" width="0" hidden="1" customWidth="1"/>
    <col min="6397" max="6397" width="2" customWidth="1"/>
    <col min="6398" max="6398" width="0.625" customWidth="1"/>
    <col min="6399" max="6399" width="1.25" customWidth="1"/>
    <col min="6400" max="6400" width="9.625" customWidth="1"/>
    <col min="6401" max="6405" width="0" hidden="1" customWidth="1"/>
    <col min="6408" max="6411" width="10.625" bestFit="1" customWidth="1"/>
    <col min="6412" max="6417" width="16.875" customWidth="1"/>
    <col min="6634" max="6634" width="0.25" customWidth="1"/>
    <col min="6635" max="6635" width="8.875" customWidth="1"/>
    <col min="6636" max="6636" width="2.75" customWidth="1"/>
    <col min="6637" max="6637" width="6.25" customWidth="1"/>
    <col min="6638" max="6638" width="0.625" customWidth="1"/>
    <col min="6639" max="6639" width="8.75" customWidth="1"/>
    <col min="6640" max="6640" width="3.375" customWidth="1"/>
    <col min="6641" max="6641" width="1" customWidth="1"/>
    <col min="6642" max="6642" width="0" hidden="1" customWidth="1"/>
    <col min="6643" max="6643" width="3.625" customWidth="1"/>
    <col min="6644" max="6644" width="7" customWidth="1"/>
    <col min="6645" max="6645" width="15" customWidth="1"/>
    <col min="6646" max="6646" width="9.25" customWidth="1"/>
    <col min="6647" max="6647" width="0.25" customWidth="1"/>
    <col min="6648" max="6648" width="1.25" customWidth="1"/>
    <col min="6649" max="6649" width="0" hidden="1" customWidth="1"/>
    <col min="6650" max="6650" width="5.25" customWidth="1"/>
    <col min="6651" max="6651" width="3.125" customWidth="1"/>
    <col min="6652" max="6652" width="0" hidden="1" customWidth="1"/>
    <col min="6653" max="6653" width="2" customWidth="1"/>
    <col min="6654" max="6654" width="0.625" customWidth="1"/>
    <col min="6655" max="6655" width="1.25" customWidth="1"/>
    <col min="6656" max="6656" width="9.625" customWidth="1"/>
    <col min="6657" max="6661" width="0" hidden="1" customWidth="1"/>
    <col min="6664" max="6667" width="10.625" bestFit="1" customWidth="1"/>
    <col min="6668" max="6673" width="16.875" customWidth="1"/>
    <col min="6890" max="6890" width="0.25" customWidth="1"/>
    <col min="6891" max="6891" width="8.875" customWidth="1"/>
    <col min="6892" max="6892" width="2.75" customWidth="1"/>
    <col min="6893" max="6893" width="6.25" customWidth="1"/>
    <col min="6894" max="6894" width="0.625" customWidth="1"/>
    <col min="6895" max="6895" width="8.75" customWidth="1"/>
    <col min="6896" max="6896" width="3.375" customWidth="1"/>
    <col min="6897" max="6897" width="1" customWidth="1"/>
    <col min="6898" max="6898" width="0" hidden="1" customWidth="1"/>
    <col min="6899" max="6899" width="3.625" customWidth="1"/>
    <col min="6900" max="6900" width="7" customWidth="1"/>
    <col min="6901" max="6901" width="15" customWidth="1"/>
    <col min="6902" max="6902" width="9.25" customWidth="1"/>
    <col min="6903" max="6903" width="0.25" customWidth="1"/>
    <col min="6904" max="6904" width="1.25" customWidth="1"/>
    <col min="6905" max="6905" width="0" hidden="1" customWidth="1"/>
    <col min="6906" max="6906" width="5.25" customWidth="1"/>
    <col min="6907" max="6907" width="3.125" customWidth="1"/>
    <col min="6908" max="6908" width="0" hidden="1" customWidth="1"/>
    <col min="6909" max="6909" width="2" customWidth="1"/>
    <col min="6910" max="6910" width="0.625" customWidth="1"/>
    <col min="6911" max="6911" width="1.25" customWidth="1"/>
    <col min="6912" max="6912" width="9.625" customWidth="1"/>
    <col min="6913" max="6917" width="0" hidden="1" customWidth="1"/>
    <col min="6920" max="6923" width="10.625" bestFit="1" customWidth="1"/>
    <col min="6924" max="6929" width="16.875" customWidth="1"/>
    <col min="7146" max="7146" width="0.25" customWidth="1"/>
    <col min="7147" max="7147" width="8.875" customWidth="1"/>
    <col min="7148" max="7148" width="2.75" customWidth="1"/>
    <col min="7149" max="7149" width="6.25" customWidth="1"/>
    <col min="7150" max="7150" width="0.625" customWidth="1"/>
    <col min="7151" max="7151" width="8.75" customWidth="1"/>
    <col min="7152" max="7152" width="3.375" customWidth="1"/>
    <col min="7153" max="7153" width="1" customWidth="1"/>
    <col min="7154" max="7154" width="0" hidden="1" customWidth="1"/>
    <col min="7155" max="7155" width="3.625" customWidth="1"/>
    <col min="7156" max="7156" width="7" customWidth="1"/>
    <col min="7157" max="7157" width="15" customWidth="1"/>
    <col min="7158" max="7158" width="9.25" customWidth="1"/>
    <col min="7159" max="7159" width="0.25" customWidth="1"/>
    <col min="7160" max="7160" width="1.25" customWidth="1"/>
    <col min="7161" max="7161" width="0" hidden="1" customWidth="1"/>
    <col min="7162" max="7162" width="5.25" customWidth="1"/>
    <col min="7163" max="7163" width="3.125" customWidth="1"/>
    <col min="7164" max="7164" width="0" hidden="1" customWidth="1"/>
    <col min="7165" max="7165" width="2" customWidth="1"/>
    <col min="7166" max="7166" width="0.625" customWidth="1"/>
    <col min="7167" max="7167" width="1.25" customWidth="1"/>
    <col min="7168" max="7168" width="9.625" customWidth="1"/>
    <col min="7169" max="7173" width="0" hidden="1" customWidth="1"/>
    <col min="7176" max="7179" width="10.625" bestFit="1" customWidth="1"/>
    <col min="7180" max="7185" width="16.875" customWidth="1"/>
    <col min="7402" max="7402" width="0.25" customWidth="1"/>
    <col min="7403" max="7403" width="8.875" customWidth="1"/>
    <col min="7404" max="7404" width="2.75" customWidth="1"/>
    <col min="7405" max="7405" width="6.25" customWidth="1"/>
    <col min="7406" max="7406" width="0.625" customWidth="1"/>
    <col min="7407" max="7407" width="8.75" customWidth="1"/>
    <col min="7408" max="7408" width="3.375" customWidth="1"/>
    <col min="7409" max="7409" width="1" customWidth="1"/>
    <col min="7410" max="7410" width="0" hidden="1" customWidth="1"/>
    <col min="7411" max="7411" width="3.625" customWidth="1"/>
    <col min="7412" max="7412" width="7" customWidth="1"/>
    <col min="7413" max="7413" width="15" customWidth="1"/>
    <col min="7414" max="7414" width="9.25" customWidth="1"/>
    <col min="7415" max="7415" width="0.25" customWidth="1"/>
    <col min="7416" max="7416" width="1.25" customWidth="1"/>
    <col min="7417" max="7417" width="0" hidden="1" customWidth="1"/>
    <col min="7418" max="7418" width="5.25" customWidth="1"/>
    <col min="7419" max="7419" width="3.125" customWidth="1"/>
    <col min="7420" max="7420" width="0" hidden="1" customWidth="1"/>
    <col min="7421" max="7421" width="2" customWidth="1"/>
    <col min="7422" max="7422" width="0.625" customWidth="1"/>
    <col min="7423" max="7423" width="1.25" customWidth="1"/>
    <col min="7424" max="7424" width="9.625" customWidth="1"/>
    <col min="7425" max="7429" width="0" hidden="1" customWidth="1"/>
    <col min="7432" max="7435" width="10.625" bestFit="1" customWidth="1"/>
    <col min="7436" max="7441" width="16.875" customWidth="1"/>
    <col min="7658" max="7658" width="0.25" customWidth="1"/>
    <col min="7659" max="7659" width="8.875" customWidth="1"/>
    <col min="7660" max="7660" width="2.75" customWidth="1"/>
    <col min="7661" max="7661" width="6.25" customWidth="1"/>
    <col min="7662" max="7662" width="0.625" customWidth="1"/>
    <col min="7663" max="7663" width="8.75" customWidth="1"/>
    <col min="7664" max="7664" width="3.375" customWidth="1"/>
    <col min="7665" max="7665" width="1" customWidth="1"/>
    <col min="7666" max="7666" width="0" hidden="1" customWidth="1"/>
    <col min="7667" max="7667" width="3.625" customWidth="1"/>
    <col min="7668" max="7668" width="7" customWidth="1"/>
    <col min="7669" max="7669" width="15" customWidth="1"/>
    <col min="7670" max="7670" width="9.25" customWidth="1"/>
    <col min="7671" max="7671" width="0.25" customWidth="1"/>
    <col min="7672" max="7672" width="1.25" customWidth="1"/>
    <col min="7673" max="7673" width="0" hidden="1" customWidth="1"/>
    <col min="7674" max="7674" width="5.25" customWidth="1"/>
    <col min="7675" max="7675" width="3.125" customWidth="1"/>
    <col min="7676" max="7676" width="0" hidden="1" customWidth="1"/>
    <col min="7677" max="7677" width="2" customWidth="1"/>
    <col min="7678" max="7678" width="0.625" customWidth="1"/>
    <col min="7679" max="7679" width="1.25" customWidth="1"/>
    <col min="7680" max="7680" width="9.625" customWidth="1"/>
    <col min="7681" max="7685" width="0" hidden="1" customWidth="1"/>
    <col min="7688" max="7691" width="10.625" bestFit="1" customWidth="1"/>
    <col min="7692" max="7697" width="16.875" customWidth="1"/>
    <col min="7914" max="7914" width="0.25" customWidth="1"/>
    <col min="7915" max="7915" width="8.875" customWidth="1"/>
    <col min="7916" max="7916" width="2.75" customWidth="1"/>
    <col min="7917" max="7917" width="6.25" customWidth="1"/>
    <col min="7918" max="7918" width="0.625" customWidth="1"/>
    <col min="7919" max="7919" width="8.75" customWidth="1"/>
    <col min="7920" max="7920" width="3.375" customWidth="1"/>
    <col min="7921" max="7921" width="1" customWidth="1"/>
    <col min="7922" max="7922" width="0" hidden="1" customWidth="1"/>
    <col min="7923" max="7923" width="3.625" customWidth="1"/>
    <col min="7924" max="7924" width="7" customWidth="1"/>
    <col min="7925" max="7925" width="15" customWidth="1"/>
    <col min="7926" max="7926" width="9.25" customWidth="1"/>
    <col min="7927" max="7927" width="0.25" customWidth="1"/>
    <col min="7928" max="7928" width="1.25" customWidth="1"/>
    <col min="7929" max="7929" width="0" hidden="1" customWidth="1"/>
    <col min="7930" max="7930" width="5.25" customWidth="1"/>
    <col min="7931" max="7931" width="3.125" customWidth="1"/>
    <col min="7932" max="7932" width="0" hidden="1" customWidth="1"/>
    <col min="7933" max="7933" width="2" customWidth="1"/>
    <col min="7934" max="7934" width="0.625" customWidth="1"/>
    <col min="7935" max="7935" width="1.25" customWidth="1"/>
    <col min="7936" max="7936" width="9.625" customWidth="1"/>
    <col min="7937" max="7941" width="0" hidden="1" customWidth="1"/>
    <col min="7944" max="7947" width="10.625" bestFit="1" customWidth="1"/>
    <col min="7948" max="7953" width="16.875" customWidth="1"/>
    <col min="8170" max="8170" width="0.25" customWidth="1"/>
    <col min="8171" max="8171" width="8.875" customWidth="1"/>
    <col min="8172" max="8172" width="2.75" customWidth="1"/>
    <col min="8173" max="8173" width="6.25" customWidth="1"/>
    <col min="8174" max="8174" width="0.625" customWidth="1"/>
    <col min="8175" max="8175" width="8.75" customWidth="1"/>
    <col min="8176" max="8176" width="3.375" customWidth="1"/>
    <col min="8177" max="8177" width="1" customWidth="1"/>
    <col min="8178" max="8178" width="0" hidden="1" customWidth="1"/>
    <col min="8179" max="8179" width="3.625" customWidth="1"/>
    <col min="8180" max="8180" width="7" customWidth="1"/>
    <col min="8181" max="8181" width="15" customWidth="1"/>
    <col min="8182" max="8182" width="9.25" customWidth="1"/>
    <col min="8183" max="8183" width="0.25" customWidth="1"/>
    <col min="8184" max="8184" width="1.25" customWidth="1"/>
    <col min="8185" max="8185" width="0" hidden="1" customWidth="1"/>
    <col min="8186" max="8186" width="5.25" customWidth="1"/>
    <col min="8187" max="8187" width="3.125" customWidth="1"/>
    <col min="8188" max="8188" width="0" hidden="1" customWidth="1"/>
    <col min="8189" max="8189" width="2" customWidth="1"/>
    <col min="8190" max="8190" width="0.625" customWidth="1"/>
    <col min="8191" max="8191" width="1.25" customWidth="1"/>
    <col min="8192" max="8192" width="9.625" customWidth="1"/>
    <col min="8193" max="8197" width="0" hidden="1" customWidth="1"/>
    <col min="8200" max="8203" width="10.625" bestFit="1" customWidth="1"/>
    <col min="8204" max="8209" width="16.875" customWidth="1"/>
    <col min="8426" max="8426" width="0.25" customWidth="1"/>
    <col min="8427" max="8427" width="8.875" customWidth="1"/>
    <col min="8428" max="8428" width="2.75" customWidth="1"/>
    <col min="8429" max="8429" width="6.25" customWidth="1"/>
    <col min="8430" max="8430" width="0.625" customWidth="1"/>
    <col min="8431" max="8431" width="8.75" customWidth="1"/>
    <col min="8432" max="8432" width="3.375" customWidth="1"/>
    <col min="8433" max="8433" width="1" customWidth="1"/>
    <col min="8434" max="8434" width="0" hidden="1" customWidth="1"/>
    <col min="8435" max="8435" width="3.625" customWidth="1"/>
    <col min="8436" max="8436" width="7" customWidth="1"/>
    <col min="8437" max="8437" width="15" customWidth="1"/>
    <col min="8438" max="8438" width="9.25" customWidth="1"/>
    <col min="8439" max="8439" width="0.25" customWidth="1"/>
    <col min="8440" max="8440" width="1.25" customWidth="1"/>
    <col min="8441" max="8441" width="0" hidden="1" customWidth="1"/>
    <col min="8442" max="8442" width="5.25" customWidth="1"/>
    <col min="8443" max="8443" width="3.125" customWidth="1"/>
    <col min="8444" max="8444" width="0" hidden="1" customWidth="1"/>
    <col min="8445" max="8445" width="2" customWidth="1"/>
    <col min="8446" max="8446" width="0.625" customWidth="1"/>
    <col min="8447" max="8447" width="1.25" customWidth="1"/>
    <col min="8448" max="8448" width="9.625" customWidth="1"/>
    <col min="8449" max="8453" width="0" hidden="1" customWidth="1"/>
    <col min="8456" max="8459" width="10.625" bestFit="1" customWidth="1"/>
    <col min="8460" max="8465" width="16.875" customWidth="1"/>
    <col min="8682" max="8682" width="0.25" customWidth="1"/>
    <col min="8683" max="8683" width="8.875" customWidth="1"/>
    <col min="8684" max="8684" width="2.75" customWidth="1"/>
    <col min="8685" max="8685" width="6.25" customWidth="1"/>
    <col min="8686" max="8686" width="0.625" customWidth="1"/>
    <col min="8687" max="8687" width="8.75" customWidth="1"/>
    <col min="8688" max="8688" width="3.375" customWidth="1"/>
    <col min="8689" max="8689" width="1" customWidth="1"/>
    <col min="8690" max="8690" width="0" hidden="1" customWidth="1"/>
    <col min="8691" max="8691" width="3.625" customWidth="1"/>
    <col min="8692" max="8692" width="7" customWidth="1"/>
    <col min="8693" max="8693" width="15" customWidth="1"/>
    <col min="8694" max="8694" width="9.25" customWidth="1"/>
    <col min="8695" max="8695" width="0.25" customWidth="1"/>
    <col min="8696" max="8696" width="1.25" customWidth="1"/>
    <col min="8697" max="8697" width="0" hidden="1" customWidth="1"/>
    <col min="8698" max="8698" width="5.25" customWidth="1"/>
    <col min="8699" max="8699" width="3.125" customWidth="1"/>
    <col min="8700" max="8700" width="0" hidden="1" customWidth="1"/>
    <col min="8701" max="8701" width="2" customWidth="1"/>
    <col min="8702" max="8702" width="0.625" customWidth="1"/>
    <col min="8703" max="8703" width="1.25" customWidth="1"/>
    <col min="8704" max="8704" width="9.625" customWidth="1"/>
    <col min="8705" max="8709" width="0" hidden="1" customWidth="1"/>
    <col min="8712" max="8715" width="10.625" bestFit="1" customWidth="1"/>
    <col min="8716" max="8721" width="16.875" customWidth="1"/>
    <col min="8938" max="8938" width="0.25" customWidth="1"/>
    <col min="8939" max="8939" width="8.875" customWidth="1"/>
    <col min="8940" max="8940" width="2.75" customWidth="1"/>
    <col min="8941" max="8941" width="6.25" customWidth="1"/>
    <col min="8942" max="8942" width="0.625" customWidth="1"/>
    <col min="8943" max="8943" width="8.75" customWidth="1"/>
    <col min="8944" max="8944" width="3.375" customWidth="1"/>
    <col min="8945" max="8945" width="1" customWidth="1"/>
    <col min="8946" max="8946" width="0" hidden="1" customWidth="1"/>
    <col min="8947" max="8947" width="3.625" customWidth="1"/>
    <col min="8948" max="8948" width="7" customWidth="1"/>
    <col min="8949" max="8949" width="15" customWidth="1"/>
    <col min="8950" max="8950" width="9.25" customWidth="1"/>
    <col min="8951" max="8951" width="0.25" customWidth="1"/>
    <col min="8952" max="8952" width="1.25" customWidth="1"/>
    <col min="8953" max="8953" width="0" hidden="1" customWidth="1"/>
    <col min="8954" max="8954" width="5.25" customWidth="1"/>
    <col min="8955" max="8955" width="3.125" customWidth="1"/>
    <col min="8956" max="8956" width="0" hidden="1" customWidth="1"/>
    <col min="8957" max="8957" width="2" customWidth="1"/>
    <col min="8958" max="8958" width="0.625" customWidth="1"/>
    <col min="8959" max="8959" width="1.25" customWidth="1"/>
    <col min="8960" max="8960" width="9.625" customWidth="1"/>
    <col min="8961" max="8965" width="0" hidden="1" customWidth="1"/>
    <col min="8968" max="8971" width="10.625" bestFit="1" customWidth="1"/>
    <col min="8972" max="8977" width="16.875" customWidth="1"/>
    <col min="9194" max="9194" width="0.25" customWidth="1"/>
    <col min="9195" max="9195" width="8.875" customWidth="1"/>
    <col min="9196" max="9196" width="2.75" customWidth="1"/>
    <col min="9197" max="9197" width="6.25" customWidth="1"/>
    <col min="9198" max="9198" width="0.625" customWidth="1"/>
    <col min="9199" max="9199" width="8.75" customWidth="1"/>
    <col min="9200" max="9200" width="3.375" customWidth="1"/>
    <col min="9201" max="9201" width="1" customWidth="1"/>
    <col min="9202" max="9202" width="0" hidden="1" customWidth="1"/>
    <col min="9203" max="9203" width="3.625" customWidth="1"/>
    <col min="9204" max="9204" width="7" customWidth="1"/>
    <col min="9205" max="9205" width="15" customWidth="1"/>
    <col min="9206" max="9206" width="9.25" customWidth="1"/>
    <col min="9207" max="9207" width="0.25" customWidth="1"/>
    <col min="9208" max="9208" width="1.25" customWidth="1"/>
    <col min="9209" max="9209" width="0" hidden="1" customWidth="1"/>
    <col min="9210" max="9210" width="5.25" customWidth="1"/>
    <col min="9211" max="9211" width="3.125" customWidth="1"/>
    <col min="9212" max="9212" width="0" hidden="1" customWidth="1"/>
    <col min="9213" max="9213" width="2" customWidth="1"/>
    <col min="9214" max="9214" width="0.625" customWidth="1"/>
    <col min="9215" max="9215" width="1.25" customWidth="1"/>
    <col min="9216" max="9216" width="9.625" customWidth="1"/>
    <col min="9217" max="9221" width="0" hidden="1" customWidth="1"/>
    <col min="9224" max="9227" width="10.625" bestFit="1" customWidth="1"/>
    <col min="9228" max="9233" width="16.875" customWidth="1"/>
    <col min="9450" max="9450" width="0.25" customWidth="1"/>
    <col min="9451" max="9451" width="8.875" customWidth="1"/>
    <col min="9452" max="9452" width="2.75" customWidth="1"/>
    <col min="9453" max="9453" width="6.25" customWidth="1"/>
    <col min="9454" max="9454" width="0.625" customWidth="1"/>
    <col min="9455" max="9455" width="8.75" customWidth="1"/>
    <col min="9456" max="9456" width="3.375" customWidth="1"/>
    <col min="9457" max="9457" width="1" customWidth="1"/>
    <col min="9458" max="9458" width="0" hidden="1" customWidth="1"/>
    <col min="9459" max="9459" width="3.625" customWidth="1"/>
    <col min="9460" max="9460" width="7" customWidth="1"/>
    <col min="9461" max="9461" width="15" customWidth="1"/>
    <col min="9462" max="9462" width="9.25" customWidth="1"/>
    <col min="9463" max="9463" width="0.25" customWidth="1"/>
    <col min="9464" max="9464" width="1.25" customWidth="1"/>
    <col min="9465" max="9465" width="0" hidden="1" customWidth="1"/>
    <col min="9466" max="9466" width="5.25" customWidth="1"/>
    <col min="9467" max="9467" width="3.125" customWidth="1"/>
    <col min="9468" max="9468" width="0" hidden="1" customWidth="1"/>
    <col min="9469" max="9469" width="2" customWidth="1"/>
    <col min="9470" max="9470" width="0.625" customWidth="1"/>
    <col min="9471" max="9471" width="1.25" customWidth="1"/>
    <col min="9472" max="9472" width="9.625" customWidth="1"/>
    <col min="9473" max="9477" width="0" hidden="1" customWidth="1"/>
    <col min="9480" max="9483" width="10.625" bestFit="1" customWidth="1"/>
    <col min="9484" max="9489" width="16.875" customWidth="1"/>
    <col min="9706" max="9706" width="0.25" customWidth="1"/>
    <col min="9707" max="9707" width="8.875" customWidth="1"/>
    <col min="9708" max="9708" width="2.75" customWidth="1"/>
    <col min="9709" max="9709" width="6.25" customWidth="1"/>
    <col min="9710" max="9710" width="0.625" customWidth="1"/>
    <col min="9711" max="9711" width="8.75" customWidth="1"/>
    <col min="9712" max="9712" width="3.375" customWidth="1"/>
    <col min="9713" max="9713" width="1" customWidth="1"/>
    <col min="9714" max="9714" width="0" hidden="1" customWidth="1"/>
    <col min="9715" max="9715" width="3.625" customWidth="1"/>
    <col min="9716" max="9716" width="7" customWidth="1"/>
    <col min="9717" max="9717" width="15" customWidth="1"/>
    <col min="9718" max="9718" width="9.25" customWidth="1"/>
    <col min="9719" max="9719" width="0.25" customWidth="1"/>
    <col min="9720" max="9720" width="1.25" customWidth="1"/>
    <col min="9721" max="9721" width="0" hidden="1" customWidth="1"/>
    <col min="9722" max="9722" width="5.25" customWidth="1"/>
    <col min="9723" max="9723" width="3.125" customWidth="1"/>
    <col min="9724" max="9724" width="0" hidden="1" customWidth="1"/>
    <col min="9725" max="9725" width="2" customWidth="1"/>
    <col min="9726" max="9726" width="0.625" customWidth="1"/>
    <col min="9727" max="9727" width="1.25" customWidth="1"/>
    <col min="9728" max="9728" width="9.625" customWidth="1"/>
    <col min="9729" max="9733" width="0" hidden="1" customWidth="1"/>
    <col min="9736" max="9739" width="10.625" bestFit="1" customWidth="1"/>
    <col min="9740" max="9745" width="16.875" customWidth="1"/>
    <col min="9962" max="9962" width="0.25" customWidth="1"/>
    <col min="9963" max="9963" width="8.875" customWidth="1"/>
    <col min="9964" max="9964" width="2.75" customWidth="1"/>
    <col min="9965" max="9965" width="6.25" customWidth="1"/>
    <col min="9966" max="9966" width="0.625" customWidth="1"/>
    <col min="9967" max="9967" width="8.75" customWidth="1"/>
    <col min="9968" max="9968" width="3.375" customWidth="1"/>
    <col min="9969" max="9969" width="1" customWidth="1"/>
    <col min="9970" max="9970" width="0" hidden="1" customWidth="1"/>
    <col min="9971" max="9971" width="3.625" customWidth="1"/>
    <col min="9972" max="9972" width="7" customWidth="1"/>
    <col min="9973" max="9973" width="15" customWidth="1"/>
    <col min="9974" max="9974" width="9.25" customWidth="1"/>
    <col min="9975" max="9975" width="0.25" customWidth="1"/>
    <col min="9976" max="9976" width="1.25" customWidth="1"/>
    <col min="9977" max="9977" width="0" hidden="1" customWidth="1"/>
    <col min="9978" max="9978" width="5.25" customWidth="1"/>
    <col min="9979" max="9979" width="3.125" customWidth="1"/>
    <col min="9980" max="9980" width="0" hidden="1" customWidth="1"/>
    <col min="9981" max="9981" width="2" customWidth="1"/>
    <col min="9982" max="9982" width="0.625" customWidth="1"/>
    <col min="9983" max="9983" width="1.25" customWidth="1"/>
    <col min="9984" max="9984" width="9.625" customWidth="1"/>
    <col min="9985" max="9989" width="0" hidden="1" customWidth="1"/>
    <col min="9992" max="9995" width="10.625" bestFit="1" customWidth="1"/>
    <col min="9996" max="10001" width="16.875" customWidth="1"/>
    <col min="10218" max="10218" width="0.25" customWidth="1"/>
    <col min="10219" max="10219" width="8.875" customWidth="1"/>
    <col min="10220" max="10220" width="2.75" customWidth="1"/>
    <col min="10221" max="10221" width="6.25" customWidth="1"/>
    <col min="10222" max="10222" width="0.625" customWidth="1"/>
    <col min="10223" max="10223" width="8.75" customWidth="1"/>
    <col min="10224" max="10224" width="3.375" customWidth="1"/>
    <col min="10225" max="10225" width="1" customWidth="1"/>
    <col min="10226" max="10226" width="0" hidden="1" customWidth="1"/>
    <col min="10227" max="10227" width="3.625" customWidth="1"/>
    <col min="10228" max="10228" width="7" customWidth="1"/>
    <col min="10229" max="10229" width="15" customWidth="1"/>
    <col min="10230" max="10230" width="9.25" customWidth="1"/>
    <col min="10231" max="10231" width="0.25" customWidth="1"/>
    <col min="10232" max="10232" width="1.25" customWidth="1"/>
    <col min="10233" max="10233" width="0" hidden="1" customWidth="1"/>
    <col min="10234" max="10234" width="5.25" customWidth="1"/>
    <col min="10235" max="10235" width="3.125" customWidth="1"/>
    <col min="10236" max="10236" width="0" hidden="1" customWidth="1"/>
    <col min="10237" max="10237" width="2" customWidth="1"/>
    <col min="10238" max="10238" width="0.625" customWidth="1"/>
    <col min="10239" max="10239" width="1.25" customWidth="1"/>
    <col min="10240" max="10240" width="9.625" customWidth="1"/>
    <col min="10241" max="10245" width="0" hidden="1" customWidth="1"/>
    <col min="10248" max="10251" width="10.625" bestFit="1" customWidth="1"/>
    <col min="10252" max="10257" width="16.875" customWidth="1"/>
    <col min="10474" max="10474" width="0.25" customWidth="1"/>
    <col min="10475" max="10475" width="8.875" customWidth="1"/>
    <col min="10476" max="10476" width="2.75" customWidth="1"/>
    <col min="10477" max="10477" width="6.25" customWidth="1"/>
    <col min="10478" max="10478" width="0.625" customWidth="1"/>
    <col min="10479" max="10479" width="8.75" customWidth="1"/>
    <col min="10480" max="10480" width="3.375" customWidth="1"/>
    <col min="10481" max="10481" width="1" customWidth="1"/>
    <col min="10482" max="10482" width="0" hidden="1" customWidth="1"/>
    <col min="10483" max="10483" width="3.625" customWidth="1"/>
    <col min="10484" max="10484" width="7" customWidth="1"/>
    <col min="10485" max="10485" width="15" customWidth="1"/>
    <col min="10486" max="10486" width="9.25" customWidth="1"/>
    <col min="10487" max="10487" width="0.25" customWidth="1"/>
    <col min="10488" max="10488" width="1.25" customWidth="1"/>
    <col min="10489" max="10489" width="0" hidden="1" customWidth="1"/>
    <col min="10490" max="10490" width="5.25" customWidth="1"/>
    <col min="10491" max="10491" width="3.125" customWidth="1"/>
    <col min="10492" max="10492" width="0" hidden="1" customWidth="1"/>
    <col min="10493" max="10493" width="2" customWidth="1"/>
    <col min="10494" max="10494" width="0.625" customWidth="1"/>
    <col min="10495" max="10495" width="1.25" customWidth="1"/>
    <col min="10496" max="10496" width="9.625" customWidth="1"/>
    <col min="10497" max="10501" width="0" hidden="1" customWidth="1"/>
    <col min="10504" max="10507" width="10.625" bestFit="1" customWidth="1"/>
    <col min="10508" max="10513" width="16.875" customWidth="1"/>
    <col min="10730" max="10730" width="0.25" customWidth="1"/>
    <col min="10731" max="10731" width="8.875" customWidth="1"/>
    <col min="10732" max="10732" width="2.75" customWidth="1"/>
    <col min="10733" max="10733" width="6.25" customWidth="1"/>
    <col min="10734" max="10734" width="0.625" customWidth="1"/>
    <col min="10735" max="10735" width="8.75" customWidth="1"/>
    <col min="10736" max="10736" width="3.375" customWidth="1"/>
    <col min="10737" max="10737" width="1" customWidth="1"/>
    <col min="10738" max="10738" width="0" hidden="1" customWidth="1"/>
    <col min="10739" max="10739" width="3.625" customWidth="1"/>
    <col min="10740" max="10740" width="7" customWidth="1"/>
    <col min="10741" max="10741" width="15" customWidth="1"/>
    <col min="10742" max="10742" width="9.25" customWidth="1"/>
    <col min="10743" max="10743" width="0.25" customWidth="1"/>
    <col min="10744" max="10744" width="1.25" customWidth="1"/>
    <col min="10745" max="10745" width="0" hidden="1" customWidth="1"/>
    <col min="10746" max="10746" width="5.25" customWidth="1"/>
    <col min="10747" max="10747" width="3.125" customWidth="1"/>
    <col min="10748" max="10748" width="0" hidden="1" customWidth="1"/>
    <col min="10749" max="10749" width="2" customWidth="1"/>
    <col min="10750" max="10750" width="0.625" customWidth="1"/>
    <col min="10751" max="10751" width="1.25" customWidth="1"/>
    <col min="10752" max="10752" width="9.625" customWidth="1"/>
    <col min="10753" max="10757" width="0" hidden="1" customWidth="1"/>
    <col min="10760" max="10763" width="10.625" bestFit="1" customWidth="1"/>
    <col min="10764" max="10769" width="16.875" customWidth="1"/>
    <col min="10986" max="10986" width="0.25" customWidth="1"/>
    <col min="10987" max="10987" width="8.875" customWidth="1"/>
    <col min="10988" max="10988" width="2.75" customWidth="1"/>
    <col min="10989" max="10989" width="6.25" customWidth="1"/>
    <col min="10990" max="10990" width="0.625" customWidth="1"/>
    <col min="10991" max="10991" width="8.75" customWidth="1"/>
    <col min="10992" max="10992" width="3.375" customWidth="1"/>
    <col min="10993" max="10993" width="1" customWidth="1"/>
    <col min="10994" max="10994" width="0" hidden="1" customWidth="1"/>
    <col min="10995" max="10995" width="3.625" customWidth="1"/>
    <col min="10996" max="10996" width="7" customWidth="1"/>
    <col min="10997" max="10997" width="15" customWidth="1"/>
    <col min="10998" max="10998" width="9.25" customWidth="1"/>
    <col min="10999" max="10999" width="0.25" customWidth="1"/>
    <col min="11000" max="11000" width="1.25" customWidth="1"/>
    <col min="11001" max="11001" width="0" hidden="1" customWidth="1"/>
    <col min="11002" max="11002" width="5.25" customWidth="1"/>
    <col min="11003" max="11003" width="3.125" customWidth="1"/>
    <col min="11004" max="11004" width="0" hidden="1" customWidth="1"/>
    <col min="11005" max="11005" width="2" customWidth="1"/>
    <col min="11006" max="11006" width="0.625" customWidth="1"/>
    <col min="11007" max="11007" width="1.25" customWidth="1"/>
    <col min="11008" max="11008" width="9.625" customWidth="1"/>
    <col min="11009" max="11013" width="0" hidden="1" customWidth="1"/>
    <col min="11016" max="11019" width="10.625" bestFit="1" customWidth="1"/>
    <col min="11020" max="11025" width="16.875" customWidth="1"/>
    <col min="11242" max="11242" width="0.25" customWidth="1"/>
    <col min="11243" max="11243" width="8.875" customWidth="1"/>
    <col min="11244" max="11244" width="2.75" customWidth="1"/>
    <col min="11245" max="11245" width="6.25" customWidth="1"/>
    <col min="11246" max="11246" width="0.625" customWidth="1"/>
    <col min="11247" max="11247" width="8.75" customWidth="1"/>
    <col min="11248" max="11248" width="3.375" customWidth="1"/>
    <col min="11249" max="11249" width="1" customWidth="1"/>
    <col min="11250" max="11250" width="0" hidden="1" customWidth="1"/>
    <col min="11251" max="11251" width="3.625" customWidth="1"/>
    <col min="11252" max="11252" width="7" customWidth="1"/>
    <col min="11253" max="11253" width="15" customWidth="1"/>
    <col min="11254" max="11254" width="9.25" customWidth="1"/>
    <col min="11255" max="11255" width="0.25" customWidth="1"/>
    <col min="11256" max="11256" width="1.25" customWidth="1"/>
    <col min="11257" max="11257" width="0" hidden="1" customWidth="1"/>
    <col min="11258" max="11258" width="5.25" customWidth="1"/>
    <col min="11259" max="11259" width="3.125" customWidth="1"/>
    <col min="11260" max="11260" width="0" hidden="1" customWidth="1"/>
    <col min="11261" max="11261" width="2" customWidth="1"/>
    <col min="11262" max="11262" width="0.625" customWidth="1"/>
    <col min="11263" max="11263" width="1.25" customWidth="1"/>
    <col min="11264" max="11264" width="9.625" customWidth="1"/>
    <col min="11265" max="11269" width="0" hidden="1" customWidth="1"/>
    <col min="11272" max="11275" width="10.625" bestFit="1" customWidth="1"/>
    <col min="11276" max="11281" width="16.875" customWidth="1"/>
    <col min="11498" max="11498" width="0.25" customWidth="1"/>
    <col min="11499" max="11499" width="8.875" customWidth="1"/>
    <col min="11500" max="11500" width="2.75" customWidth="1"/>
    <col min="11501" max="11501" width="6.25" customWidth="1"/>
    <col min="11502" max="11502" width="0.625" customWidth="1"/>
    <col min="11503" max="11503" width="8.75" customWidth="1"/>
    <col min="11504" max="11504" width="3.375" customWidth="1"/>
    <col min="11505" max="11505" width="1" customWidth="1"/>
    <col min="11506" max="11506" width="0" hidden="1" customWidth="1"/>
    <col min="11507" max="11507" width="3.625" customWidth="1"/>
    <col min="11508" max="11508" width="7" customWidth="1"/>
    <col min="11509" max="11509" width="15" customWidth="1"/>
    <col min="11510" max="11510" width="9.25" customWidth="1"/>
    <col min="11511" max="11511" width="0.25" customWidth="1"/>
    <col min="11512" max="11512" width="1.25" customWidth="1"/>
    <col min="11513" max="11513" width="0" hidden="1" customWidth="1"/>
    <col min="11514" max="11514" width="5.25" customWidth="1"/>
    <col min="11515" max="11515" width="3.125" customWidth="1"/>
    <col min="11516" max="11516" width="0" hidden="1" customWidth="1"/>
    <col min="11517" max="11517" width="2" customWidth="1"/>
    <col min="11518" max="11518" width="0.625" customWidth="1"/>
    <col min="11519" max="11519" width="1.25" customWidth="1"/>
    <col min="11520" max="11520" width="9.625" customWidth="1"/>
    <col min="11521" max="11525" width="0" hidden="1" customWidth="1"/>
    <col min="11528" max="11531" width="10.625" bestFit="1" customWidth="1"/>
    <col min="11532" max="11537" width="16.875" customWidth="1"/>
    <col min="11754" max="11754" width="0.25" customWidth="1"/>
    <col min="11755" max="11755" width="8.875" customWidth="1"/>
    <col min="11756" max="11756" width="2.75" customWidth="1"/>
    <col min="11757" max="11757" width="6.25" customWidth="1"/>
    <col min="11758" max="11758" width="0.625" customWidth="1"/>
    <col min="11759" max="11759" width="8.75" customWidth="1"/>
    <col min="11760" max="11760" width="3.375" customWidth="1"/>
    <col min="11761" max="11761" width="1" customWidth="1"/>
    <col min="11762" max="11762" width="0" hidden="1" customWidth="1"/>
    <col min="11763" max="11763" width="3.625" customWidth="1"/>
    <col min="11764" max="11764" width="7" customWidth="1"/>
    <col min="11765" max="11765" width="15" customWidth="1"/>
    <col min="11766" max="11766" width="9.25" customWidth="1"/>
    <col min="11767" max="11767" width="0.25" customWidth="1"/>
    <col min="11768" max="11768" width="1.25" customWidth="1"/>
    <col min="11769" max="11769" width="0" hidden="1" customWidth="1"/>
    <col min="11770" max="11770" width="5.25" customWidth="1"/>
    <col min="11771" max="11771" width="3.125" customWidth="1"/>
    <col min="11772" max="11772" width="0" hidden="1" customWidth="1"/>
    <col min="11773" max="11773" width="2" customWidth="1"/>
    <col min="11774" max="11774" width="0.625" customWidth="1"/>
    <col min="11775" max="11775" width="1.25" customWidth="1"/>
    <col min="11776" max="11776" width="9.625" customWidth="1"/>
    <col min="11777" max="11781" width="0" hidden="1" customWidth="1"/>
    <col min="11784" max="11787" width="10.625" bestFit="1" customWidth="1"/>
    <col min="11788" max="11793" width="16.875" customWidth="1"/>
    <col min="12010" max="12010" width="0.25" customWidth="1"/>
    <col min="12011" max="12011" width="8.875" customWidth="1"/>
    <col min="12012" max="12012" width="2.75" customWidth="1"/>
    <col min="12013" max="12013" width="6.25" customWidth="1"/>
    <col min="12014" max="12014" width="0.625" customWidth="1"/>
    <col min="12015" max="12015" width="8.75" customWidth="1"/>
    <col min="12016" max="12016" width="3.375" customWidth="1"/>
    <col min="12017" max="12017" width="1" customWidth="1"/>
    <col min="12018" max="12018" width="0" hidden="1" customWidth="1"/>
    <col min="12019" max="12019" width="3.625" customWidth="1"/>
    <col min="12020" max="12020" width="7" customWidth="1"/>
    <col min="12021" max="12021" width="15" customWidth="1"/>
    <col min="12022" max="12022" width="9.25" customWidth="1"/>
    <col min="12023" max="12023" width="0.25" customWidth="1"/>
    <col min="12024" max="12024" width="1.25" customWidth="1"/>
    <col min="12025" max="12025" width="0" hidden="1" customWidth="1"/>
    <col min="12026" max="12026" width="5.25" customWidth="1"/>
    <col min="12027" max="12027" width="3.125" customWidth="1"/>
    <col min="12028" max="12028" width="0" hidden="1" customWidth="1"/>
    <col min="12029" max="12029" width="2" customWidth="1"/>
    <col min="12030" max="12030" width="0.625" customWidth="1"/>
    <col min="12031" max="12031" width="1.25" customWidth="1"/>
    <col min="12032" max="12032" width="9.625" customWidth="1"/>
    <col min="12033" max="12037" width="0" hidden="1" customWidth="1"/>
    <col min="12040" max="12043" width="10.625" bestFit="1" customWidth="1"/>
    <col min="12044" max="12049" width="16.875" customWidth="1"/>
    <col min="12266" max="12266" width="0.25" customWidth="1"/>
    <col min="12267" max="12267" width="8.875" customWidth="1"/>
    <col min="12268" max="12268" width="2.75" customWidth="1"/>
    <col min="12269" max="12269" width="6.25" customWidth="1"/>
    <col min="12270" max="12270" width="0.625" customWidth="1"/>
    <col min="12271" max="12271" width="8.75" customWidth="1"/>
    <col min="12272" max="12272" width="3.375" customWidth="1"/>
    <col min="12273" max="12273" width="1" customWidth="1"/>
    <col min="12274" max="12274" width="0" hidden="1" customWidth="1"/>
    <col min="12275" max="12275" width="3.625" customWidth="1"/>
    <col min="12276" max="12276" width="7" customWidth="1"/>
    <col min="12277" max="12277" width="15" customWidth="1"/>
    <col min="12278" max="12278" width="9.25" customWidth="1"/>
    <col min="12279" max="12279" width="0.25" customWidth="1"/>
    <col min="12280" max="12280" width="1.25" customWidth="1"/>
    <col min="12281" max="12281" width="0" hidden="1" customWidth="1"/>
    <col min="12282" max="12282" width="5.25" customWidth="1"/>
    <col min="12283" max="12283" width="3.125" customWidth="1"/>
    <col min="12284" max="12284" width="0" hidden="1" customWidth="1"/>
    <col min="12285" max="12285" width="2" customWidth="1"/>
    <col min="12286" max="12286" width="0.625" customWidth="1"/>
    <col min="12287" max="12287" width="1.25" customWidth="1"/>
    <col min="12288" max="12288" width="9.625" customWidth="1"/>
    <col min="12289" max="12293" width="0" hidden="1" customWidth="1"/>
    <col min="12296" max="12299" width="10.625" bestFit="1" customWidth="1"/>
    <col min="12300" max="12305" width="16.875" customWidth="1"/>
    <col min="12522" max="12522" width="0.25" customWidth="1"/>
    <col min="12523" max="12523" width="8.875" customWidth="1"/>
    <col min="12524" max="12524" width="2.75" customWidth="1"/>
    <col min="12525" max="12525" width="6.25" customWidth="1"/>
    <col min="12526" max="12526" width="0.625" customWidth="1"/>
    <col min="12527" max="12527" width="8.75" customWidth="1"/>
    <col min="12528" max="12528" width="3.375" customWidth="1"/>
    <col min="12529" max="12529" width="1" customWidth="1"/>
    <col min="12530" max="12530" width="0" hidden="1" customWidth="1"/>
    <col min="12531" max="12531" width="3.625" customWidth="1"/>
    <col min="12532" max="12532" width="7" customWidth="1"/>
    <col min="12533" max="12533" width="15" customWidth="1"/>
    <col min="12534" max="12534" width="9.25" customWidth="1"/>
    <col min="12535" max="12535" width="0.25" customWidth="1"/>
    <col min="12536" max="12536" width="1.25" customWidth="1"/>
    <col min="12537" max="12537" width="0" hidden="1" customWidth="1"/>
    <col min="12538" max="12538" width="5.25" customWidth="1"/>
    <col min="12539" max="12539" width="3.125" customWidth="1"/>
    <col min="12540" max="12540" width="0" hidden="1" customWidth="1"/>
    <col min="12541" max="12541" width="2" customWidth="1"/>
    <col min="12542" max="12542" width="0.625" customWidth="1"/>
    <col min="12543" max="12543" width="1.25" customWidth="1"/>
    <col min="12544" max="12544" width="9.625" customWidth="1"/>
    <col min="12545" max="12549" width="0" hidden="1" customWidth="1"/>
    <col min="12552" max="12555" width="10.625" bestFit="1" customWidth="1"/>
    <col min="12556" max="12561" width="16.875" customWidth="1"/>
    <col min="12778" max="12778" width="0.25" customWidth="1"/>
    <col min="12779" max="12779" width="8.875" customWidth="1"/>
    <col min="12780" max="12780" width="2.75" customWidth="1"/>
    <col min="12781" max="12781" width="6.25" customWidth="1"/>
    <col min="12782" max="12782" width="0.625" customWidth="1"/>
    <col min="12783" max="12783" width="8.75" customWidth="1"/>
    <col min="12784" max="12784" width="3.375" customWidth="1"/>
    <col min="12785" max="12785" width="1" customWidth="1"/>
    <col min="12786" max="12786" width="0" hidden="1" customWidth="1"/>
    <col min="12787" max="12787" width="3.625" customWidth="1"/>
    <col min="12788" max="12788" width="7" customWidth="1"/>
    <col min="12789" max="12789" width="15" customWidth="1"/>
    <col min="12790" max="12790" width="9.25" customWidth="1"/>
    <col min="12791" max="12791" width="0.25" customWidth="1"/>
    <col min="12792" max="12792" width="1.25" customWidth="1"/>
    <col min="12793" max="12793" width="0" hidden="1" customWidth="1"/>
    <col min="12794" max="12794" width="5.25" customWidth="1"/>
    <col min="12795" max="12795" width="3.125" customWidth="1"/>
    <col min="12796" max="12796" width="0" hidden="1" customWidth="1"/>
    <col min="12797" max="12797" width="2" customWidth="1"/>
    <col min="12798" max="12798" width="0.625" customWidth="1"/>
    <col min="12799" max="12799" width="1.25" customWidth="1"/>
    <col min="12800" max="12800" width="9.625" customWidth="1"/>
    <col min="12801" max="12805" width="0" hidden="1" customWidth="1"/>
    <col min="12808" max="12811" width="10.625" bestFit="1" customWidth="1"/>
    <col min="12812" max="12817" width="16.875" customWidth="1"/>
    <col min="13034" max="13034" width="0.25" customWidth="1"/>
    <col min="13035" max="13035" width="8.875" customWidth="1"/>
    <col min="13036" max="13036" width="2.75" customWidth="1"/>
    <col min="13037" max="13037" width="6.25" customWidth="1"/>
    <col min="13038" max="13038" width="0.625" customWidth="1"/>
    <col min="13039" max="13039" width="8.75" customWidth="1"/>
    <col min="13040" max="13040" width="3.375" customWidth="1"/>
    <col min="13041" max="13041" width="1" customWidth="1"/>
    <col min="13042" max="13042" width="0" hidden="1" customWidth="1"/>
    <col min="13043" max="13043" width="3.625" customWidth="1"/>
    <col min="13044" max="13044" width="7" customWidth="1"/>
    <col min="13045" max="13045" width="15" customWidth="1"/>
    <col min="13046" max="13046" width="9.25" customWidth="1"/>
    <col min="13047" max="13047" width="0.25" customWidth="1"/>
    <col min="13048" max="13048" width="1.25" customWidth="1"/>
    <col min="13049" max="13049" width="0" hidden="1" customWidth="1"/>
    <col min="13050" max="13050" width="5.25" customWidth="1"/>
    <col min="13051" max="13051" width="3.125" customWidth="1"/>
    <col min="13052" max="13052" width="0" hidden="1" customWidth="1"/>
    <col min="13053" max="13053" width="2" customWidth="1"/>
    <col min="13054" max="13054" width="0.625" customWidth="1"/>
    <col min="13055" max="13055" width="1.25" customWidth="1"/>
    <col min="13056" max="13056" width="9.625" customWidth="1"/>
    <col min="13057" max="13061" width="0" hidden="1" customWidth="1"/>
    <col min="13064" max="13067" width="10.625" bestFit="1" customWidth="1"/>
    <col min="13068" max="13073" width="16.875" customWidth="1"/>
    <col min="13290" max="13290" width="0.25" customWidth="1"/>
    <col min="13291" max="13291" width="8.875" customWidth="1"/>
    <col min="13292" max="13292" width="2.75" customWidth="1"/>
    <col min="13293" max="13293" width="6.25" customWidth="1"/>
    <col min="13294" max="13294" width="0.625" customWidth="1"/>
    <col min="13295" max="13295" width="8.75" customWidth="1"/>
    <col min="13296" max="13296" width="3.375" customWidth="1"/>
    <col min="13297" max="13297" width="1" customWidth="1"/>
    <col min="13298" max="13298" width="0" hidden="1" customWidth="1"/>
    <col min="13299" max="13299" width="3.625" customWidth="1"/>
    <col min="13300" max="13300" width="7" customWidth="1"/>
    <col min="13301" max="13301" width="15" customWidth="1"/>
    <col min="13302" max="13302" width="9.25" customWidth="1"/>
    <col min="13303" max="13303" width="0.25" customWidth="1"/>
    <col min="13304" max="13304" width="1.25" customWidth="1"/>
    <col min="13305" max="13305" width="0" hidden="1" customWidth="1"/>
    <col min="13306" max="13306" width="5.25" customWidth="1"/>
    <col min="13307" max="13307" width="3.125" customWidth="1"/>
    <col min="13308" max="13308" width="0" hidden="1" customWidth="1"/>
    <col min="13309" max="13309" width="2" customWidth="1"/>
    <col min="13310" max="13310" width="0.625" customWidth="1"/>
    <col min="13311" max="13311" width="1.25" customWidth="1"/>
    <col min="13312" max="13312" width="9.625" customWidth="1"/>
    <col min="13313" max="13317" width="0" hidden="1" customWidth="1"/>
    <col min="13320" max="13323" width="10.625" bestFit="1" customWidth="1"/>
    <col min="13324" max="13329" width="16.875" customWidth="1"/>
    <col min="13546" max="13546" width="0.25" customWidth="1"/>
    <col min="13547" max="13547" width="8.875" customWidth="1"/>
    <col min="13548" max="13548" width="2.75" customWidth="1"/>
    <col min="13549" max="13549" width="6.25" customWidth="1"/>
    <col min="13550" max="13550" width="0.625" customWidth="1"/>
    <col min="13551" max="13551" width="8.75" customWidth="1"/>
    <col min="13552" max="13552" width="3.375" customWidth="1"/>
    <col min="13553" max="13553" width="1" customWidth="1"/>
    <col min="13554" max="13554" width="0" hidden="1" customWidth="1"/>
    <col min="13555" max="13555" width="3.625" customWidth="1"/>
    <col min="13556" max="13556" width="7" customWidth="1"/>
    <col min="13557" max="13557" width="15" customWidth="1"/>
    <col min="13558" max="13558" width="9.25" customWidth="1"/>
    <col min="13559" max="13559" width="0.25" customWidth="1"/>
    <col min="13560" max="13560" width="1.25" customWidth="1"/>
    <col min="13561" max="13561" width="0" hidden="1" customWidth="1"/>
    <col min="13562" max="13562" width="5.25" customWidth="1"/>
    <col min="13563" max="13563" width="3.125" customWidth="1"/>
    <col min="13564" max="13564" width="0" hidden="1" customWidth="1"/>
    <col min="13565" max="13565" width="2" customWidth="1"/>
    <col min="13566" max="13566" width="0.625" customWidth="1"/>
    <col min="13567" max="13567" width="1.25" customWidth="1"/>
    <col min="13568" max="13568" width="9.625" customWidth="1"/>
    <col min="13569" max="13573" width="0" hidden="1" customWidth="1"/>
    <col min="13576" max="13579" width="10.625" bestFit="1" customWidth="1"/>
    <col min="13580" max="13585" width="16.875" customWidth="1"/>
    <col min="13802" max="13802" width="0.25" customWidth="1"/>
    <col min="13803" max="13803" width="8.875" customWidth="1"/>
    <col min="13804" max="13804" width="2.75" customWidth="1"/>
    <col min="13805" max="13805" width="6.25" customWidth="1"/>
    <col min="13806" max="13806" width="0.625" customWidth="1"/>
    <col min="13807" max="13807" width="8.75" customWidth="1"/>
    <col min="13808" max="13808" width="3.375" customWidth="1"/>
    <col min="13809" max="13809" width="1" customWidth="1"/>
    <col min="13810" max="13810" width="0" hidden="1" customWidth="1"/>
    <col min="13811" max="13811" width="3.625" customWidth="1"/>
    <col min="13812" max="13812" width="7" customWidth="1"/>
    <col min="13813" max="13813" width="15" customWidth="1"/>
    <col min="13814" max="13814" width="9.25" customWidth="1"/>
    <col min="13815" max="13815" width="0.25" customWidth="1"/>
    <col min="13816" max="13816" width="1.25" customWidth="1"/>
    <col min="13817" max="13817" width="0" hidden="1" customWidth="1"/>
    <col min="13818" max="13818" width="5.25" customWidth="1"/>
    <col min="13819" max="13819" width="3.125" customWidth="1"/>
    <col min="13820" max="13820" width="0" hidden="1" customWidth="1"/>
    <col min="13821" max="13821" width="2" customWidth="1"/>
    <col min="13822" max="13822" width="0.625" customWidth="1"/>
    <col min="13823" max="13823" width="1.25" customWidth="1"/>
    <col min="13824" max="13824" width="9.625" customWidth="1"/>
    <col min="13825" max="13829" width="0" hidden="1" customWidth="1"/>
    <col min="13832" max="13835" width="10.625" bestFit="1" customWidth="1"/>
    <col min="13836" max="13841" width="16.875" customWidth="1"/>
    <col min="14058" max="14058" width="0.25" customWidth="1"/>
    <col min="14059" max="14059" width="8.875" customWidth="1"/>
    <col min="14060" max="14060" width="2.75" customWidth="1"/>
    <col min="14061" max="14061" width="6.25" customWidth="1"/>
    <col min="14062" max="14062" width="0.625" customWidth="1"/>
    <col min="14063" max="14063" width="8.75" customWidth="1"/>
    <col min="14064" max="14064" width="3.375" customWidth="1"/>
    <col min="14065" max="14065" width="1" customWidth="1"/>
    <col min="14066" max="14066" width="0" hidden="1" customWidth="1"/>
    <col min="14067" max="14067" width="3.625" customWidth="1"/>
    <col min="14068" max="14068" width="7" customWidth="1"/>
    <col min="14069" max="14069" width="15" customWidth="1"/>
    <col min="14070" max="14070" width="9.25" customWidth="1"/>
    <col min="14071" max="14071" width="0.25" customWidth="1"/>
    <col min="14072" max="14072" width="1.25" customWidth="1"/>
    <col min="14073" max="14073" width="0" hidden="1" customWidth="1"/>
    <col min="14074" max="14074" width="5.25" customWidth="1"/>
    <col min="14075" max="14075" width="3.125" customWidth="1"/>
    <col min="14076" max="14076" width="0" hidden="1" customWidth="1"/>
    <col min="14077" max="14077" width="2" customWidth="1"/>
    <col min="14078" max="14078" width="0.625" customWidth="1"/>
    <col min="14079" max="14079" width="1.25" customWidth="1"/>
    <col min="14080" max="14080" width="9.625" customWidth="1"/>
    <col min="14081" max="14085" width="0" hidden="1" customWidth="1"/>
    <col min="14088" max="14091" width="10.625" bestFit="1" customWidth="1"/>
    <col min="14092" max="14097" width="16.875" customWidth="1"/>
    <col min="14314" max="14314" width="0.25" customWidth="1"/>
    <col min="14315" max="14315" width="8.875" customWidth="1"/>
    <col min="14316" max="14316" width="2.75" customWidth="1"/>
    <col min="14317" max="14317" width="6.25" customWidth="1"/>
    <col min="14318" max="14318" width="0.625" customWidth="1"/>
    <col min="14319" max="14319" width="8.75" customWidth="1"/>
    <col min="14320" max="14320" width="3.375" customWidth="1"/>
    <col min="14321" max="14321" width="1" customWidth="1"/>
    <col min="14322" max="14322" width="0" hidden="1" customWidth="1"/>
    <col min="14323" max="14323" width="3.625" customWidth="1"/>
    <col min="14324" max="14324" width="7" customWidth="1"/>
    <col min="14325" max="14325" width="15" customWidth="1"/>
    <col min="14326" max="14326" width="9.25" customWidth="1"/>
    <col min="14327" max="14327" width="0.25" customWidth="1"/>
    <col min="14328" max="14328" width="1.25" customWidth="1"/>
    <col min="14329" max="14329" width="0" hidden="1" customWidth="1"/>
    <col min="14330" max="14330" width="5.25" customWidth="1"/>
    <col min="14331" max="14331" width="3.125" customWidth="1"/>
    <col min="14332" max="14332" width="0" hidden="1" customWidth="1"/>
    <col min="14333" max="14333" width="2" customWidth="1"/>
    <col min="14334" max="14334" width="0.625" customWidth="1"/>
    <col min="14335" max="14335" width="1.25" customWidth="1"/>
    <col min="14336" max="14336" width="9.625" customWidth="1"/>
    <col min="14337" max="14341" width="0" hidden="1" customWidth="1"/>
    <col min="14344" max="14347" width="10.625" bestFit="1" customWidth="1"/>
    <col min="14348" max="14353" width="16.875" customWidth="1"/>
    <col min="14570" max="14570" width="0.25" customWidth="1"/>
    <col min="14571" max="14571" width="8.875" customWidth="1"/>
    <col min="14572" max="14572" width="2.75" customWidth="1"/>
    <col min="14573" max="14573" width="6.25" customWidth="1"/>
    <col min="14574" max="14574" width="0.625" customWidth="1"/>
    <col min="14575" max="14575" width="8.75" customWidth="1"/>
    <col min="14576" max="14576" width="3.375" customWidth="1"/>
    <col min="14577" max="14577" width="1" customWidth="1"/>
    <col min="14578" max="14578" width="0" hidden="1" customWidth="1"/>
    <col min="14579" max="14579" width="3.625" customWidth="1"/>
    <col min="14580" max="14580" width="7" customWidth="1"/>
    <col min="14581" max="14581" width="15" customWidth="1"/>
    <col min="14582" max="14582" width="9.25" customWidth="1"/>
    <col min="14583" max="14583" width="0.25" customWidth="1"/>
    <col min="14584" max="14584" width="1.25" customWidth="1"/>
    <col min="14585" max="14585" width="0" hidden="1" customWidth="1"/>
    <col min="14586" max="14586" width="5.25" customWidth="1"/>
    <col min="14587" max="14587" width="3.125" customWidth="1"/>
    <col min="14588" max="14588" width="0" hidden="1" customWidth="1"/>
    <col min="14589" max="14589" width="2" customWidth="1"/>
    <col min="14590" max="14590" width="0.625" customWidth="1"/>
    <col min="14591" max="14591" width="1.25" customWidth="1"/>
    <col min="14592" max="14592" width="9.625" customWidth="1"/>
    <col min="14593" max="14597" width="0" hidden="1" customWidth="1"/>
    <col min="14600" max="14603" width="10.625" bestFit="1" customWidth="1"/>
    <col min="14604" max="14609" width="16.875" customWidth="1"/>
    <col min="14826" max="14826" width="0.25" customWidth="1"/>
    <col min="14827" max="14827" width="8.875" customWidth="1"/>
    <col min="14828" max="14828" width="2.75" customWidth="1"/>
    <col min="14829" max="14829" width="6.25" customWidth="1"/>
    <col min="14830" max="14830" width="0.625" customWidth="1"/>
    <col min="14831" max="14831" width="8.75" customWidth="1"/>
    <col min="14832" max="14832" width="3.375" customWidth="1"/>
    <col min="14833" max="14833" width="1" customWidth="1"/>
    <col min="14834" max="14834" width="0" hidden="1" customWidth="1"/>
    <col min="14835" max="14835" width="3.625" customWidth="1"/>
    <col min="14836" max="14836" width="7" customWidth="1"/>
    <col min="14837" max="14837" width="15" customWidth="1"/>
    <col min="14838" max="14838" width="9.25" customWidth="1"/>
    <col min="14839" max="14839" width="0.25" customWidth="1"/>
    <col min="14840" max="14840" width="1.25" customWidth="1"/>
    <col min="14841" max="14841" width="0" hidden="1" customWidth="1"/>
    <col min="14842" max="14842" width="5.25" customWidth="1"/>
    <col min="14843" max="14843" width="3.125" customWidth="1"/>
    <col min="14844" max="14844" width="0" hidden="1" customWidth="1"/>
    <col min="14845" max="14845" width="2" customWidth="1"/>
    <col min="14846" max="14846" width="0.625" customWidth="1"/>
    <col min="14847" max="14847" width="1.25" customWidth="1"/>
    <col min="14848" max="14848" width="9.625" customWidth="1"/>
    <col min="14849" max="14853" width="0" hidden="1" customWidth="1"/>
    <col min="14856" max="14859" width="10.625" bestFit="1" customWidth="1"/>
    <col min="14860" max="14865" width="16.875" customWidth="1"/>
    <col min="15082" max="15082" width="0.25" customWidth="1"/>
    <col min="15083" max="15083" width="8.875" customWidth="1"/>
    <col min="15084" max="15084" width="2.75" customWidth="1"/>
    <col min="15085" max="15085" width="6.25" customWidth="1"/>
    <col min="15086" max="15086" width="0.625" customWidth="1"/>
    <col min="15087" max="15087" width="8.75" customWidth="1"/>
    <col min="15088" max="15088" width="3.375" customWidth="1"/>
    <col min="15089" max="15089" width="1" customWidth="1"/>
    <col min="15090" max="15090" width="0" hidden="1" customWidth="1"/>
    <col min="15091" max="15091" width="3.625" customWidth="1"/>
    <col min="15092" max="15092" width="7" customWidth="1"/>
    <col min="15093" max="15093" width="15" customWidth="1"/>
    <col min="15094" max="15094" width="9.25" customWidth="1"/>
    <col min="15095" max="15095" width="0.25" customWidth="1"/>
    <col min="15096" max="15096" width="1.25" customWidth="1"/>
    <col min="15097" max="15097" width="0" hidden="1" customWidth="1"/>
    <col min="15098" max="15098" width="5.25" customWidth="1"/>
    <col min="15099" max="15099" width="3.125" customWidth="1"/>
    <col min="15100" max="15100" width="0" hidden="1" customWidth="1"/>
    <col min="15101" max="15101" width="2" customWidth="1"/>
    <col min="15102" max="15102" width="0.625" customWidth="1"/>
    <col min="15103" max="15103" width="1.25" customWidth="1"/>
    <col min="15104" max="15104" width="9.625" customWidth="1"/>
    <col min="15105" max="15109" width="0" hidden="1" customWidth="1"/>
    <col min="15112" max="15115" width="10.625" bestFit="1" customWidth="1"/>
    <col min="15116" max="15121" width="16.875" customWidth="1"/>
    <col min="15338" max="15338" width="0.25" customWidth="1"/>
    <col min="15339" max="15339" width="8.875" customWidth="1"/>
    <col min="15340" max="15340" width="2.75" customWidth="1"/>
    <col min="15341" max="15341" width="6.25" customWidth="1"/>
    <col min="15342" max="15342" width="0.625" customWidth="1"/>
    <col min="15343" max="15343" width="8.75" customWidth="1"/>
    <col min="15344" max="15344" width="3.375" customWidth="1"/>
    <col min="15345" max="15345" width="1" customWidth="1"/>
    <col min="15346" max="15346" width="0" hidden="1" customWidth="1"/>
    <col min="15347" max="15347" width="3.625" customWidth="1"/>
    <col min="15348" max="15348" width="7" customWidth="1"/>
    <col min="15349" max="15349" width="15" customWidth="1"/>
    <col min="15350" max="15350" width="9.25" customWidth="1"/>
    <col min="15351" max="15351" width="0.25" customWidth="1"/>
    <col min="15352" max="15352" width="1.25" customWidth="1"/>
    <col min="15353" max="15353" width="0" hidden="1" customWidth="1"/>
    <col min="15354" max="15354" width="5.25" customWidth="1"/>
    <col min="15355" max="15355" width="3.125" customWidth="1"/>
    <col min="15356" max="15356" width="0" hidden="1" customWidth="1"/>
    <col min="15357" max="15357" width="2" customWidth="1"/>
    <col min="15358" max="15358" width="0.625" customWidth="1"/>
    <col min="15359" max="15359" width="1.25" customWidth="1"/>
    <col min="15360" max="15360" width="9.625" customWidth="1"/>
    <col min="15361" max="15365" width="0" hidden="1" customWidth="1"/>
    <col min="15368" max="15371" width="10.625" bestFit="1" customWidth="1"/>
    <col min="15372" max="15377" width="16.875" customWidth="1"/>
    <col min="15594" max="15594" width="0.25" customWidth="1"/>
    <col min="15595" max="15595" width="8.875" customWidth="1"/>
    <col min="15596" max="15596" width="2.75" customWidth="1"/>
    <col min="15597" max="15597" width="6.25" customWidth="1"/>
    <col min="15598" max="15598" width="0.625" customWidth="1"/>
    <col min="15599" max="15599" width="8.75" customWidth="1"/>
    <col min="15600" max="15600" width="3.375" customWidth="1"/>
    <col min="15601" max="15601" width="1" customWidth="1"/>
    <col min="15602" max="15602" width="0" hidden="1" customWidth="1"/>
    <col min="15603" max="15603" width="3.625" customWidth="1"/>
    <col min="15604" max="15604" width="7" customWidth="1"/>
    <col min="15605" max="15605" width="15" customWidth="1"/>
    <col min="15606" max="15606" width="9.25" customWidth="1"/>
    <col min="15607" max="15607" width="0.25" customWidth="1"/>
    <col min="15608" max="15608" width="1.25" customWidth="1"/>
    <col min="15609" max="15609" width="0" hidden="1" customWidth="1"/>
    <col min="15610" max="15610" width="5.25" customWidth="1"/>
    <col min="15611" max="15611" width="3.125" customWidth="1"/>
    <col min="15612" max="15612" width="0" hidden="1" customWidth="1"/>
    <col min="15613" max="15613" width="2" customWidth="1"/>
    <col min="15614" max="15614" width="0.625" customWidth="1"/>
    <col min="15615" max="15615" width="1.25" customWidth="1"/>
    <col min="15616" max="15616" width="9.625" customWidth="1"/>
    <col min="15617" max="15621" width="0" hidden="1" customWidth="1"/>
    <col min="15624" max="15627" width="10.625" bestFit="1" customWidth="1"/>
    <col min="15628" max="15633" width="16.875" customWidth="1"/>
    <col min="15850" max="15850" width="0.25" customWidth="1"/>
    <col min="15851" max="15851" width="8.875" customWidth="1"/>
    <col min="15852" max="15852" width="2.75" customWidth="1"/>
    <col min="15853" max="15853" width="6.25" customWidth="1"/>
    <col min="15854" max="15854" width="0.625" customWidth="1"/>
    <col min="15855" max="15855" width="8.75" customWidth="1"/>
    <col min="15856" max="15856" width="3.375" customWidth="1"/>
    <col min="15857" max="15857" width="1" customWidth="1"/>
    <col min="15858" max="15858" width="0" hidden="1" customWidth="1"/>
    <col min="15859" max="15859" width="3.625" customWidth="1"/>
    <col min="15860" max="15860" width="7" customWidth="1"/>
    <col min="15861" max="15861" width="15" customWidth="1"/>
    <col min="15862" max="15862" width="9.25" customWidth="1"/>
    <col min="15863" max="15863" width="0.25" customWidth="1"/>
    <col min="15864" max="15864" width="1.25" customWidth="1"/>
    <col min="15865" max="15865" width="0" hidden="1" customWidth="1"/>
    <col min="15866" max="15866" width="5.25" customWidth="1"/>
    <col min="15867" max="15867" width="3.125" customWidth="1"/>
    <col min="15868" max="15868" width="0" hidden="1" customWidth="1"/>
    <col min="15869" max="15869" width="2" customWidth="1"/>
    <col min="15870" max="15870" width="0.625" customWidth="1"/>
    <col min="15871" max="15871" width="1.25" customWidth="1"/>
    <col min="15872" max="15872" width="9.625" customWidth="1"/>
    <col min="15873" max="15877" width="0" hidden="1" customWidth="1"/>
    <col min="15880" max="15883" width="10.625" bestFit="1" customWidth="1"/>
    <col min="15884" max="15889" width="16.875" customWidth="1"/>
    <col min="16106" max="16106" width="0.25" customWidth="1"/>
    <col min="16107" max="16107" width="8.875" customWidth="1"/>
    <col min="16108" max="16108" width="2.75" customWidth="1"/>
    <col min="16109" max="16109" width="6.25" customWidth="1"/>
    <col min="16110" max="16110" width="0.625" customWidth="1"/>
    <col min="16111" max="16111" width="8.75" customWidth="1"/>
    <col min="16112" max="16112" width="3.375" customWidth="1"/>
    <col min="16113" max="16113" width="1" customWidth="1"/>
    <col min="16114" max="16114" width="0" hidden="1" customWidth="1"/>
    <col min="16115" max="16115" width="3.625" customWidth="1"/>
    <col min="16116" max="16116" width="7" customWidth="1"/>
    <col min="16117" max="16117" width="15" customWidth="1"/>
    <col min="16118" max="16118" width="9.25" customWidth="1"/>
    <col min="16119" max="16119" width="0.25" customWidth="1"/>
    <col min="16120" max="16120" width="1.25" customWidth="1"/>
    <col min="16121" max="16121" width="0" hidden="1" customWidth="1"/>
    <col min="16122" max="16122" width="5.25" customWidth="1"/>
    <col min="16123" max="16123" width="3.125" customWidth="1"/>
    <col min="16124" max="16124" width="0" hidden="1" customWidth="1"/>
    <col min="16125" max="16125" width="2" customWidth="1"/>
    <col min="16126" max="16126" width="0.625" customWidth="1"/>
    <col min="16127" max="16127" width="1.25" customWidth="1"/>
    <col min="16128" max="16128" width="9.625" customWidth="1"/>
    <col min="16129" max="16133" width="0" hidden="1" customWidth="1"/>
    <col min="16136" max="16139" width="10.625" bestFit="1" customWidth="1"/>
    <col min="16140" max="16145" width="16.875" customWidth="1"/>
  </cols>
  <sheetData>
    <row r="1" spans="1:15" ht="14.25" customHeight="1" x14ac:dyDescent="0.25">
      <c r="B1" s="8"/>
      <c r="C1" s="8"/>
      <c r="D1" s="8"/>
      <c r="E1" s="8"/>
      <c r="F1" s="8"/>
      <c r="G1" s="8"/>
    </row>
    <row r="2" spans="1:15" ht="45.75" customHeight="1" x14ac:dyDescent="0.25">
      <c r="A2" s="9"/>
      <c r="B2" s="4"/>
      <c r="C2" s="4"/>
      <c r="D2" s="4"/>
      <c r="E2" s="4"/>
      <c r="F2" s="89" t="str">
        <f ca="1">'PSEG 0-499K'!F2:G2</f>
        <v>Effective: October 27, 2016</v>
      </c>
      <c r="G2" s="90"/>
    </row>
    <row r="3" spans="1:15" s="53" customFormat="1" ht="17.25" customHeight="1" thickBot="1" x14ac:dyDescent="0.3">
      <c r="F3" s="55" t="str">
        <f>'PSEG 0-499K'!E3</f>
        <v>100% REC Adder:</v>
      </c>
      <c r="G3" s="50"/>
    </row>
    <row r="4" spans="1:15" s="56" customFormat="1" ht="17.25" customHeight="1" thickTop="1" thickBot="1" x14ac:dyDescent="0.3">
      <c r="F4" s="58">
        <f>'PSEG 0-499K'!E4</f>
        <v>1.6000000000000001E-3</v>
      </c>
    </row>
    <row r="5" spans="1:15" s="56" customFormat="1" ht="27" customHeight="1" thickTop="1" x14ac:dyDescent="0.25">
      <c r="F5" s="52" t="s">
        <v>21</v>
      </c>
      <c r="G5" s="34"/>
    </row>
    <row r="6" spans="1:15" s="56" customFormat="1" ht="17.25" customHeight="1" x14ac:dyDescent="0.25"/>
    <row r="7" spans="1:15" ht="0.75" hidden="1" customHeight="1" x14ac:dyDescent="0.25">
      <c r="A7" s="102"/>
      <c r="B7" s="102"/>
      <c r="C7" s="102"/>
      <c r="D7" s="102"/>
      <c r="E7" s="102"/>
      <c r="F7" s="102"/>
      <c r="G7" s="102"/>
      <c r="O7" s="43"/>
    </row>
    <row r="8" spans="1:15" ht="21" customHeight="1" thickBot="1" x14ac:dyDescent="0.3">
      <c r="A8" s="91" t="s">
        <v>3</v>
      </c>
      <c r="B8" s="93" t="s">
        <v>2</v>
      </c>
      <c r="C8" s="95" t="s">
        <v>1</v>
      </c>
      <c r="D8" s="97" t="s">
        <v>0</v>
      </c>
      <c r="E8" s="98"/>
      <c r="F8" s="98"/>
      <c r="G8" s="98"/>
      <c r="H8" s="98"/>
      <c r="I8" s="98"/>
      <c r="O8" s="44">
        <v>0</v>
      </c>
    </row>
    <row r="9" spans="1:15" ht="20.25" customHeight="1" thickBot="1" x14ac:dyDescent="0.3">
      <c r="A9" s="92"/>
      <c r="B9" s="94"/>
      <c r="C9" s="96"/>
      <c r="D9" s="36">
        <f>'PSEG 0-499K'!$D$9</f>
        <v>42688</v>
      </c>
      <c r="E9" s="36">
        <f>'PSEG 0-499K'!$E$9</f>
        <v>42718</v>
      </c>
      <c r="F9" s="36">
        <f>'PSEG 0-499K'!$F$9</f>
        <v>42749</v>
      </c>
      <c r="G9" s="36">
        <f>'PSEG 0-499K'!$G$9</f>
        <v>42780</v>
      </c>
      <c r="H9" s="36">
        <f>'PSEG 0-499K'!$H$9</f>
        <v>42808</v>
      </c>
      <c r="I9" s="36">
        <f>'PSEG 0-499K'!$I$9</f>
        <v>42839</v>
      </c>
    </row>
    <row r="10" spans="1:15" ht="25.5" customHeight="1" thickBot="1" x14ac:dyDescent="0.3">
      <c r="A10" s="47" t="s">
        <v>8</v>
      </c>
      <c r="B10" s="48" t="s">
        <v>10</v>
      </c>
      <c r="C10" s="47">
        <v>6</v>
      </c>
      <c r="D10" s="65">
        <f>Sheet1!D61+'PSEG 0-499K'!$P$10</f>
        <v>7.621E-2</v>
      </c>
      <c r="E10" s="65">
        <f>Sheet1!E61+'PSEG 0-499K'!$P$10</f>
        <v>7.4359999999999996E-2</v>
      </c>
      <c r="F10" s="65">
        <f>Sheet1!F61+'PSEG 0-499K'!$P$10</f>
        <v>7.4079999999999993E-2</v>
      </c>
      <c r="G10" s="65">
        <f>Sheet1!G61+'PSEG 0-499K'!$P$10</f>
        <v>7.0319999999999994E-2</v>
      </c>
      <c r="H10" s="65">
        <f>Sheet1!H61+'PSEG 0-499K'!$P$10</f>
        <v>6.6799999999999998E-2</v>
      </c>
      <c r="I10" s="65">
        <f>Sheet1!I61+'PSEG 0-499K'!$P$10</f>
        <v>6.6030000000000005E-2</v>
      </c>
      <c r="J10" s="2"/>
      <c r="K10" s="6"/>
    </row>
    <row r="11" spans="1:15" ht="25.5" customHeight="1" thickBot="1" x14ac:dyDescent="0.3">
      <c r="A11" s="47" t="s">
        <v>8</v>
      </c>
      <c r="B11" s="48" t="s">
        <v>10</v>
      </c>
      <c r="C11" s="47">
        <v>12</v>
      </c>
      <c r="D11" s="65">
        <f>Sheet1!D67+'PSEG 0-499K'!$P$10</f>
        <v>7.1910000000000002E-2</v>
      </c>
      <c r="E11" s="65">
        <f>Sheet1!E67+'PSEG 0-499K'!$P$10</f>
        <v>7.2010000000000005E-2</v>
      </c>
      <c r="F11" s="65">
        <f>Sheet1!F67+'PSEG 0-499K'!$P$10</f>
        <v>7.2080000000000005E-2</v>
      </c>
      <c r="G11" s="65">
        <f>Sheet1!G67+'PSEG 0-499K'!$P$10</f>
        <v>7.1989999999999998E-2</v>
      </c>
      <c r="H11" s="65">
        <f>Sheet1!H67+'PSEG 0-499K'!$P$10</f>
        <v>7.1859999999999993E-2</v>
      </c>
      <c r="I11" s="65">
        <f>Sheet1!I67+'PSEG 0-499K'!$P$10</f>
        <v>7.1489999999999998E-2</v>
      </c>
      <c r="J11" s="2"/>
      <c r="K11" s="6"/>
    </row>
    <row r="12" spans="1:15" ht="25.5" customHeight="1" thickBot="1" x14ac:dyDescent="0.3">
      <c r="A12" s="47" t="s">
        <v>8</v>
      </c>
      <c r="B12" s="48" t="s">
        <v>10</v>
      </c>
      <c r="C12" s="47">
        <v>18</v>
      </c>
      <c r="D12" s="65">
        <f>Sheet1!D73+'PSEG 0-499K'!$P$10</f>
        <v>7.2919999999999999E-2</v>
      </c>
      <c r="E12" s="65">
        <f>Sheet1!E73+'PSEG 0-499K'!$P$10</f>
        <v>7.213E-2</v>
      </c>
      <c r="F12" s="65">
        <f>Sheet1!F73+'PSEG 0-499K'!$P$10</f>
        <v>7.2090000000000001E-2</v>
      </c>
      <c r="G12" s="65">
        <f>Sheet1!G73+'PSEG 0-499K'!$P$10</f>
        <v>7.0860000000000006E-2</v>
      </c>
      <c r="H12" s="65">
        <f>Sheet1!H73+'PSEG 0-499K'!$P$10</f>
        <v>6.9819999999999993E-2</v>
      </c>
      <c r="I12" s="65">
        <f>Sheet1!I73+'PSEG 0-499K'!$P$10</f>
        <v>6.9790000000000005E-2</v>
      </c>
      <c r="J12" s="2"/>
      <c r="K12" s="6"/>
    </row>
    <row r="13" spans="1:15" ht="25.5" customHeight="1" thickBot="1" x14ac:dyDescent="0.3">
      <c r="A13" s="47" t="s">
        <v>8</v>
      </c>
      <c r="B13" s="48" t="s">
        <v>10</v>
      </c>
      <c r="C13" s="47">
        <v>24</v>
      </c>
      <c r="D13" s="65">
        <f>Sheet1!D79+'PSEG 0-499K'!$P$10</f>
        <v>7.1900000000000006E-2</v>
      </c>
      <c r="E13" s="65">
        <f>Sheet1!E79+'PSEG 0-499K'!$P$10</f>
        <v>7.2040000000000007E-2</v>
      </c>
      <c r="F13" s="65">
        <f>Sheet1!F79+'PSEG 0-499K'!$P$10</f>
        <v>7.2120000000000004E-2</v>
      </c>
      <c r="G13" s="65">
        <f>Sheet1!G79+'PSEG 0-499K'!$P$10</f>
        <v>7.2209999999999996E-2</v>
      </c>
      <c r="H13" s="65">
        <f>Sheet1!H79+'PSEG 0-499K'!$P$10</f>
        <v>7.2289999999999993E-2</v>
      </c>
      <c r="I13" s="65">
        <f>Sheet1!I79+'PSEG 0-499K'!$P$10</f>
        <v>7.2220000000000006E-2</v>
      </c>
      <c r="J13" s="2"/>
      <c r="K13" s="6"/>
    </row>
    <row r="14" spans="1:15" ht="25.5" customHeight="1" thickBot="1" x14ac:dyDescent="0.3">
      <c r="A14" s="47" t="s">
        <v>31</v>
      </c>
      <c r="B14" s="48" t="s">
        <v>10</v>
      </c>
      <c r="C14" s="68">
        <f>Sheet1!Y62</f>
        <v>6</v>
      </c>
      <c r="D14" s="65" t="str">
        <f>IF(Sheet1!$Y$61=D9,Sheet1!$R$61+'PSEG 0-499K'!$P$10, " ")</f>
        <v xml:space="preserve"> </v>
      </c>
      <c r="E14" s="65" t="str">
        <f>IF(Sheet1!$Y$61=E9,Sheet1!$R$61+'PSEG 0-499K'!$P$10, " ")</f>
        <v xml:space="preserve"> </v>
      </c>
      <c r="F14" s="65" t="str">
        <f>IF(Sheet1!$Y$61=F9,Sheet1!$R$61+'PSEG 0-499K'!$P$10, " ")</f>
        <v xml:space="preserve"> </v>
      </c>
      <c r="G14" s="65" t="str">
        <f>IF(Sheet1!$Y$61=G9,Sheet1!$R$61+'PSEG 0-499K'!$P$10, " ")</f>
        <v xml:space="preserve"> </v>
      </c>
      <c r="H14" s="65" t="str">
        <f>IF(Sheet1!$Y$61=H9,Sheet1!$R$61+'PSEG 0-499K'!$P$10, " ")</f>
        <v xml:space="preserve"> </v>
      </c>
      <c r="I14" s="65">
        <f>IF(Sheet1!$Y$61=I9,Sheet1!$R$61+'PSEG 0-499K'!$P$10, " ")</f>
        <v>6.6030000000000005E-2</v>
      </c>
      <c r="J14" s="2"/>
      <c r="K14" s="6"/>
    </row>
    <row r="15" spans="1:15" s="53" customFormat="1" ht="25.5" customHeight="1" thickBot="1" x14ac:dyDescent="0.3">
      <c r="A15" s="54" t="s">
        <v>32</v>
      </c>
      <c r="B15" s="66" t="s">
        <v>10</v>
      </c>
      <c r="C15" s="69">
        <v>6</v>
      </c>
      <c r="D15" s="67">
        <f>VLOOKUP(C15,Sheet1!A61:I79,4,FALSE)+'PSEG 0-499K'!P10</f>
        <v>7.621E-2</v>
      </c>
      <c r="E15" s="65">
        <f>VLOOKUP(C15,Sheet1!A61:I79,5,FALSE)+'PSEG 0-499K'!P10</f>
        <v>7.4359999999999996E-2</v>
      </c>
      <c r="F15" s="65">
        <f>VLOOKUP(C15,Sheet1!A61:I79,6,FALSE)+'PSEG 0-499K'!P10</f>
        <v>7.4079999999999993E-2</v>
      </c>
      <c r="G15" s="65">
        <f>VLOOKUP(C15,Sheet1!A61:I79,7,FALSE)+'PSEG 0-499K'!P10</f>
        <v>7.0319999999999994E-2</v>
      </c>
      <c r="H15" s="65">
        <f>VLOOKUP(C15,Sheet1!A61:I79,8,FALSE)+'PSEG 0-499K'!P10</f>
        <v>6.6799999999999998E-2</v>
      </c>
      <c r="I15" s="65">
        <f>VLOOKUP(C15,Sheet1!A61:I79,9,FALSE)+'PSEG 0-499K'!P10</f>
        <v>6.6030000000000005E-2</v>
      </c>
      <c r="J15" s="2"/>
      <c r="K15" s="6"/>
      <c r="O15" s="42"/>
    </row>
    <row r="16" spans="1:15" ht="17.25" customHeight="1" x14ac:dyDescent="0.25">
      <c r="A16" s="10"/>
      <c r="B16" s="10"/>
      <c r="C16" s="10"/>
      <c r="D16" s="10"/>
      <c r="E16" s="10"/>
      <c r="F16" s="35"/>
      <c r="G16" s="10"/>
      <c r="H16" s="5"/>
    </row>
    <row r="17" spans="1:15" ht="12.75" customHeight="1" x14ac:dyDescent="0.25">
      <c r="A17" s="18"/>
      <c r="B17" s="18"/>
      <c r="C17" s="18"/>
      <c r="D17" s="18"/>
      <c r="E17" s="18"/>
      <c r="F17" s="37"/>
      <c r="G17" s="18"/>
    </row>
    <row r="18" spans="1:15" x14ac:dyDescent="0.25">
      <c r="A18" s="18"/>
      <c r="B18" s="18"/>
      <c r="C18" s="18"/>
      <c r="D18" s="18"/>
      <c r="E18" s="18"/>
      <c r="F18" s="18"/>
      <c r="G18" s="18"/>
    </row>
    <row r="19" spans="1:15" ht="15" customHeight="1" x14ac:dyDescent="0.25">
      <c r="A19" s="18"/>
      <c r="B19" s="18"/>
      <c r="C19" s="18"/>
      <c r="D19" s="18"/>
      <c r="E19" s="18"/>
      <c r="F19" s="18"/>
      <c r="G19" s="18"/>
    </row>
    <row r="20" spans="1:15" s="31" customFormat="1" ht="15.75" customHeight="1" x14ac:dyDescent="0.25">
      <c r="A20" s="18"/>
      <c r="B20" s="18"/>
      <c r="C20" s="18"/>
      <c r="D20" s="18"/>
      <c r="E20" s="18"/>
      <c r="F20" s="18"/>
      <c r="G20" s="18"/>
      <c r="O20" s="45"/>
    </row>
    <row r="21" spans="1:15" s="31" customFormat="1" ht="13.5" customHeight="1" x14ac:dyDescent="0.25">
      <c r="A21" s="18"/>
      <c r="B21" s="18"/>
      <c r="C21" s="18"/>
      <c r="D21" s="18"/>
      <c r="E21" s="18"/>
      <c r="F21" s="18"/>
      <c r="G21" s="18"/>
      <c r="O21" s="45"/>
    </row>
    <row r="22" spans="1:15" s="31" customFormat="1" ht="13.5" customHeight="1" x14ac:dyDescent="0.25">
      <c r="O22" s="45"/>
    </row>
    <row r="23" spans="1:15" s="31" customFormat="1" ht="13.5" customHeight="1" x14ac:dyDescent="0.25">
      <c r="O23" s="45"/>
    </row>
    <row r="24" spans="1:15" s="31" customFormat="1" ht="13.5" customHeight="1" x14ac:dyDescent="0.25">
      <c r="O24" s="45"/>
    </row>
    <row r="25" spans="1:15" s="31" customFormat="1" ht="13.5" customHeight="1" x14ac:dyDescent="0.25">
      <c r="O25" s="45"/>
    </row>
    <row r="26" spans="1:15" s="31" customFormat="1" x14ac:dyDescent="0.25">
      <c r="O26" s="45"/>
    </row>
    <row r="27" spans="1:15" s="31" customFormat="1" ht="14.25" customHeight="1" x14ac:dyDescent="0.25">
      <c r="O27" s="45"/>
    </row>
    <row r="28" spans="1:15" s="31" customFormat="1" ht="12" customHeight="1" x14ac:dyDescent="0.25">
      <c r="A28" s="34"/>
      <c r="B28" s="34"/>
      <c r="C28" s="34"/>
      <c r="D28" s="34"/>
      <c r="E28" s="34"/>
      <c r="F28" s="34"/>
      <c r="G28" s="34"/>
      <c r="O28" s="45"/>
    </row>
    <row r="29" spans="1:15" s="31" customFormat="1" ht="13.5" customHeight="1" x14ac:dyDescent="0.25">
      <c r="A29" s="34"/>
      <c r="B29" s="34"/>
      <c r="C29" s="34"/>
      <c r="D29" s="34"/>
      <c r="E29" s="34"/>
      <c r="F29" s="34"/>
      <c r="G29" s="34"/>
      <c r="O29" s="45"/>
    </row>
    <row r="30" spans="1:15" s="31" customFormat="1" ht="13.5" customHeight="1" x14ac:dyDescent="0.25">
      <c r="O30" s="45"/>
    </row>
    <row r="31" spans="1:15" s="31" customFormat="1" ht="13.5" customHeight="1" x14ac:dyDescent="0.25">
      <c r="O31" s="45"/>
    </row>
    <row r="32" spans="1:15" s="31" customFormat="1" ht="13.5" customHeight="1" x14ac:dyDescent="0.25">
      <c r="A32" s="34"/>
      <c r="B32" s="34"/>
      <c r="C32" s="34"/>
      <c r="D32" s="34"/>
      <c r="E32" s="34"/>
      <c r="F32" s="34"/>
      <c r="G32" s="34"/>
      <c r="O32" s="45"/>
    </row>
    <row r="33" spans="1:15" s="31" customFormat="1" ht="13.5" customHeight="1" x14ac:dyDescent="0.25">
      <c r="A33" s="34"/>
      <c r="B33" s="34"/>
      <c r="C33" s="34"/>
      <c r="D33" s="34"/>
      <c r="E33" s="34"/>
      <c r="F33" s="34"/>
      <c r="G33" s="34"/>
      <c r="O33" s="45"/>
    </row>
    <row r="34" spans="1:15" s="31" customFormat="1" x14ac:dyDescent="0.25">
      <c r="A34" s="34"/>
      <c r="B34" s="34"/>
      <c r="C34" s="34"/>
      <c r="D34" s="34"/>
      <c r="E34" s="34"/>
      <c r="F34" s="34"/>
      <c r="G34" s="34"/>
      <c r="O34" s="45"/>
    </row>
    <row r="35" spans="1:15" s="31" customFormat="1" ht="17.25" customHeight="1" x14ac:dyDescent="0.25">
      <c r="A35" s="34"/>
      <c r="B35" s="34"/>
      <c r="C35" s="34"/>
      <c r="D35" s="34"/>
      <c r="E35" s="34"/>
      <c r="F35" s="34"/>
      <c r="G35" s="34"/>
      <c r="O35" s="45"/>
    </row>
    <row r="36" spans="1:15" s="31" customFormat="1" ht="13.5" customHeight="1" x14ac:dyDescent="0.25">
      <c r="A36" s="34"/>
      <c r="B36" s="34"/>
      <c r="C36" s="34"/>
      <c r="D36" s="34"/>
      <c r="E36" s="34"/>
      <c r="F36" s="34"/>
      <c r="G36" s="34"/>
      <c r="O36" s="45"/>
    </row>
    <row r="37" spans="1:15" s="31" customFormat="1" ht="13.5" customHeight="1" x14ac:dyDescent="0.25">
      <c r="A37" s="34"/>
      <c r="B37" s="34"/>
      <c r="C37" s="34"/>
      <c r="D37" s="34"/>
      <c r="E37" s="34"/>
      <c r="F37" s="34"/>
      <c r="G37" s="34"/>
      <c r="O37" s="45"/>
    </row>
    <row r="38" spans="1:15" s="31" customFormat="1" ht="13.5" customHeight="1" x14ac:dyDescent="0.25">
      <c r="A38" s="34"/>
      <c r="B38" s="34"/>
      <c r="C38" s="34"/>
      <c r="D38" s="34"/>
      <c r="E38" s="34"/>
      <c r="F38" s="34"/>
      <c r="G38" s="34"/>
      <c r="O38" s="45"/>
    </row>
    <row r="39" spans="1:15" s="31" customFormat="1" ht="13.5" customHeight="1" x14ac:dyDescent="0.25">
      <c r="A39" s="34"/>
      <c r="B39" s="34"/>
      <c r="C39" s="34"/>
      <c r="D39" s="34"/>
      <c r="E39" s="34"/>
      <c r="F39" s="34"/>
      <c r="G39" s="34"/>
      <c r="O39" s="45"/>
    </row>
    <row r="40" spans="1:15" s="31" customFormat="1" ht="13.5" customHeight="1" x14ac:dyDescent="0.25">
      <c r="A40" s="34"/>
      <c r="B40" s="34"/>
      <c r="C40" s="34"/>
      <c r="D40" s="34"/>
      <c r="E40" s="34"/>
      <c r="F40" s="34"/>
      <c r="G40" s="34"/>
      <c r="O40" s="45"/>
    </row>
    <row r="41" spans="1:15" s="31" customFormat="1" x14ac:dyDescent="0.25">
      <c r="A41" s="34"/>
      <c r="B41" s="34"/>
      <c r="C41" s="34"/>
      <c r="D41" s="34"/>
      <c r="E41" s="34"/>
      <c r="F41" s="34"/>
      <c r="G41" s="34"/>
      <c r="O41" s="45"/>
    </row>
    <row r="42" spans="1:15" s="31" customFormat="1" ht="21" customHeight="1" x14ac:dyDescent="0.25">
      <c r="A42" s="34"/>
      <c r="B42" s="34"/>
      <c r="C42" s="34"/>
      <c r="D42" s="34"/>
      <c r="E42" s="34"/>
      <c r="F42" s="34"/>
      <c r="G42" s="34"/>
      <c r="O42" s="45"/>
    </row>
    <row r="43" spans="1:15" s="31" customFormat="1" ht="13.5" customHeight="1" x14ac:dyDescent="0.25">
      <c r="A43" s="34"/>
      <c r="B43" s="34"/>
      <c r="C43" s="34"/>
      <c r="D43" s="34"/>
      <c r="E43" s="34"/>
      <c r="F43" s="34"/>
      <c r="G43" s="34"/>
      <c r="O43" s="45"/>
    </row>
    <row r="44" spans="1:15" s="31" customFormat="1" ht="13.5" customHeight="1" x14ac:dyDescent="0.25">
      <c r="A44" s="34"/>
      <c r="B44" s="34"/>
      <c r="C44" s="34"/>
      <c r="D44" s="34"/>
      <c r="E44" s="34"/>
      <c r="F44" s="34"/>
      <c r="G44" s="34"/>
      <c r="O44" s="45"/>
    </row>
    <row r="45" spans="1:15" s="31" customFormat="1" ht="13.5" customHeight="1" x14ac:dyDescent="0.25">
      <c r="A45" s="34"/>
      <c r="B45" s="34"/>
      <c r="C45" s="34"/>
      <c r="D45" s="34"/>
      <c r="E45" s="34"/>
      <c r="F45" s="34"/>
      <c r="G45" s="34"/>
      <c r="O45" s="45"/>
    </row>
    <row r="46" spans="1:15" s="31" customFormat="1" ht="13.5" customHeight="1" x14ac:dyDescent="0.25">
      <c r="A46" s="34"/>
      <c r="B46" s="34"/>
      <c r="C46" s="34"/>
      <c r="D46" s="34"/>
      <c r="E46" s="34"/>
      <c r="F46" s="34"/>
      <c r="G46" s="34"/>
      <c r="O46" s="45"/>
    </row>
    <row r="47" spans="1:15" s="31" customFormat="1" ht="13.5" customHeight="1" x14ac:dyDescent="0.25">
      <c r="A47" s="34"/>
      <c r="B47" s="34"/>
      <c r="C47" s="34"/>
      <c r="D47" s="34"/>
      <c r="E47" s="34"/>
      <c r="F47" s="34"/>
      <c r="G47" s="34"/>
      <c r="O47" s="45"/>
    </row>
    <row r="48" spans="1:15" x14ac:dyDescent="0.25">
      <c r="A48" s="34"/>
      <c r="B48" s="34"/>
      <c r="C48" s="34"/>
      <c r="D48" s="34"/>
      <c r="E48" s="34"/>
      <c r="F48" s="34"/>
      <c r="G48" s="34"/>
    </row>
    <row r="49" spans="1:7" x14ac:dyDescent="0.25">
      <c r="A49" s="34"/>
      <c r="B49" s="34"/>
      <c r="C49" s="34"/>
      <c r="D49" s="34"/>
      <c r="E49" s="34"/>
      <c r="F49" s="34"/>
      <c r="G49" s="34"/>
    </row>
    <row r="50" spans="1:7" x14ac:dyDescent="0.25">
      <c r="A50" s="34"/>
      <c r="B50" s="34"/>
      <c r="C50" s="34"/>
      <c r="D50" s="34"/>
      <c r="E50" s="34"/>
      <c r="F50" s="34"/>
      <c r="G50" s="34"/>
    </row>
    <row r="51" spans="1:7" x14ac:dyDescent="0.25">
      <c r="A51" s="34"/>
      <c r="B51" s="34"/>
      <c r="C51" s="34"/>
      <c r="D51" s="34"/>
      <c r="E51" s="34"/>
      <c r="F51" s="34"/>
      <c r="G51" s="34"/>
    </row>
    <row r="52" spans="1:7" x14ac:dyDescent="0.25">
      <c r="A52" s="34"/>
      <c r="B52" s="34"/>
      <c r="C52" s="34"/>
      <c r="D52" s="34"/>
      <c r="E52" s="34"/>
      <c r="F52" s="34"/>
      <c r="G52" s="34"/>
    </row>
    <row r="53" spans="1:7" x14ac:dyDescent="0.25">
      <c r="A53" s="34"/>
      <c r="B53" s="34"/>
      <c r="C53" s="34"/>
      <c r="D53" s="34"/>
      <c r="E53" s="34"/>
      <c r="F53" s="34"/>
      <c r="G53" s="34"/>
    </row>
  </sheetData>
  <sheetProtection algorithmName="SHA-512" hashValue="7ucZGQzgPUgxp/v516l56KvRPBX73x5ZpF7xR4FtLAed95aKi0VZIN6NzR1hlg3toV//rCwX7uAlUIuTobULcA==" saltValue="rcw3p4eXvQFb0AVwYtI+9g==" spinCount="100000" sheet="1" objects="1" scenarios="1" formatColumns="0"/>
  <mergeCells count="6">
    <mergeCell ref="A8:A9"/>
    <mergeCell ref="B8:B9"/>
    <mergeCell ref="C8:C9"/>
    <mergeCell ref="F2:G2"/>
    <mergeCell ref="A7:G7"/>
    <mergeCell ref="D8:I8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3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5" width="14.125" style="10" customWidth="1"/>
    <col min="6" max="6" width="14.125" style="15" customWidth="1"/>
    <col min="7" max="7" width="14.25" style="10" customWidth="1"/>
    <col min="8" max="9" width="14.25" customWidth="1"/>
    <col min="10" max="12" width="10.625" bestFit="1" customWidth="1"/>
    <col min="13" max="18" width="16.875" customWidth="1"/>
    <col min="235" max="235" width="0.25" customWidth="1"/>
    <col min="236" max="236" width="8.875" customWidth="1"/>
    <col min="237" max="237" width="2.75" customWidth="1"/>
    <col min="238" max="238" width="6.25" customWidth="1"/>
    <col min="239" max="239" width="0.625" customWidth="1"/>
    <col min="240" max="240" width="8.75" customWidth="1"/>
    <col min="241" max="241" width="3.375" customWidth="1"/>
    <col min="242" max="242" width="1" customWidth="1"/>
    <col min="243" max="243" width="0" hidden="1" customWidth="1"/>
    <col min="244" max="244" width="3.625" customWidth="1"/>
    <col min="245" max="245" width="7" customWidth="1"/>
    <col min="246" max="246" width="15" customWidth="1"/>
    <col min="247" max="247" width="9.25" customWidth="1"/>
    <col min="248" max="248" width="0.25" customWidth="1"/>
    <col min="249" max="249" width="1.25" customWidth="1"/>
    <col min="250" max="250" width="0" hidden="1" customWidth="1"/>
    <col min="251" max="251" width="5.25" customWidth="1"/>
    <col min="252" max="252" width="3.125" customWidth="1"/>
    <col min="253" max="253" width="0" hidden="1" customWidth="1"/>
    <col min="254" max="254" width="2" customWidth="1"/>
    <col min="255" max="255" width="0.625" customWidth="1"/>
    <col min="256" max="256" width="1.25" customWidth="1"/>
    <col min="257" max="257" width="9.625" customWidth="1"/>
    <col min="258" max="262" width="0" hidden="1" customWidth="1"/>
    <col min="265" max="268" width="10.625" bestFit="1" customWidth="1"/>
    <col min="269" max="274" width="16.875" customWidth="1"/>
    <col min="491" max="491" width="0.25" customWidth="1"/>
    <col min="492" max="492" width="8.875" customWidth="1"/>
    <col min="493" max="493" width="2.75" customWidth="1"/>
    <col min="494" max="494" width="6.25" customWidth="1"/>
    <col min="495" max="495" width="0.625" customWidth="1"/>
    <col min="496" max="496" width="8.75" customWidth="1"/>
    <col min="497" max="497" width="3.375" customWidth="1"/>
    <col min="498" max="498" width="1" customWidth="1"/>
    <col min="499" max="499" width="0" hidden="1" customWidth="1"/>
    <col min="500" max="500" width="3.625" customWidth="1"/>
    <col min="501" max="501" width="7" customWidth="1"/>
    <col min="502" max="502" width="15" customWidth="1"/>
    <col min="503" max="503" width="9.25" customWidth="1"/>
    <col min="504" max="504" width="0.25" customWidth="1"/>
    <col min="505" max="505" width="1.25" customWidth="1"/>
    <col min="506" max="506" width="0" hidden="1" customWidth="1"/>
    <col min="507" max="507" width="5.25" customWidth="1"/>
    <col min="508" max="508" width="3.125" customWidth="1"/>
    <col min="509" max="509" width="0" hidden="1" customWidth="1"/>
    <col min="510" max="510" width="2" customWidth="1"/>
    <col min="511" max="511" width="0.625" customWidth="1"/>
    <col min="512" max="512" width="1.25" customWidth="1"/>
    <col min="513" max="513" width="9.625" customWidth="1"/>
    <col min="514" max="518" width="0" hidden="1" customWidth="1"/>
    <col min="521" max="524" width="10.625" bestFit="1" customWidth="1"/>
    <col min="525" max="530" width="16.875" customWidth="1"/>
    <col min="747" max="747" width="0.25" customWidth="1"/>
    <col min="748" max="748" width="8.875" customWidth="1"/>
    <col min="749" max="749" width="2.75" customWidth="1"/>
    <col min="750" max="750" width="6.25" customWidth="1"/>
    <col min="751" max="751" width="0.625" customWidth="1"/>
    <col min="752" max="752" width="8.75" customWidth="1"/>
    <col min="753" max="753" width="3.375" customWidth="1"/>
    <col min="754" max="754" width="1" customWidth="1"/>
    <col min="755" max="755" width="0" hidden="1" customWidth="1"/>
    <col min="756" max="756" width="3.625" customWidth="1"/>
    <col min="757" max="757" width="7" customWidth="1"/>
    <col min="758" max="758" width="15" customWidth="1"/>
    <col min="759" max="759" width="9.25" customWidth="1"/>
    <col min="760" max="760" width="0.25" customWidth="1"/>
    <col min="761" max="761" width="1.25" customWidth="1"/>
    <col min="762" max="762" width="0" hidden="1" customWidth="1"/>
    <col min="763" max="763" width="5.25" customWidth="1"/>
    <col min="764" max="764" width="3.125" customWidth="1"/>
    <col min="765" max="765" width="0" hidden="1" customWidth="1"/>
    <col min="766" max="766" width="2" customWidth="1"/>
    <col min="767" max="767" width="0.625" customWidth="1"/>
    <col min="768" max="768" width="1.25" customWidth="1"/>
    <col min="769" max="769" width="9.625" customWidth="1"/>
    <col min="770" max="774" width="0" hidden="1" customWidth="1"/>
    <col min="777" max="780" width="10.625" bestFit="1" customWidth="1"/>
    <col min="781" max="786" width="16.875" customWidth="1"/>
    <col min="1003" max="1003" width="0.25" customWidth="1"/>
    <col min="1004" max="1004" width="8.875" customWidth="1"/>
    <col min="1005" max="1005" width="2.75" customWidth="1"/>
    <col min="1006" max="1006" width="6.25" customWidth="1"/>
    <col min="1007" max="1007" width="0.625" customWidth="1"/>
    <col min="1008" max="1008" width="8.75" customWidth="1"/>
    <col min="1009" max="1009" width="3.375" customWidth="1"/>
    <col min="1010" max="1010" width="1" customWidth="1"/>
    <col min="1011" max="1011" width="0" hidden="1" customWidth="1"/>
    <col min="1012" max="1012" width="3.625" customWidth="1"/>
    <col min="1013" max="1013" width="7" customWidth="1"/>
    <col min="1014" max="1014" width="15" customWidth="1"/>
    <col min="1015" max="1015" width="9.25" customWidth="1"/>
    <col min="1016" max="1016" width="0.25" customWidth="1"/>
    <col min="1017" max="1017" width="1.25" customWidth="1"/>
    <col min="1018" max="1018" width="0" hidden="1" customWidth="1"/>
    <col min="1019" max="1019" width="5.25" customWidth="1"/>
    <col min="1020" max="1020" width="3.125" customWidth="1"/>
    <col min="1021" max="1021" width="0" hidden="1" customWidth="1"/>
    <col min="1022" max="1022" width="2" customWidth="1"/>
    <col min="1023" max="1023" width="0.625" customWidth="1"/>
    <col min="1024" max="1024" width="1.25" customWidth="1"/>
    <col min="1025" max="1025" width="9.625" customWidth="1"/>
    <col min="1026" max="1030" width="0" hidden="1" customWidth="1"/>
    <col min="1033" max="1036" width="10.625" bestFit="1" customWidth="1"/>
    <col min="1037" max="1042" width="16.875" customWidth="1"/>
    <col min="1259" max="1259" width="0.25" customWidth="1"/>
    <col min="1260" max="1260" width="8.875" customWidth="1"/>
    <col min="1261" max="1261" width="2.75" customWidth="1"/>
    <col min="1262" max="1262" width="6.25" customWidth="1"/>
    <col min="1263" max="1263" width="0.625" customWidth="1"/>
    <col min="1264" max="1264" width="8.75" customWidth="1"/>
    <col min="1265" max="1265" width="3.375" customWidth="1"/>
    <col min="1266" max="1266" width="1" customWidth="1"/>
    <col min="1267" max="1267" width="0" hidden="1" customWidth="1"/>
    <col min="1268" max="1268" width="3.625" customWidth="1"/>
    <col min="1269" max="1269" width="7" customWidth="1"/>
    <col min="1270" max="1270" width="15" customWidth="1"/>
    <col min="1271" max="1271" width="9.25" customWidth="1"/>
    <col min="1272" max="1272" width="0.25" customWidth="1"/>
    <col min="1273" max="1273" width="1.25" customWidth="1"/>
    <col min="1274" max="1274" width="0" hidden="1" customWidth="1"/>
    <col min="1275" max="1275" width="5.25" customWidth="1"/>
    <col min="1276" max="1276" width="3.125" customWidth="1"/>
    <col min="1277" max="1277" width="0" hidden="1" customWidth="1"/>
    <col min="1278" max="1278" width="2" customWidth="1"/>
    <col min="1279" max="1279" width="0.625" customWidth="1"/>
    <col min="1280" max="1280" width="1.25" customWidth="1"/>
    <col min="1281" max="1281" width="9.625" customWidth="1"/>
    <col min="1282" max="1286" width="0" hidden="1" customWidth="1"/>
    <col min="1289" max="1292" width="10.625" bestFit="1" customWidth="1"/>
    <col min="1293" max="1298" width="16.875" customWidth="1"/>
    <col min="1515" max="1515" width="0.25" customWidth="1"/>
    <col min="1516" max="1516" width="8.875" customWidth="1"/>
    <col min="1517" max="1517" width="2.75" customWidth="1"/>
    <col min="1518" max="1518" width="6.25" customWidth="1"/>
    <col min="1519" max="1519" width="0.625" customWidth="1"/>
    <col min="1520" max="1520" width="8.75" customWidth="1"/>
    <col min="1521" max="1521" width="3.375" customWidth="1"/>
    <col min="1522" max="1522" width="1" customWidth="1"/>
    <col min="1523" max="1523" width="0" hidden="1" customWidth="1"/>
    <col min="1524" max="1524" width="3.625" customWidth="1"/>
    <col min="1525" max="1525" width="7" customWidth="1"/>
    <col min="1526" max="1526" width="15" customWidth="1"/>
    <col min="1527" max="1527" width="9.25" customWidth="1"/>
    <col min="1528" max="1528" width="0.25" customWidth="1"/>
    <col min="1529" max="1529" width="1.25" customWidth="1"/>
    <col min="1530" max="1530" width="0" hidden="1" customWidth="1"/>
    <col min="1531" max="1531" width="5.25" customWidth="1"/>
    <col min="1532" max="1532" width="3.125" customWidth="1"/>
    <col min="1533" max="1533" width="0" hidden="1" customWidth="1"/>
    <col min="1534" max="1534" width="2" customWidth="1"/>
    <col min="1535" max="1535" width="0.625" customWidth="1"/>
    <col min="1536" max="1536" width="1.25" customWidth="1"/>
    <col min="1537" max="1537" width="9.625" customWidth="1"/>
    <col min="1538" max="1542" width="0" hidden="1" customWidth="1"/>
    <col min="1545" max="1548" width="10.625" bestFit="1" customWidth="1"/>
    <col min="1549" max="1554" width="16.875" customWidth="1"/>
    <col min="1771" max="1771" width="0.25" customWidth="1"/>
    <col min="1772" max="1772" width="8.875" customWidth="1"/>
    <col min="1773" max="1773" width="2.75" customWidth="1"/>
    <col min="1774" max="1774" width="6.25" customWidth="1"/>
    <col min="1775" max="1775" width="0.625" customWidth="1"/>
    <col min="1776" max="1776" width="8.75" customWidth="1"/>
    <col min="1777" max="1777" width="3.375" customWidth="1"/>
    <col min="1778" max="1778" width="1" customWidth="1"/>
    <col min="1779" max="1779" width="0" hidden="1" customWidth="1"/>
    <col min="1780" max="1780" width="3.625" customWidth="1"/>
    <col min="1781" max="1781" width="7" customWidth="1"/>
    <col min="1782" max="1782" width="15" customWidth="1"/>
    <col min="1783" max="1783" width="9.25" customWidth="1"/>
    <col min="1784" max="1784" width="0.25" customWidth="1"/>
    <col min="1785" max="1785" width="1.25" customWidth="1"/>
    <col min="1786" max="1786" width="0" hidden="1" customWidth="1"/>
    <col min="1787" max="1787" width="5.25" customWidth="1"/>
    <col min="1788" max="1788" width="3.125" customWidth="1"/>
    <col min="1789" max="1789" width="0" hidden="1" customWidth="1"/>
    <col min="1790" max="1790" width="2" customWidth="1"/>
    <col min="1791" max="1791" width="0.625" customWidth="1"/>
    <col min="1792" max="1792" width="1.25" customWidth="1"/>
    <col min="1793" max="1793" width="9.625" customWidth="1"/>
    <col min="1794" max="1798" width="0" hidden="1" customWidth="1"/>
    <col min="1801" max="1804" width="10.625" bestFit="1" customWidth="1"/>
    <col min="1805" max="1810" width="16.875" customWidth="1"/>
    <col min="2027" max="2027" width="0.25" customWidth="1"/>
    <col min="2028" max="2028" width="8.875" customWidth="1"/>
    <col min="2029" max="2029" width="2.75" customWidth="1"/>
    <col min="2030" max="2030" width="6.25" customWidth="1"/>
    <col min="2031" max="2031" width="0.625" customWidth="1"/>
    <col min="2032" max="2032" width="8.75" customWidth="1"/>
    <col min="2033" max="2033" width="3.375" customWidth="1"/>
    <col min="2034" max="2034" width="1" customWidth="1"/>
    <col min="2035" max="2035" width="0" hidden="1" customWidth="1"/>
    <col min="2036" max="2036" width="3.625" customWidth="1"/>
    <col min="2037" max="2037" width="7" customWidth="1"/>
    <col min="2038" max="2038" width="15" customWidth="1"/>
    <col min="2039" max="2039" width="9.25" customWidth="1"/>
    <col min="2040" max="2040" width="0.25" customWidth="1"/>
    <col min="2041" max="2041" width="1.25" customWidth="1"/>
    <col min="2042" max="2042" width="0" hidden="1" customWidth="1"/>
    <col min="2043" max="2043" width="5.25" customWidth="1"/>
    <col min="2044" max="2044" width="3.125" customWidth="1"/>
    <col min="2045" max="2045" width="0" hidden="1" customWidth="1"/>
    <col min="2046" max="2046" width="2" customWidth="1"/>
    <col min="2047" max="2047" width="0.625" customWidth="1"/>
    <col min="2048" max="2048" width="1.25" customWidth="1"/>
    <col min="2049" max="2049" width="9.625" customWidth="1"/>
    <col min="2050" max="2054" width="0" hidden="1" customWidth="1"/>
    <col min="2057" max="2060" width="10.625" bestFit="1" customWidth="1"/>
    <col min="2061" max="2066" width="16.875" customWidth="1"/>
    <col min="2283" max="2283" width="0.25" customWidth="1"/>
    <col min="2284" max="2284" width="8.875" customWidth="1"/>
    <col min="2285" max="2285" width="2.75" customWidth="1"/>
    <col min="2286" max="2286" width="6.25" customWidth="1"/>
    <col min="2287" max="2287" width="0.625" customWidth="1"/>
    <col min="2288" max="2288" width="8.75" customWidth="1"/>
    <col min="2289" max="2289" width="3.375" customWidth="1"/>
    <col min="2290" max="2290" width="1" customWidth="1"/>
    <col min="2291" max="2291" width="0" hidden="1" customWidth="1"/>
    <col min="2292" max="2292" width="3.625" customWidth="1"/>
    <col min="2293" max="2293" width="7" customWidth="1"/>
    <col min="2294" max="2294" width="15" customWidth="1"/>
    <col min="2295" max="2295" width="9.25" customWidth="1"/>
    <col min="2296" max="2296" width="0.25" customWidth="1"/>
    <col min="2297" max="2297" width="1.25" customWidth="1"/>
    <col min="2298" max="2298" width="0" hidden="1" customWidth="1"/>
    <col min="2299" max="2299" width="5.25" customWidth="1"/>
    <col min="2300" max="2300" width="3.125" customWidth="1"/>
    <col min="2301" max="2301" width="0" hidden="1" customWidth="1"/>
    <col min="2302" max="2302" width="2" customWidth="1"/>
    <col min="2303" max="2303" width="0.625" customWidth="1"/>
    <col min="2304" max="2304" width="1.25" customWidth="1"/>
    <col min="2305" max="2305" width="9.625" customWidth="1"/>
    <col min="2306" max="2310" width="0" hidden="1" customWidth="1"/>
    <col min="2313" max="2316" width="10.625" bestFit="1" customWidth="1"/>
    <col min="2317" max="2322" width="16.875" customWidth="1"/>
    <col min="2539" max="2539" width="0.25" customWidth="1"/>
    <col min="2540" max="2540" width="8.875" customWidth="1"/>
    <col min="2541" max="2541" width="2.75" customWidth="1"/>
    <col min="2542" max="2542" width="6.25" customWidth="1"/>
    <col min="2543" max="2543" width="0.625" customWidth="1"/>
    <col min="2544" max="2544" width="8.75" customWidth="1"/>
    <col min="2545" max="2545" width="3.375" customWidth="1"/>
    <col min="2546" max="2546" width="1" customWidth="1"/>
    <col min="2547" max="2547" width="0" hidden="1" customWidth="1"/>
    <col min="2548" max="2548" width="3.625" customWidth="1"/>
    <col min="2549" max="2549" width="7" customWidth="1"/>
    <col min="2550" max="2550" width="15" customWidth="1"/>
    <col min="2551" max="2551" width="9.25" customWidth="1"/>
    <col min="2552" max="2552" width="0.25" customWidth="1"/>
    <col min="2553" max="2553" width="1.25" customWidth="1"/>
    <col min="2554" max="2554" width="0" hidden="1" customWidth="1"/>
    <col min="2555" max="2555" width="5.25" customWidth="1"/>
    <col min="2556" max="2556" width="3.125" customWidth="1"/>
    <col min="2557" max="2557" width="0" hidden="1" customWidth="1"/>
    <col min="2558" max="2558" width="2" customWidth="1"/>
    <col min="2559" max="2559" width="0.625" customWidth="1"/>
    <col min="2560" max="2560" width="1.25" customWidth="1"/>
    <col min="2561" max="2561" width="9.625" customWidth="1"/>
    <col min="2562" max="2566" width="0" hidden="1" customWidth="1"/>
    <col min="2569" max="2572" width="10.625" bestFit="1" customWidth="1"/>
    <col min="2573" max="2578" width="16.875" customWidth="1"/>
    <col min="2795" max="2795" width="0.25" customWidth="1"/>
    <col min="2796" max="2796" width="8.875" customWidth="1"/>
    <col min="2797" max="2797" width="2.75" customWidth="1"/>
    <col min="2798" max="2798" width="6.25" customWidth="1"/>
    <col min="2799" max="2799" width="0.625" customWidth="1"/>
    <col min="2800" max="2800" width="8.75" customWidth="1"/>
    <col min="2801" max="2801" width="3.375" customWidth="1"/>
    <col min="2802" max="2802" width="1" customWidth="1"/>
    <col min="2803" max="2803" width="0" hidden="1" customWidth="1"/>
    <col min="2804" max="2804" width="3.625" customWidth="1"/>
    <col min="2805" max="2805" width="7" customWidth="1"/>
    <col min="2806" max="2806" width="15" customWidth="1"/>
    <col min="2807" max="2807" width="9.25" customWidth="1"/>
    <col min="2808" max="2808" width="0.25" customWidth="1"/>
    <col min="2809" max="2809" width="1.25" customWidth="1"/>
    <col min="2810" max="2810" width="0" hidden="1" customWidth="1"/>
    <col min="2811" max="2811" width="5.25" customWidth="1"/>
    <col min="2812" max="2812" width="3.125" customWidth="1"/>
    <col min="2813" max="2813" width="0" hidden="1" customWidth="1"/>
    <col min="2814" max="2814" width="2" customWidth="1"/>
    <col min="2815" max="2815" width="0.625" customWidth="1"/>
    <col min="2816" max="2816" width="1.25" customWidth="1"/>
    <col min="2817" max="2817" width="9.625" customWidth="1"/>
    <col min="2818" max="2822" width="0" hidden="1" customWidth="1"/>
    <col min="2825" max="2828" width="10.625" bestFit="1" customWidth="1"/>
    <col min="2829" max="2834" width="16.875" customWidth="1"/>
    <col min="3051" max="3051" width="0.25" customWidth="1"/>
    <col min="3052" max="3052" width="8.875" customWidth="1"/>
    <col min="3053" max="3053" width="2.75" customWidth="1"/>
    <col min="3054" max="3054" width="6.25" customWidth="1"/>
    <col min="3055" max="3055" width="0.625" customWidth="1"/>
    <col min="3056" max="3056" width="8.75" customWidth="1"/>
    <col min="3057" max="3057" width="3.375" customWidth="1"/>
    <col min="3058" max="3058" width="1" customWidth="1"/>
    <col min="3059" max="3059" width="0" hidden="1" customWidth="1"/>
    <col min="3060" max="3060" width="3.625" customWidth="1"/>
    <col min="3061" max="3061" width="7" customWidth="1"/>
    <col min="3062" max="3062" width="15" customWidth="1"/>
    <col min="3063" max="3063" width="9.25" customWidth="1"/>
    <col min="3064" max="3064" width="0.25" customWidth="1"/>
    <col min="3065" max="3065" width="1.25" customWidth="1"/>
    <col min="3066" max="3066" width="0" hidden="1" customWidth="1"/>
    <col min="3067" max="3067" width="5.25" customWidth="1"/>
    <col min="3068" max="3068" width="3.125" customWidth="1"/>
    <col min="3069" max="3069" width="0" hidden="1" customWidth="1"/>
    <col min="3070" max="3070" width="2" customWidth="1"/>
    <col min="3071" max="3071" width="0.625" customWidth="1"/>
    <col min="3072" max="3072" width="1.25" customWidth="1"/>
    <col min="3073" max="3073" width="9.625" customWidth="1"/>
    <col min="3074" max="3078" width="0" hidden="1" customWidth="1"/>
    <col min="3081" max="3084" width="10.625" bestFit="1" customWidth="1"/>
    <col min="3085" max="3090" width="16.875" customWidth="1"/>
    <col min="3307" max="3307" width="0.25" customWidth="1"/>
    <col min="3308" max="3308" width="8.875" customWidth="1"/>
    <col min="3309" max="3309" width="2.75" customWidth="1"/>
    <col min="3310" max="3310" width="6.25" customWidth="1"/>
    <col min="3311" max="3311" width="0.625" customWidth="1"/>
    <col min="3312" max="3312" width="8.75" customWidth="1"/>
    <col min="3313" max="3313" width="3.375" customWidth="1"/>
    <col min="3314" max="3314" width="1" customWidth="1"/>
    <col min="3315" max="3315" width="0" hidden="1" customWidth="1"/>
    <col min="3316" max="3316" width="3.625" customWidth="1"/>
    <col min="3317" max="3317" width="7" customWidth="1"/>
    <col min="3318" max="3318" width="15" customWidth="1"/>
    <col min="3319" max="3319" width="9.25" customWidth="1"/>
    <col min="3320" max="3320" width="0.25" customWidth="1"/>
    <col min="3321" max="3321" width="1.25" customWidth="1"/>
    <col min="3322" max="3322" width="0" hidden="1" customWidth="1"/>
    <col min="3323" max="3323" width="5.25" customWidth="1"/>
    <col min="3324" max="3324" width="3.125" customWidth="1"/>
    <col min="3325" max="3325" width="0" hidden="1" customWidth="1"/>
    <col min="3326" max="3326" width="2" customWidth="1"/>
    <col min="3327" max="3327" width="0.625" customWidth="1"/>
    <col min="3328" max="3328" width="1.25" customWidth="1"/>
    <col min="3329" max="3329" width="9.625" customWidth="1"/>
    <col min="3330" max="3334" width="0" hidden="1" customWidth="1"/>
    <col min="3337" max="3340" width="10.625" bestFit="1" customWidth="1"/>
    <col min="3341" max="3346" width="16.875" customWidth="1"/>
    <col min="3563" max="3563" width="0.25" customWidth="1"/>
    <col min="3564" max="3564" width="8.875" customWidth="1"/>
    <col min="3565" max="3565" width="2.75" customWidth="1"/>
    <col min="3566" max="3566" width="6.25" customWidth="1"/>
    <col min="3567" max="3567" width="0.625" customWidth="1"/>
    <col min="3568" max="3568" width="8.75" customWidth="1"/>
    <col min="3569" max="3569" width="3.375" customWidth="1"/>
    <col min="3570" max="3570" width="1" customWidth="1"/>
    <col min="3571" max="3571" width="0" hidden="1" customWidth="1"/>
    <col min="3572" max="3572" width="3.625" customWidth="1"/>
    <col min="3573" max="3573" width="7" customWidth="1"/>
    <col min="3574" max="3574" width="15" customWidth="1"/>
    <col min="3575" max="3575" width="9.25" customWidth="1"/>
    <col min="3576" max="3576" width="0.25" customWidth="1"/>
    <col min="3577" max="3577" width="1.25" customWidth="1"/>
    <col min="3578" max="3578" width="0" hidden="1" customWidth="1"/>
    <col min="3579" max="3579" width="5.25" customWidth="1"/>
    <col min="3580" max="3580" width="3.125" customWidth="1"/>
    <col min="3581" max="3581" width="0" hidden="1" customWidth="1"/>
    <col min="3582" max="3582" width="2" customWidth="1"/>
    <col min="3583" max="3583" width="0.625" customWidth="1"/>
    <col min="3584" max="3584" width="1.25" customWidth="1"/>
    <col min="3585" max="3585" width="9.625" customWidth="1"/>
    <col min="3586" max="3590" width="0" hidden="1" customWidth="1"/>
    <col min="3593" max="3596" width="10.625" bestFit="1" customWidth="1"/>
    <col min="3597" max="3602" width="16.875" customWidth="1"/>
    <col min="3819" max="3819" width="0.25" customWidth="1"/>
    <col min="3820" max="3820" width="8.875" customWidth="1"/>
    <col min="3821" max="3821" width="2.75" customWidth="1"/>
    <col min="3822" max="3822" width="6.25" customWidth="1"/>
    <col min="3823" max="3823" width="0.625" customWidth="1"/>
    <col min="3824" max="3824" width="8.75" customWidth="1"/>
    <col min="3825" max="3825" width="3.375" customWidth="1"/>
    <col min="3826" max="3826" width="1" customWidth="1"/>
    <col min="3827" max="3827" width="0" hidden="1" customWidth="1"/>
    <col min="3828" max="3828" width="3.625" customWidth="1"/>
    <col min="3829" max="3829" width="7" customWidth="1"/>
    <col min="3830" max="3830" width="15" customWidth="1"/>
    <col min="3831" max="3831" width="9.25" customWidth="1"/>
    <col min="3832" max="3832" width="0.25" customWidth="1"/>
    <col min="3833" max="3833" width="1.25" customWidth="1"/>
    <col min="3834" max="3834" width="0" hidden="1" customWidth="1"/>
    <col min="3835" max="3835" width="5.25" customWidth="1"/>
    <col min="3836" max="3836" width="3.125" customWidth="1"/>
    <col min="3837" max="3837" width="0" hidden="1" customWidth="1"/>
    <col min="3838" max="3838" width="2" customWidth="1"/>
    <col min="3839" max="3839" width="0.625" customWidth="1"/>
    <col min="3840" max="3840" width="1.25" customWidth="1"/>
    <col min="3841" max="3841" width="9.625" customWidth="1"/>
    <col min="3842" max="3846" width="0" hidden="1" customWidth="1"/>
    <col min="3849" max="3852" width="10.625" bestFit="1" customWidth="1"/>
    <col min="3853" max="3858" width="16.875" customWidth="1"/>
    <col min="4075" max="4075" width="0.25" customWidth="1"/>
    <col min="4076" max="4076" width="8.875" customWidth="1"/>
    <col min="4077" max="4077" width="2.75" customWidth="1"/>
    <col min="4078" max="4078" width="6.25" customWidth="1"/>
    <col min="4079" max="4079" width="0.625" customWidth="1"/>
    <col min="4080" max="4080" width="8.75" customWidth="1"/>
    <col min="4081" max="4081" width="3.375" customWidth="1"/>
    <col min="4082" max="4082" width="1" customWidth="1"/>
    <col min="4083" max="4083" width="0" hidden="1" customWidth="1"/>
    <col min="4084" max="4084" width="3.625" customWidth="1"/>
    <col min="4085" max="4085" width="7" customWidth="1"/>
    <col min="4086" max="4086" width="15" customWidth="1"/>
    <col min="4087" max="4087" width="9.25" customWidth="1"/>
    <col min="4088" max="4088" width="0.25" customWidth="1"/>
    <col min="4089" max="4089" width="1.25" customWidth="1"/>
    <col min="4090" max="4090" width="0" hidden="1" customWidth="1"/>
    <col min="4091" max="4091" width="5.25" customWidth="1"/>
    <col min="4092" max="4092" width="3.125" customWidth="1"/>
    <col min="4093" max="4093" width="0" hidden="1" customWidth="1"/>
    <col min="4094" max="4094" width="2" customWidth="1"/>
    <col min="4095" max="4095" width="0.625" customWidth="1"/>
    <col min="4096" max="4096" width="1.25" customWidth="1"/>
    <col min="4097" max="4097" width="9.625" customWidth="1"/>
    <col min="4098" max="4102" width="0" hidden="1" customWidth="1"/>
    <col min="4105" max="4108" width="10.625" bestFit="1" customWidth="1"/>
    <col min="4109" max="4114" width="16.875" customWidth="1"/>
    <col min="4331" max="4331" width="0.25" customWidth="1"/>
    <col min="4332" max="4332" width="8.875" customWidth="1"/>
    <col min="4333" max="4333" width="2.75" customWidth="1"/>
    <col min="4334" max="4334" width="6.25" customWidth="1"/>
    <col min="4335" max="4335" width="0.625" customWidth="1"/>
    <col min="4336" max="4336" width="8.75" customWidth="1"/>
    <col min="4337" max="4337" width="3.375" customWidth="1"/>
    <col min="4338" max="4338" width="1" customWidth="1"/>
    <col min="4339" max="4339" width="0" hidden="1" customWidth="1"/>
    <col min="4340" max="4340" width="3.625" customWidth="1"/>
    <col min="4341" max="4341" width="7" customWidth="1"/>
    <col min="4342" max="4342" width="15" customWidth="1"/>
    <col min="4343" max="4343" width="9.25" customWidth="1"/>
    <col min="4344" max="4344" width="0.25" customWidth="1"/>
    <col min="4345" max="4345" width="1.25" customWidth="1"/>
    <col min="4346" max="4346" width="0" hidden="1" customWidth="1"/>
    <col min="4347" max="4347" width="5.25" customWidth="1"/>
    <col min="4348" max="4348" width="3.125" customWidth="1"/>
    <col min="4349" max="4349" width="0" hidden="1" customWidth="1"/>
    <col min="4350" max="4350" width="2" customWidth="1"/>
    <col min="4351" max="4351" width="0.625" customWidth="1"/>
    <col min="4352" max="4352" width="1.25" customWidth="1"/>
    <col min="4353" max="4353" width="9.625" customWidth="1"/>
    <col min="4354" max="4358" width="0" hidden="1" customWidth="1"/>
    <col min="4361" max="4364" width="10.625" bestFit="1" customWidth="1"/>
    <col min="4365" max="4370" width="16.875" customWidth="1"/>
    <col min="4587" max="4587" width="0.25" customWidth="1"/>
    <col min="4588" max="4588" width="8.875" customWidth="1"/>
    <col min="4589" max="4589" width="2.75" customWidth="1"/>
    <col min="4590" max="4590" width="6.25" customWidth="1"/>
    <col min="4591" max="4591" width="0.625" customWidth="1"/>
    <col min="4592" max="4592" width="8.75" customWidth="1"/>
    <col min="4593" max="4593" width="3.375" customWidth="1"/>
    <col min="4594" max="4594" width="1" customWidth="1"/>
    <col min="4595" max="4595" width="0" hidden="1" customWidth="1"/>
    <col min="4596" max="4596" width="3.625" customWidth="1"/>
    <col min="4597" max="4597" width="7" customWidth="1"/>
    <col min="4598" max="4598" width="15" customWidth="1"/>
    <col min="4599" max="4599" width="9.25" customWidth="1"/>
    <col min="4600" max="4600" width="0.25" customWidth="1"/>
    <col min="4601" max="4601" width="1.25" customWidth="1"/>
    <col min="4602" max="4602" width="0" hidden="1" customWidth="1"/>
    <col min="4603" max="4603" width="5.25" customWidth="1"/>
    <col min="4604" max="4604" width="3.125" customWidth="1"/>
    <col min="4605" max="4605" width="0" hidden="1" customWidth="1"/>
    <col min="4606" max="4606" width="2" customWidth="1"/>
    <col min="4607" max="4607" width="0.625" customWidth="1"/>
    <col min="4608" max="4608" width="1.25" customWidth="1"/>
    <col min="4609" max="4609" width="9.625" customWidth="1"/>
    <col min="4610" max="4614" width="0" hidden="1" customWidth="1"/>
    <col min="4617" max="4620" width="10.625" bestFit="1" customWidth="1"/>
    <col min="4621" max="4626" width="16.875" customWidth="1"/>
    <col min="4843" max="4843" width="0.25" customWidth="1"/>
    <col min="4844" max="4844" width="8.875" customWidth="1"/>
    <col min="4845" max="4845" width="2.75" customWidth="1"/>
    <col min="4846" max="4846" width="6.25" customWidth="1"/>
    <col min="4847" max="4847" width="0.625" customWidth="1"/>
    <col min="4848" max="4848" width="8.75" customWidth="1"/>
    <col min="4849" max="4849" width="3.375" customWidth="1"/>
    <col min="4850" max="4850" width="1" customWidth="1"/>
    <col min="4851" max="4851" width="0" hidden="1" customWidth="1"/>
    <col min="4852" max="4852" width="3.625" customWidth="1"/>
    <col min="4853" max="4853" width="7" customWidth="1"/>
    <col min="4854" max="4854" width="15" customWidth="1"/>
    <col min="4855" max="4855" width="9.25" customWidth="1"/>
    <col min="4856" max="4856" width="0.25" customWidth="1"/>
    <col min="4857" max="4857" width="1.25" customWidth="1"/>
    <col min="4858" max="4858" width="0" hidden="1" customWidth="1"/>
    <col min="4859" max="4859" width="5.25" customWidth="1"/>
    <col min="4860" max="4860" width="3.125" customWidth="1"/>
    <col min="4861" max="4861" width="0" hidden="1" customWidth="1"/>
    <col min="4862" max="4862" width="2" customWidth="1"/>
    <col min="4863" max="4863" width="0.625" customWidth="1"/>
    <col min="4864" max="4864" width="1.25" customWidth="1"/>
    <col min="4865" max="4865" width="9.625" customWidth="1"/>
    <col min="4866" max="4870" width="0" hidden="1" customWidth="1"/>
    <col min="4873" max="4876" width="10.625" bestFit="1" customWidth="1"/>
    <col min="4877" max="4882" width="16.875" customWidth="1"/>
    <col min="5099" max="5099" width="0.25" customWidth="1"/>
    <col min="5100" max="5100" width="8.875" customWidth="1"/>
    <col min="5101" max="5101" width="2.75" customWidth="1"/>
    <col min="5102" max="5102" width="6.25" customWidth="1"/>
    <col min="5103" max="5103" width="0.625" customWidth="1"/>
    <col min="5104" max="5104" width="8.75" customWidth="1"/>
    <col min="5105" max="5105" width="3.375" customWidth="1"/>
    <col min="5106" max="5106" width="1" customWidth="1"/>
    <col min="5107" max="5107" width="0" hidden="1" customWidth="1"/>
    <col min="5108" max="5108" width="3.625" customWidth="1"/>
    <col min="5109" max="5109" width="7" customWidth="1"/>
    <col min="5110" max="5110" width="15" customWidth="1"/>
    <col min="5111" max="5111" width="9.25" customWidth="1"/>
    <col min="5112" max="5112" width="0.25" customWidth="1"/>
    <col min="5113" max="5113" width="1.25" customWidth="1"/>
    <col min="5114" max="5114" width="0" hidden="1" customWidth="1"/>
    <col min="5115" max="5115" width="5.25" customWidth="1"/>
    <col min="5116" max="5116" width="3.125" customWidth="1"/>
    <col min="5117" max="5117" width="0" hidden="1" customWidth="1"/>
    <col min="5118" max="5118" width="2" customWidth="1"/>
    <col min="5119" max="5119" width="0.625" customWidth="1"/>
    <col min="5120" max="5120" width="1.25" customWidth="1"/>
    <col min="5121" max="5121" width="9.625" customWidth="1"/>
    <col min="5122" max="5126" width="0" hidden="1" customWidth="1"/>
    <col min="5129" max="5132" width="10.625" bestFit="1" customWidth="1"/>
    <col min="5133" max="5138" width="16.875" customWidth="1"/>
    <col min="5355" max="5355" width="0.25" customWidth="1"/>
    <col min="5356" max="5356" width="8.875" customWidth="1"/>
    <col min="5357" max="5357" width="2.75" customWidth="1"/>
    <col min="5358" max="5358" width="6.25" customWidth="1"/>
    <col min="5359" max="5359" width="0.625" customWidth="1"/>
    <col min="5360" max="5360" width="8.75" customWidth="1"/>
    <col min="5361" max="5361" width="3.375" customWidth="1"/>
    <col min="5362" max="5362" width="1" customWidth="1"/>
    <col min="5363" max="5363" width="0" hidden="1" customWidth="1"/>
    <col min="5364" max="5364" width="3.625" customWidth="1"/>
    <col min="5365" max="5365" width="7" customWidth="1"/>
    <col min="5366" max="5366" width="15" customWidth="1"/>
    <col min="5367" max="5367" width="9.25" customWidth="1"/>
    <col min="5368" max="5368" width="0.25" customWidth="1"/>
    <col min="5369" max="5369" width="1.25" customWidth="1"/>
    <col min="5370" max="5370" width="0" hidden="1" customWidth="1"/>
    <col min="5371" max="5371" width="5.25" customWidth="1"/>
    <col min="5372" max="5372" width="3.125" customWidth="1"/>
    <col min="5373" max="5373" width="0" hidden="1" customWidth="1"/>
    <col min="5374" max="5374" width="2" customWidth="1"/>
    <col min="5375" max="5375" width="0.625" customWidth="1"/>
    <col min="5376" max="5376" width="1.25" customWidth="1"/>
    <col min="5377" max="5377" width="9.625" customWidth="1"/>
    <col min="5378" max="5382" width="0" hidden="1" customWidth="1"/>
    <col min="5385" max="5388" width="10.625" bestFit="1" customWidth="1"/>
    <col min="5389" max="5394" width="16.875" customWidth="1"/>
    <col min="5611" max="5611" width="0.25" customWidth="1"/>
    <col min="5612" max="5612" width="8.875" customWidth="1"/>
    <col min="5613" max="5613" width="2.75" customWidth="1"/>
    <col min="5614" max="5614" width="6.25" customWidth="1"/>
    <col min="5615" max="5615" width="0.625" customWidth="1"/>
    <col min="5616" max="5616" width="8.75" customWidth="1"/>
    <col min="5617" max="5617" width="3.375" customWidth="1"/>
    <col min="5618" max="5618" width="1" customWidth="1"/>
    <col min="5619" max="5619" width="0" hidden="1" customWidth="1"/>
    <col min="5620" max="5620" width="3.625" customWidth="1"/>
    <col min="5621" max="5621" width="7" customWidth="1"/>
    <col min="5622" max="5622" width="15" customWidth="1"/>
    <col min="5623" max="5623" width="9.25" customWidth="1"/>
    <col min="5624" max="5624" width="0.25" customWidth="1"/>
    <col min="5625" max="5625" width="1.25" customWidth="1"/>
    <col min="5626" max="5626" width="0" hidden="1" customWidth="1"/>
    <col min="5627" max="5627" width="5.25" customWidth="1"/>
    <col min="5628" max="5628" width="3.125" customWidth="1"/>
    <col min="5629" max="5629" width="0" hidden="1" customWidth="1"/>
    <col min="5630" max="5630" width="2" customWidth="1"/>
    <col min="5631" max="5631" width="0.625" customWidth="1"/>
    <col min="5632" max="5632" width="1.25" customWidth="1"/>
    <col min="5633" max="5633" width="9.625" customWidth="1"/>
    <col min="5634" max="5638" width="0" hidden="1" customWidth="1"/>
    <col min="5641" max="5644" width="10.625" bestFit="1" customWidth="1"/>
    <col min="5645" max="5650" width="16.875" customWidth="1"/>
    <col min="5867" max="5867" width="0.25" customWidth="1"/>
    <col min="5868" max="5868" width="8.875" customWidth="1"/>
    <col min="5869" max="5869" width="2.75" customWidth="1"/>
    <col min="5870" max="5870" width="6.25" customWidth="1"/>
    <col min="5871" max="5871" width="0.625" customWidth="1"/>
    <col min="5872" max="5872" width="8.75" customWidth="1"/>
    <col min="5873" max="5873" width="3.375" customWidth="1"/>
    <col min="5874" max="5874" width="1" customWidth="1"/>
    <col min="5875" max="5875" width="0" hidden="1" customWidth="1"/>
    <col min="5876" max="5876" width="3.625" customWidth="1"/>
    <col min="5877" max="5877" width="7" customWidth="1"/>
    <col min="5878" max="5878" width="15" customWidth="1"/>
    <col min="5879" max="5879" width="9.25" customWidth="1"/>
    <col min="5880" max="5880" width="0.25" customWidth="1"/>
    <col min="5881" max="5881" width="1.25" customWidth="1"/>
    <col min="5882" max="5882" width="0" hidden="1" customWidth="1"/>
    <col min="5883" max="5883" width="5.25" customWidth="1"/>
    <col min="5884" max="5884" width="3.125" customWidth="1"/>
    <col min="5885" max="5885" width="0" hidden="1" customWidth="1"/>
    <col min="5886" max="5886" width="2" customWidth="1"/>
    <col min="5887" max="5887" width="0.625" customWidth="1"/>
    <col min="5888" max="5888" width="1.25" customWidth="1"/>
    <col min="5889" max="5889" width="9.625" customWidth="1"/>
    <col min="5890" max="5894" width="0" hidden="1" customWidth="1"/>
    <col min="5897" max="5900" width="10.625" bestFit="1" customWidth="1"/>
    <col min="5901" max="5906" width="16.875" customWidth="1"/>
    <col min="6123" max="6123" width="0.25" customWidth="1"/>
    <col min="6124" max="6124" width="8.875" customWidth="1"/>
    <col min="6125" max="6125" width="2.75" customWidth="1"/>
    <col min="6126" max="6126" width="6.25" customWidth="1"/>
    <col min="6127" max="6127" width="0.625" customWidth="1"/>
    <col min="6128" max="6128" width="8.75" customWidth="1"/>
    <col min="6129" max="6129" width="3.375" customWidth="1"/>
    <col min="6130" max="6130" width="1" customWidth="1"/>
    <col min="6131" max="6131" width="0" hidden="1" customWidth="1"/>
    <col min="6132" max="6132" width="3.625" customWidth="1"/>
    <col min="6133" max="6133" width="7" customWidth="1"/>
    <col min="6134" max="6134" width="15" customWidth="1"/>
    <col min="6135" max="6135" width="9.25" customWidth="1"/>
    <col min="6136" max="6136" width="0.25" customWidth="1"/>
    <col min="6137" max="6137" width="1.25" customWidth="1"/>
    <col min="6138" max="6138" width="0" hidden="1" customWidth="1"/>
    <col min="6139" max="6139" width="5.25" customWidth="1"/>
    <col min="6140" max="6140" width="3.125" customWidth="1"/>
    <col min="6141" max="6141" width="0" hidden="1" customWidth="1"/>
    <col min="6142" max="6142" width="2" customWidth="1"/>
    <col min="6143" max="6143" width="0.625" customWidth="1"/>
    <col min="6144" max="6144" width="1.25" customWidth="1"/>
    <col min="6145" max="6145" width="9.625" customWidth="1"/>
    <col min="6146" max="6150" width="0" hidden="1" customWidth="1"/>
    <col min="6153" max="6156" width="10.625" bestFit="1" customWidth="1"/>
    <col min="6157" max="6162" width="16.875" customWidth="1"/>
    <col min="6379" max="6379" width="0.25" customWidth="1"/>
    <col min="6380" max="6380" width="8.875" customWidth="1"/>
    <col min="6381" max="6381" width="2.75" customWidth="1"/>
    <col min="6382" max="6382" width="6.25" customWidth="1"/>
    <col min="6383" max="6383" width="0.625" customWidth="1"/>
    <col min="6384" max="6384" width="8.75" customWidth="1"/>
    <col min="6385" max="6385" width="3.375" customWidth="1"/>
    <col min="6386" max="6386" width="1" customWidth="1"/>
    <col min="6387" max="6387" width="0" hidden="1" customWidth="1"/>
    <col min="6388" max="6388" width="3.625" customWidth="1"/>
    <col min="6389" max="6389" width="7" customWidth="1"/>
    <col min="6390" max="6390" width="15" customWidth="1"/>
    <col min="6391" max="6391" width="9.25" customWidth="1"/>
    <col min="6392" max="6392" width="0.25" customWidth="1"/>
    <col min="6393" max="6393" width="1.25" customWidth="1"/>
    <col min="6394" max="6394" width="0" hidden="1" customWidth="1"/>
    <col min="6395" max="6395" width="5.25" customWidth="1"/>
    <col min="6396" max="6396" width="3.125" customWidth="1"/>
    <col min="6397" max="6397" width="0" hidden="1" customWidth="1"/>
    <col min="6398" max="6398" width="2" customWidth="1"/>
    <col min="6399" max="6399" width="0.625" customWidth="1"/>
    <col min="6400" max="6400" width="1.25" customWidth="1"/>
    <col min="6401" max="6401" width="9.625" customWidth="1"/>
    <col min="6402" max="6406" width="0" hidden="1" customWidth="1"/>
    <col min="6409" max="6412" width="10.625" bestFit="1" customWidth="1"/>
    <col min="6413" max="6418" width="16.875" customWidth="1"/>
    <col min="6635" max="6635" width="0.25" customWidth="1"/>
    <col min="6636" max="6636" width="8.875" customWidth="1"/>
    <col min="6637" max="6637" width="2.75" customWidth="1"/>
    <col min="6638" max="6638" width="6.25" customWidth="1"/>
    <col min="6639" max="6639" width="0.625" customWidth="1"/>
    <col min="6640" max="6640" width="8.75" customWidth="1"/>
    <col min="6641" max="6641" width="3.375" customWidth="1"/>
    <col min="6642" max="6642" width="1" customWidth="1"/>
    <col min="6643" max="6643" width="0" hidden="1" customWidth="1"/>
    <col min="6644" max="6644" width="3.625" customWidth="1"/>
    <col min="6645" max="6645" width="7" customWidth="1"/>
    <col min="6646" max="6646" width="15" customWidth="1"/>
    <col min="6647" max="6647" width="9.25" customWidth="1"/>
    <col min="6648" max="6648" width="0.25" customWidth="1"/>
    <col min="6649" max="6649" width="1.25" customWidth="1"/>
    <col min="6650" max="6650" width="0" hidden="1" customWidth="1"/>
    <col min="6651" max="6651" width="5.25" customWidth="1"/>
    <col min="6652" max="6652" width="3.125" customWidth="1"/>
    <col min="6653" max="6653" width="0" hidden="1" customWidth="1"/>
    <col min="6654" max="6654" width="2" customWidth="1"/>
    <col min="6655" max="6655" width="0.625" customWidth="1"/>
    <col min="6656" max="6656" width="1.25" customWidth="1"/>
    <col min="6657" max="6657" width="9.625" customWidth="1"/>
    <col min="6658" max="6662" width="0" hidden="1" customWidth="1"/>
    <col min="6665" max="6668" width="10.625" bestFit="1" customWidth="1"/>
    <col min="6669" max="6674" width="16.875" customWidth="1"/>
    <col min="6891" max="6891" width="0.25" customWidth="1"/>
    <col min="6892" max="6892" width="8.875" customWidth="1"/>
    <col min="6893" max="6893" width="2.75" customWidth="1"/>
    <col min="6894" max="6894" width="6.25" customWidth="1"/>
    <col min="6895" max="6895" width="0.625" customWidth="1"/>
    <col min="6896" max="6896" width="8.75" customWidth="1"/>
    <col min="6897" max="6897" width="3.375" customWidth="1"/>
    <col min="6898" max="6898" width="1" customWidth="1"/>
    <col min="6899" max="6899" width="0" hidden="1" customWidth="1"/>
    <col min="6900" max="6900" width="3.625" customWidth="1"/>
    <col min="6901" max="6901" width="7" customWidth="1"/>
    <col min="6902" max="6902" width="15" customWidth="1"/>
    <col min="6903" max="6903" width="9.25" customWidth="1"/>
    <col min="6904" max="6904" width="0.25" customWidth="1"/>
    <col min="6905" max="6905" width="1.25" customWidth="1"/>
    <col min="6906" max="6906" width="0" hidden="1" customWidth="1"/>
    <col min="6907" max="6907" width="5.25" customWidth="1"/>
    <col min="6908" max="6908" width="3.125" customWidth="1"/>
    <col min="6909" max="6909" width="0" hidden="1" customWidth="1"/>
    <col min="6910" max="6910" width="2" customWidth="1"/>
    <col min="6911" max="6911" width="0.625" customWidth="1"/>
    <col min="6912" max="6912" width="1.25" customWidth="1"/>
    <col min="6913" max="6913" width="9.625" customWidth="1"/>
    <col min="6914" max="6918" width="0" hidden="1" customWidth="1"/>
    <col min="6921" max="6924" width="10.625" bestFit="1" customWidth="1"/>
    <col min="6925" max="6930" width="16.875" customWidth="1"/>
    <col min="7147" max="7147" width="0.25" customWidth="1"/>
    <col min="7148" max="7148" width="8.875" customWidth="1"/>
    <col min="7149" max="7149" width="2.75" customWidth="1"/>
    <col min="7150" max="7150" width="6.25" customWidth="1"/>
    <col min="7151" max="7151" width="0.625" customWidth="1"/>
    <col min="7152" max="7152" width="8.75" customWidth="1"/>
    <col min="7153" max="7153" width="3.375" customWidth="1"/>
    <col min="7154" max="7154" width="1" customWidth="1"/>
    <col min="7155" max="7155" width="0" hidden="1" customWidth="1"/>
    <col min="7156" max="7156" width="3.625" customWidth="1"/>
    <col min="7157" max="7157" width="7" customWidth="1"/>
    <col min="7158" max="7158" width="15" customWidth="1"/>
    <col min="7159" max="7159" width="9.25" customWidth="1"/>
    <col min="7160" max="7160" width="0.25" customWidth="1"/>
    <col min="7161" max="7161" width="1.25" customWidth="1"/>
    <col min="7162" max="7162" width="0" hidden="1" customWidth="1"/>
    <col min="7163" max="7163" width="5.25" customWidth="1"/>
    <col min="7164" max="7164" width="3.125" customWidth="1"/>
    <col min="7165" max="7165" width="0" hidden="1" customWidth="1"/>
    <col min="7166" max="7166" width="2" customWidth="1"/>
    <col min="7167" max="7167" width="0.625" customWidth="1"/>
    <col min="7168" max="7168" width="1.25" customWidth="1"/>
    <col min="7169" max="7169" width="9.625" customWidth="1"/>
    <col min="7170" max="7174" width="0" hidden="1" customWidth="1"/>
    <col min="7177" max="7180" width="10.625" bestFit="1" customWidth="1"/>
    <col min="7181" max="7186" width="16.875" customWidth="1"/>
    <col min="7403" max="7403" width="0.25" customWidth="1"/>
    <col min="7404" max="7404" width="8.875" customWidth="1"/>
    <col min="7405" max="7405" width="2.75" customWidth="1"/>
    <col min="7406" max="7406" width="6.25" customWidth="1"/>
    <col min="7407" max="7407" width="0.625" customWidth="1"/>
    <col min="7408" max="7408" width="8.75" customWidth="1"/>
    <col min="7409" max="7409" width="3.375" customWidth="1"/>
    <col min="7410" max="7410" width="1" customWidth="1"/>
    <col min="7411" max="7411" width="0" hidden="1" customWidth="1"/>
    <col min="7412" max="7412" width="3.625" customWidth="1"/>
    <col min="7413" max="7413" width="7" customWidth="1"/>
    <col min="7414" max="7414" width="15" customWidth="1"/>
    <col min="7415" max="7415" width="9.25" customWidth="1"/>
    <col min="7416" max="7416" width="0.25" customWidth="1"/>
    <col min="7417" max="7417" width="1.25" customWidth="1"/>
    <col min="7418" max="7418" width="0" hidden="1" customWidth="1"/>
    <col min="7419" max="7419" width="5.25" customWidth="1"/>
    <col min="7420" max="7420" width="3.125" customWidth="1"/>
    <col min="7421" max="7421" width="0" hidden="1" customWidth="1"/>
    <col min="7422" max="7422" width="2" customWidth="1"/>
    <col min="7423" max="7423" width="0.625" customWidth="1"/>
    <col min="7424" max="7424" width="1.25" customWidth="1"/>
    <col min="7425" max="7425" width="9.625" customWidth="1"/>
    <col min="7426" max="7430" width="0" hidden="1" customWidth="1"/>
    <col min="7433" max="7436" width="10.625" bestFit="1" customWidth="1"/>
    <col min="7437" max="7442" width="16.875" customWidth="1"/>
    <col min="7659" max="7659" width="0.25" customWidth="1"/>
    <col min="7660" max="7660" width="8.875" customWidth="1"/>
    <col min="7661" max="7661" width="2.75" customWidth="1"/>
    <col min="7662" max="7662" width="6.25" customWidth="1"/>
    <col min="7663" max="7663" width="0.625" customWidth="1"/>
    <col min="7664" max="7664" width="8.75" customWidth="1"/>
    <col min="7665" max="7665" width="3.375" customWidth="1"/>
    <col min="7666" max="7666" width="1" customWidth="1"/>
    <col min="7667" max="7667" width="0" hidden="1" customWidth="1"/>
    <col min="7668" max="7668" width="3.625" customWidth="1"/>
    <col min="7669" max="7669" width="7" customWidth="1"/>
    <col min="7670" max="7670" width="15" customWidth="1"/>
    <col min="7671" max="7671" width="9.25" customWidth="1"/>
    <col min="7672" max="7672" width="0.25" customWidth="1"/>
    <col min="7673" max="7673" width="1.25" customWidth="1"/>
    <col min="7674" max="7674" width="0" hidden="1" customWidth="1"/>
    <col min="7675" max="7675" width="5.25" customWidth="1"/>
    <col min="7676" max="7676" width="3.125" customWidth="1"/>
    <col min="7677" max="7677" width="0" hidden="1" customWidth="1"/>
    <col min="7678" max="7678" width="2" customWidth="1"/>
    <col min="7679" max="7679" width="0.625" customWidth="1"/>
    <col min="7680" max="7680" width="1.25" customWidth="1"/>
    <col min="7681" max="7681" width="9.625" customWidth="1"/>
    <col min="7682" max="7686" width="0" hidden="1" customWidth="1"/>
    <col min="7689" max="7692" width="10.625" bestFit="1" customWidth="1"/>
    <col min="7693" max="7698" width="16.875" customWidth="1"/>
    <col min="7915" max="7915" width="0.25" customWidth="1"/>
    <col min="7916" max="7916" width="8.875" customWidth="1"/>
    <col min="7917" max="7917" width="2.75" customWidth="1"/>
    <col min="7918" max="7918" width="6.25" customWidth="1"/>
    <col min="7919" max="7919" width="0.625" customWidth="1"/>
    <col min="7920" max="7920" width="8.75" customWidth="1"/>
    <col min="7921" max="7921" width="3.375" customWidth="1"/>
    <col min="7922" max="7922" width="1" customWidth="1"/>
    <col min="7923" max="7923" width="0" hidden="1" customWidth="1"/>
    <col min="7924" max="7924" width="3.625" customWidth="1"/>
    <col min="7925" max="7925" width="7" customWidth="1"/>
    <col min="7926" max="7926" width="15" customWidth="1"/>
    <col min="7927" max="7927" width="9.25" customWidth="1"/>
    <col min="7928" max="7928" width="0.25" customWidth="1"/>
    <col min="7929" max="7929" width="1.25" customWidth="1"/>
    <col min="7930" max="7930" width="0" hidden="1" customWidth="1"/>
    <col min="7931" max="7931" width="5.25" customWidth="1"/>
    <col min="7932" max="7932" width="3.125" customWidth="1"/>
    <col min="7933" max="7933" width="0" hidden="1" customWidth="1"/>
    <col min="7934" max="7934" width="2" customWidth="1"/>
    <col min="7935" max="7935" width="0.625" customWidth="1"/>
    <col min="7936" max="7936" width="1.25" customWidth="1"/>
    <col min="7937" max="7937" width="9.625" customWidth="1"/>
    <col min="7938" max="7942" width="0" hidden="1" customWidth="1"/>
    <col min="7945" max="7948" width="10.625" bestFit="1" customWidth="1"/>
    <col min="7949" max="7954" width="16.875" customWidth="1"/>
    <col min="8171" max="8171" width="0.25" customWidth="1"/>
    <col min="8172" max="8172" width="8.875" customWidth="1"/>
    <col min="8173" max="8173" width="2.75" customWidth="1"/>
    <col min="8174" max="8174" width="6.25" customWidth="1"/>
    <col min="8175" max="8175" width="0.625" customWidth="1"/>
    <col min="8176" max="8176" width="8.75" customWidth="1"/>
    <col min="8177" max="8177" width="3.375" customWidth="1"/>
    <col min="8178" max="8178" width="1" customWidth="1"/>
    <col min="8179" max="8179" width="0" hidden="1" customWidth="1"/>
    <col min="8180" max="8180" width="3.625" customWidth="1"/>
    <col min="8181" max="8181" width="7" customWidth="1"/>
    <col min="8182" max="8182" width="15" customWidth="1"/>
    <col min="8183" max="8183" width="9.25" customWidth="1"/>
    <col min="8184" max="8184" width="0.25" customWidth="1"/>
    <col min="8185" max="8185" width="1.25" customWidth="1"/>
    <col min="8186" max="8186" width="0" hidden="1" customWidth="1"/>
    <col min="8187" max="8187" width="5.25" customWidth="1"/>
    <col min="8188" max="8188" width="3.125" customWidth="1"/>
    <col min="8189" max="8189" width="0" hidden="1" customWidth="1"/>
    <col min="8190" max="8190" width="2" customWidth="1"/>
    <col min="8191" max="8191" width="0.625" customWidth="1"/>
    <col min="8192" max="8192" width="1.25" customWidth="1"/>
    <col min="8193" max="8193" width="9.625" customWidth="1"/>
    <col min="8194" max="8198" width="0" hidden="1" customWidth="1"/>
    <col min="8201" max="8204" width="10.625" bestFit="1" customWidth="1"/>
    <col min="8205" max="8210" width="16.875" customWidth="1"/>
    <col min="8427" max="8427" width="0.25" customWidth="1"/>
    <col min="8428" max="8428" width="8.875" customWidth="1"/>
    <col min="8429" max="8429" width="2.75" customWidth="1"/>
    <col min="8430" max="8430" width="6.25" customWidth="1"/>
    <col min="8431" max="8431" width="0.625" customWidth="1"/>
    <col min="8432" max="8432" width="8.75" customWidth="1"/>
    <col min="8433" max="8433" width="3.375" customWidth="1"/>
    <col min="8434" max="8434" width="1" customWidth="1"/>
    <col min="8435" max="8435" width="0" hidden="1" customWidth="1"/>
    <col min="8436" max="8436" width="3.625" customWidth="1"/>
    <col min="8437" max="8437" width="7" customWidth="1"/>
    <col min="8438" max="8438" width="15" customWidth="1"/>
    <col min="8439" max="8439" width="9.25" customWidth="1"/>
    <col min="8440" max="8440" width="0.25" customWidth="1"/>
    <col min="8441" max="8441" width="1.25" customWidth="1"/>
    <col min="8442" max="8442" width="0" hidden="1" customWidth="1"/>
    <col min="8443" max="8443" width="5.25" customWidth="1"/>
    <col min="8444" max="8444" width="3.125" customWidth="1"/>
    <col min="8445" max="8445" width="0" hidden="1" customWidth="1"/>
    <col min="8446" max="8446" width="2" customWidth="1"/>
    <col min="8447" max="8447" width="0.625" customWidth="1"/>
    <col min="8448" max="8448" width="1.25" customWidth="1"/>
    <col min="8449" max="8449" width="9.625" customWidth="1"/>
    <col min="8450" max="8454" width="0" hidden="1" customWidth="1"/>
    <col min="8457" max="8460" width="10.625" bestFit="1" customWidth="1"/>
    <col min="8461" max="8466" width="16.875" customWidth="1"/>
    <col min="8683" max="8683" width="0.25" customWidth="1"/>
    <col min="8684" max="8684" width="8.875" customWidth="1"/>
    <col min="8685" max="8685" width="2.75" customWidth="1"/>
    <col min="8686" max="8686" width="6.25" customWidth="1"/>
    <col min="8687" max="8687" width="0.625" customWidth="1"/>
    <col min="8688" max="8688" width="8.75" customWidth="1"/>
    <col min="8689" max="8689" width="3.375" customWidth="1"/>
    <col min="8690" max="8690" width="1" customWidth="1"/>
    <col min="8691" max="8691" width="0" hidden="1" customWidth="1"/>
    <col min="8692" max="8692" width="3.625" customWidth="1"/>
    <col min="8693" max="8693" width="7" customWidth="1"/>
    <col min="8694" max="8694" width="15" customWidth="1"/>
    <col min="8695" max="8695" width="9.25" customWidth="1"/>
    <col min="8696" max="8696" width="0.25" customWidth="1"/>
    <col min="8697" max="8697" width="1.25" customWidth="1"/>
    <col min="8698" max="8698" width="0" hidden="1" customWidth="1"/>
    <col min="8699" max="8699" width="5.25" customWidth="1"/>
    <col min="8700" max="8700" width="3.125" customWidth="1"/>
    <col min="8701" max="8701" width="0" hidden="1" customWidth="1"/>
    <col min="8702" max="8702" width="2" customWidth="1"/>
    <col min="8703" max="8703" width="0.625" customWidth="1"/>
    <col min="8704" max="8704" width="1.25" customWidth="1"/>
    <col min="8705" max="8705" width="9.625" customWidth="1"/>
    <col min="8706" max="8710" width="0" hidden="1" customWidth="1"/>
    <col min="8713" max="8716" width="10.625" bestFit="1" customWidth="1"/>
    <col min="8717" max="8722" width="16.875" customWidth="1"/>
    <col min="8939" max="8939" width="0.25" customWidth="1"/>
    <col min="8940" max="8940" width="8.875" customWidth="1"/>
    <col min="8941" max="8941" width="2.75" customWidth="1"/>
    <col min="8942" max="8942" width="6.25" customWidth="1"/>
    <col min="8943" max="8943" width="0.625" customWidth="1"/>
    <col min="8944" max="8944" width="8.75" customWidth="1"/>
    <col min="8945" max="8945" width="3.375" customWidth="1"/>
    <col min="8946" max="8946" width="1" customWidth="1"/>
    <col min="8947" max="8947" width="0" hidden="1" customWidth="1"/>
    <col min="8948" max="8948" width="3.625" customWidth="1"/>
    <col min="8949" max="8949" width="7" customWidth="1"/>
    <col min="8950" max="8950" width="15" customWidth="1"/>
    <col min="8951" max="8951" width="9.25" customWidth="1"/>
    <col min="8952" max="8952" width="0.25" customWidth="1"/>
    <col min="8953" max="8953" width="1.25" customWidth="1"/>
    <col min="8954" max="8954" width="0" hidden="1" customWidth="1"/>
    <col min="8955" max="8955" width="5.25" customWidth="1"/>
    <col min="8956" max="8956" width="3.125" customWidth="1"/>
    <col min="8957" max="8957" width="0" hidden="1" customWidth="1"/>
    <col min="8958" max="8958" width="2" customWidth="1"/>
    <col min="8959" max="8959" width="0.625" customWidth="1"/>
    <col min="8960" max="8960" width="1.25" customWidth="1"/>
    <col min="8961" max="8961" width="9.625" customWidth="1"/>
    <col min="8962" max="8966" width="0" hidden="1" customWidth="1"/>
    <col min="8969" max="8972" width="10.625" bestFit="1" customWidth="1"/>
    <col min="8973" max="8978" width="16.875" customWidth="1"/>
    <col min="9195" max="9195" width="0.25" customWidth="1"/>
    <col min="9196" max="9196" width="8.875" customWidth="1"/>
    <col min="9197" max="9197" width="2.75" customWidth="1"/>
    <col min="9198" max="9198" width="6.25" customWidth="1"/>
    <col min="9199" max="9199" width="0.625" customWidth="1"/>
    <col min="9200" max="9200" width="8.75" customWidth="1"/>
    <col min="9201" max="9201" width="3.375" customWidth="1"/>
    <col min="9202" max="9202" width="1" customWidth="1"/>
    <col min="9203" max="9203" width="0" hidden="1" customWidth="1"/>
    <col min="9204" max="9204" width="3.625" customWidth="1"/>
    <col min="9205" max="9205" width="7" customWidth="1"/>
    <col min="9206" max="9206" width="15" customWidth="1"/>
    <col min="9207" max="9207" width="9.25" customWidth="1"/>
    <col min="9208" max="9208" width="0.25" customWidth="1"/>
    <col min="9209" max="9209" width="1.25" customWidth="1"/>
    <col min="9210" max="9210" width="0" hidden="1" customWidth="1"/>
    <col min="9211" max="9211" width="5.25" customWidth="1"/>
    <col min="9212" max="9212" width="3.125" customWidth="1"/>
    <col min="9213" max="9213" width="0" hidden="1" customWidth="1"/>
    <col min="9214" max="9214" width="2" customWidth="1"/>
    <col min="9215" max="9215" width="0.625" customWidth="1"/>
    <col min="9216" max="9216" width="1.25" customWidth="1"/>
    <col min="9217" max="9217" width="9.625" customWidth="1"/>
    <col min="9218" max="9222" width="0" hidden="1" customWidth="1"/>
    <col min="9225" max="9228" width="10.625" bestFit="1" customWidth="1"/>
    <col min="9229" max="9234" width="16.875" customWidth="1"/>
    <col min="9451" max="9451" width="0.25" customWidth="1"/>
    <col min="9452" max="9452" width="8.875" customWidth="1"/>
    <col min="9453" max="9453" width="2.75" customWidth="1"/>
    <col min="9454" max="9454" width="6.25" customWidth="1"/>
    <col min="9455" max="9455" width="0.625" customWidth="1"/>
    <col min="9456" max="9456" width="8.75" customWidth="1"/>
    <col min="9457" max="9457" width="3.375" customWidth="1"/>
    <col min="9458" max="9458" width="1" customWidth="1"/>
    <col min="9459" max="9459" width="0" hidden="1" customWidth="1"/>
    <col min="9460" max="9460" width="3.625" customWidth="1"/>
    <col min="9461" max="9461" width="7" customWidth="1"/>
    <col min="9462" max="9462" width="15" customWidth="1"/>
    <col min="9463" max="9463" width="9.25" customWidth="1"/>
    <col min="9464" max="9464" width="0.25" customWidth="1"/>
    <col min="9465" max="9465" width="1.25" customWidth="1"/>
    <col min="9466" max="9466" width="0" hidden="1" customWidth="1"/>
    <col min="9467" max="9467" width="5.25" customWidth="1"/>
    <col min="9468" max="9468" width="3.125" customWidth="1"/>
    <col min="9469" max="9469" width="0" hidden="1" customWidth="1"/>
    <col min="9470" max="9470" width="2" customWidth="1"/>
    <col min="9471" max="9471" width="0.625" customWidth="1"/>
    <col min="9472" max="9472" width="1.25" customWidth="1"/>
    <col min="9473" max="9473" width="9.625" customWidth="1"/>
    <col min="9474" max="9478" width="0" hidden="1" customWidth="1"/>
    <col min="9481" max="9484" width="10.625" bestFit="1" customWidth="1"/>
    <col min="9485" max="9490" width="16.875" customWidth="1"/>
    <col min="9707" max="9707" width="0.25" customWidth="1"/>
    <col min="9708" max="9708" width="8.875" customWidth="1"/>
    <col min="9709" max="9709" width="2.75" customWidth="1"/>
    <col min="9710" max="9710" width="6.25" customWidth="1"/>
    <col min="9711" max="9711" width="0.625" customWidth="1"/>
    <col min="9712" max="9712" width="8.75" customWidth="1"/>
    <col min="9713" max="9713" width="3.375" customWidth="1"/>
    <col min="9714" max="9714" width="1" customWidth="1"/>
    <col min="9715" max="9715" width="0" hidden="1" customWidth="1"/>
    <col min="9716" max="9716" width="3.625" customWidth="1"/>
    <col min="9717" max="9717" width="7" customWidth="1"/>
    <col min="9718" max="9718" width="15" customWidth="1"/>
    <col min="9719" max="9719" width="9.25" customWidth="1"/>
    <col min="9720" max="9720" width="0.25" customWidth="1"/>
    <col min="9721" max="9721" width="1.25" customWidth="1"/>
    <col min="9722" max="9722" width="0" hidden="1" customWidth="1"/>
    <col min="9723" max="9723" width="5.25" customWidth="1"/>
    <col min="9724" max="9724" width="3.125" customWidth="1"/>
    <col min="9725" max="9725" width="0" hidden="1" customWidth="1"/>
    <col min="9726" max="9726" width="2" customWidth="1"/>
    <col min="9727" max="9727" width="0.625" customWidth="1"/>
    <col min="9728" max="9728" width="1.25" customWidth="1"/>
    <col min="9729" max="9729" width="9.625" customWidth="1"/>
    <col min="9730" max="9734" width="0" hidden="1" customWidth="1"/>
    <col min="9737" max="9740" width="10.625" bestFit="1" customWidth="1"/>
    <col min="9741" max="9746" width="16.875" customWidth="1"/>
    <col min="9963" max="9963" width="0.25" customWidth="1"/>
    <col min="9964" max="9964" width="8.875" customWidth="1"/>
    <col min="9965" max="9965" width="2.75" customWidth="1"/>
    <col min="9966" max="9966" width="6.25" customWidth="1"/>
    <col min="9967" max="9967" width="0.625" customWidth="1"/>
    <col min="9968" max="9968" width="8.75" customWidth="1"/>
    <col min="9969" max="9969" width="3.375" customWidth="1"/>
    <col min="9970" max="9970" width="1" customWidth="1"/>
    <col min="9971" max="9971" width="0" hidden="1" customWidth="1"/>
    <col min="9972" max="9972" width="3.625" customWidth="1"/>
    <col min="9973" max="9973" width="7" customWidth="1"/>
    <col min="9974" max="9974" width="15" customWidth="1"/>
    <col min="9975" max="9975" width="9.25" customWidth="1"/>
    <col min="9976" max="9976" width="0.25" customWidth="1"/>
    <col min="9977" max="9977" width="1.25" customWidth="1"/>
    <col min="9978" max="9978" width="0" hidden="1" customWidth="1"/>
    <col min="9979" max="9979" width="5.25" customWidth="1"/>
    <col min="9980" max="9980" width="3.125" customWidth="1"/>
    <col min="9981" max="9981" width="0" hidden="1" customWidth="1"/>
    <col min="9982" max="9982" width="2" customWidth="1"/>
    <col min="9983" max="9983" width="0.625" customWidth="1"/>
    <col min="9984" max="9984" width="1.25" customWidth="1"/>
    <col min="9985" max="9985" width="9.625" customWidth="1"/>
    <col min="9986" max="9990" width="0" hidden="1" customWidth="1"/>
    <col min="9993" max="9996" width="10.625" bestFit="1" customWidth="1"/>
    <col min="9997" max="10002" width="16.875" customWidth="1"/>
    <col min="10219" max="10219" width="0.25" customWidth="1"/>
    <col min="10220" max="10220" width="8.875" customWidth="1"/>
    <col min="10221" max="10221" width="2.75" customWidth="1"/>
    <col min="10222" max="10222" width="6.25" customWidth="1"/>
    <col min="10223" max="10223" width="0.625" customWidth="1"/>
    <col min="10224" max="10224" width="8.75" customWidth="1"/>
    <col min="10225" max="10225" width="3.375" customWidth="1"/>
    <col min="10226" max="10226" width="1" customWidth="1"/>
    <col min="10227" max="10227" width="0" hidden="1" customWidth="1"/>
    <col min="10228" max="10228" width="3.625" customWidth="1"/>
    <col min="10229" max="10229" width="7" customWidth="1"/>
    <col min="10230" max="10230" width="15" customWidth="1"/>
    <col min="10231" max="10231" width="9.25" customWidth="1"/>
    <col min="10232" max="10232" width="0.25" customWidth="1"/>
    <col min="10233" max="10233" width="1.25" customWidth="1"/>
    <col min="10234" max="10234" width="0" hidden="1" customWidth="1"/>
    <col min="10235" max="10235" width="5.25" customWidth="1"/>
    <col min="10236" max="10236" width="3.125" customWidth="1"/>
    <col min="10237" max="10237" width="0" hidden="1" customWidth="1"/>
    <col min="10238" max="10238" width="2" customWidth="1"/>
    <col min="10239" max="10239" width="0.625" customWidth="1"/>
    <col min="10240" max="10240" width="1.25" customWidth="1"/>
    <col min="10241" max="10241" width="9.625" customWidth="1"/>
    <col min="10242" max="10246" width="0" hidden="1" customWidth="1"/>
    <col min="10249" max="10252" width="10.625" bestFit="1" customWidth="1"/>
    <col min="10253" max="10258" width="16.875" customWidth="1"/>
    <col min="10475" max="10475" width="0.25" customWidth="1"/>
    <col min="10476" max="10476" width="8.875" customWidth="1"/>
    <col min="10477" max="10477" width="2.75" customWidth="1"/>
    <col min="10478" max="10478" width="6.25" customWidth="1"/>
    <col min="10479" max="10479" width="0.625" customWidth="1"/>
    <col min="10480" max="10480" width="8.75" customWidth="1"/>
    <col min="10481" max="10481" width="3.375" customWidth="1"/>
    <col min="10482" max="10482" width="1" customWidth="1"/>
    <col min="10483" max="10483" width="0" hidden="1" customWidth="1"/>
    <col min="10484" max="10484" width="3.625" customWidth="1"/>
    <col min="10485" max="10485" width="7" customWidth="1"/>
    <col min="10486" max="10486" width="15" customWidth="1"/>
    <col min="10487" max="10487" width="9.25" customWidth="1"/>
    <col min="10488" max="10488" width="0.25" customWidth="1"/>
    <col min="10489" max="10489" width="1.25" customWidth="1"/>
    <col min="10490" max="10490" width="0" hidden="1" customWidth="1"/>
    <col min="10491" max="10491" width="5.25" customWidth="1"/>
    <col min="10492" max="10492" width="3.125" customWidth="1"/>
    <col min="10493" max="10493" width="0" hidden="1" customWidth="1"/>
    <col min="10494" max="10494" width="2" customWidth="1"/>
    <col min="10495" max="10495" width="0.625" customWidth="1"/>
    <col min="10496" max="10496" width="1.25" customWidth="1"/>
    <col min="10497" max="10497" width="9.625" customWidth="1"/>
    <col min="10498" max="10502" width="0" hidden="1" customWidth="1"/>
    <col min="10505" max="10508" width="10.625" bestFit="1" customWidth="1"/>
    <col min="10509" max="10514" width="16.875" customWidth="1"/>
    <col min="10731" max="10731" width="0.25" customWidth="1"/>
    <col min="10732" max="10732" width="8.875" customWidth="1"/>
    <col min="10733" max="10733" width="2.75" customWidth="1"/>
    <col min="10734" max="10734" width="6.25" customWidth="1"/>
    <col min="10735" max="10735" width="0.625" customWidth="1"/>
    <col min="10736" max="10736" width="8.75" customWidth="1"/>
    <col min="10737" max="10737" width="3.375" customWidth="1"/>
    <col min="10738" max="10738" width="1" customWidth="1"/>
    <col min="10739" max="10739" width="0" hidden="1" customWidth="1"/>
    <col min="10740" max="10740" width="3.625" customWidth="1"/>
    <col min="10741" max="10741" width="7" customWidth="1"/>
    <col min="10742" max="10742" width="15" customWidth="1"/>
    <col min="10743" max="10743" width="9.25" customWidth="1"/>
    <col min="10744" max="10744" width="0.25" customWidth="1"/>
    <col min="10745" max="10745" width="1.25" customWidth="1"/>
    <col min="10746" max="10746" width="0" hidden="1" customWidth="1"/>
    <col min="10747" max="10747" width="5.25" customWidth="1"/>
    <col min="10748" max="10748" width="3.125" customWidth="1"/>
    <col min="10749" max="10749" width="0" hidden="1" customWidth="1"/>
    <col min="10750" max="10750" width="2" customWidth="1"/>
    <col min="10751" max="10751" width="0.625" customWidth="1"/>
    <col min="10752" max="10752" width="1.25" customWidth="1"/>
    <col min="10753" max="10753" width="9.625" customWidth="1"/>
    <col min="10754" max="10758" width="0" hidden="1" customWidth="1"/>
    <col min="10761" max="10764" width="10.625" bestFit="1" customWidth="1"/>
    <col min="10765" max="10770" width="16.875" customWidth="1"/>
    <col min="10987" max="10987" width="0.25" customWidth="1"/>
    <col min="10988" max="10988" width="8.875" customWidth="1"/>
    <col min="10989" max="10989" width="2.75" customWidth="1"/>
    <col min="10990" max="10990" width="6.25" customWidth="1"/>
    <col min="10991" max="10991" width="0.625" customWidth="1"/>
    <col min="10992" max="10992" width="8.75" customWidth="1"/>
    <col min="10993" max="10993" width="3.375" customWidth="1"/>
    <col min="10994" max="10994" width="1" customWidth="1"/>
    <col min="10995" max="10995" width="0" hidden="1" customWidth="1"/>
    <col min="10996" max="10996" width="3.625" customWidth="1"/>
    <col min="10997" max="10997" width="7" customWidth="1"/>
    <col min="10998" max="10998" width="15" customWidth="1"/>
    <col min="10999" max="10999" width="9.25" customWidth="1"/>
    <col min="11000" max="11000" width="0.25" customWidth="1"/>
    <col min="11001" max="11001" width="1.25" customWidth="1"/>
    <col min="11002" max="11002" width="0" hidden="1" customWidth="1"/>
    <col min="11003" max="11003" width="5.25" customWidth="1"/>
    <col min="11004" max="11004" width="3.125" customWidth="1"/>
    <col min="11005" max="11005" width="0" hidden="1" customWidth="1"/>
    <col min="11006" max="11006" width="2" customWidth="1"/>
    <col min="11007" max="11007" width="0.625" customWidth="1"/>
    <col min="11008" max="11008" width="1.25" customWidth="1"/>
    <col min="11009" max="11009" width="9.625" customWidth="1"/>
    <col min="11010" max="11014" width="0" hidden="1" customWidth="1"/>
    <col min="11017" max="11020" width="10.625" bestFit="1" customWidth="1"/>
    <col min="11021" max="11026" width="16.875" customWidth="1"/>
    <col min="11243" max="11243" width="0.25" customWidth="1"/>
    <col min="11244" max="11244" width="8.875" customWidth="1"/>
    <col min="11245" max="11245" width="2.75" customWidth="1"/>
    <col min="11246" max="11246" width="6.25" customWidth="1"/>
    <col min="11247" max="11247" width="0.625" customWidth="1"/>
    <col min="11248" max="11248" width="8.75" customWidth="1"/>
    <col min="11249" max="11249" width="3.375" customWidth="1"/>
    <col min="11250" max="11250" width="1" customWidth="1"/>
    <col min="11251" max="11251" width="0" hidden="1" customWidth="1"/>
    <col min="11252" max="11252" width="3.625" customWidth="1"/>
    <col min="11253" max="11253" width="7" customWidth="1"/>
    <col min="11254" max="11254" width="15" customWidth="1"/>
    <col min="11255" max="11255" width="9.25" customWidth="1"/>
    <col min="11256" max="11256" width="0.25" customWidth="1"/>
    <col min="11257" max="11257" width="1.25" customWidth="1"/>
    <col min="11258" max="11258" width="0" hidden="1" customWidth="1"/>
    <col min="11259" max="11259" width="5.25" customWidth="1"/>
    <col min="11260" max="11260" width="3.125" customWidth="1"/>
    <col min="11261" max="11261" width="0" hidden="1" customWidth="1"/>
    <col min="11262" max="11262" width="2" customWidth="1"/>
    <col min="11263" max="11263" width="0.625" customWidth="1"/>
    <col min="11264" max="11264" width="1.25" customWidth="1"/>
    <col min="11265" max="11265" width="9.625" customWidth="1"/>
    <col min="11266" max="11270" width="0" hidden="1" customWidth="1"/>
    <col min="11273" max="11276" width="10.625" bestFit="1" customWidth="1"/>
    <col min="11277" max="11282" width="16.875" customWidth="1"/>
    <col min="11499" max="11499" width="0.25" customWidth="1"/>
    <col min="11500" max="11500" width="8.875" customWidth="1"/>
    <col min="11501" max="11501" width="2.75" customWidth="1"/>
    <col min="11502" max="11502" width="6.25" customWidth="1"/>
    <col min="11503" max="11503" width="0.625" customWidth="1"/>
    <col min="11504" max="11504" width="8.75" customWidth="1"/>
    <col min="11505" max="11505" width="3.375" customWidth="1"/>
    <col min="11506" max="11506" width="1" customWidth="1"/>
    <col min="11507" max="11507" width="0" hidden="1" customWidth="1"/>
    <col min="11508" max="11508" width="3.625" customWidth="1"/>
    <col min="11509" max="11509" width="7" customWidth="1"/>
    <col min="11510" max="11510" width="15" customWidth="1"/>
    <col min="11511" max="11511" width="9.25" customWidth="1"/>
    <col min="11512" max="11512" width="0.25" customWidth="1"/>
    <col min="11513" max="11513" width="1.25" customWidth="1"/>
    <col min="11514" max="11514" width="0" hidden="1" customWidth="1"/>
    <col min="11515" max="11515" width="5.25" customWidth="1"/>
    <col min="11516" max="11516" width="3.125" customWidth="1"/>
    <col min="11517" max="11517" width="0" hidden="1" customWidth="1"/>
    <col min="11518" max="11518" width="2" customWidth="1"/>
    <col min="11519" max="11519" width="0.625" customWidth="1"/>
    <col min="11520" max="11520" width="1.25" customWidth="1"/>
    <col min="11521" max="11521" width="9.625" customWidth="1"/>
    <col min="11522" max="11526" width="0" hidden="1" customWidth="1"/>
    <col min="11529" max="11532" width="10.625" bestFit="1" customWidth="1"/>
    <col min="11533" max="11538" width="16.875" customWidth="1"/>
    <col min="11755" max="11755" width="0.25" customWidth="1"/>
    <col min="11756" max="11756" width="8.875" customWidth="1"/>
    <col min="11757" max="11757" width="2.75" customWidth="1"/>
    <col min="11758" max="11758" width="6.25" customWidth="1"/>
    <col min="11759" max="11759" width="0.625" customWidth="1"/>
    <col min="11760" max="11760" width="8.75" customWidth="1"/>
    <col min="11761" max="11761" width="3.375" customWidth="1"/>
    <col min="11762" max="11762" width="1" customWidth="1"/>
    <col min="11763" max="11763" width="0" hidden="1" customWidth="1"/>
    <col min="11764" max="11764" width="3.625" customWidth="1"/>
    <col min="11765" max="11765" width="7" customWidth="1"/>
    <col min="11766" max="11766" width="15" customWidth="1"/>
    <col min="11767" max="11767" width="9.25" customWidth="1"/>
    <col min="11768" max="11768" width="0.25" customWidth="1"/>
    <col min="11769" max="11769" width="1.25" customWidth="1"/>
    <col min="11770" max="11770" width="0" hidden="1" customWidth="1"/>
    <col min="11771" max="11771" width="5.25" customWidth="1"/>
    <col min="11772" max="11772" width="3.125" customWidth="1"/>
    <col min="11773" max="11773" width="0" hidden="1" customWidth="1"/>
    <col min="11774" max="11774" width="2" customWidth="1"/>
    <col min="11775" max="11775" width="0.625" customWidth="1"/>
    <col min="11776" max="11776" width="1.25" customWidth="1"/>
    <col min="11777" max="11777" width="9.625" customWidth="1"/>
    <col min="11778" max="11782" width="0" hidden="1" customWidth="1"/>
    <col min="11785" max="11788" width="10.625" bestFit="1" customWidth="1"/>
    <col min="11789" max="11794" width="16.875" customWidth="1"/>
    <col min="12011" max="12011" width="0.25" customWidth="1"/>
    <col min="12012" max="12012" width="8.875" customWidth="1"/>
    <col min="12013" max="12013" width="2.75" customWidth="1"/>
    <col min="12014" max="12014" width="6.25" customWidth="1"/>
    <col min="12015" max="12015" width="0.625" customWidth="1"/>
    <col min="12016" max="12016" width="8.75" customWidth="1"/>
    <col min="12017" max="12017" width="3.375" customWidth="1"/>
    <col min="12018" max="12018" width="1" customWidth="1"/>
    <col min="12019" max="12019" width="0" hidden="1" customWidth="1"/>
    <col min="12020" max="12020" width="3.625" customWidth="1"/>
    <col min="12021" max="12021" width="7" customWidth="1"/>
    <col min="12022" max="12022" width="15" customWidth="1"/>
    <col min="12023" max="12023" width="9.25" customWidth="1"/>
    <col min="12024" max="12024" width="0.25" customWidth="1"/>
    <col min="12025" max="12025" width="1.25" customWidth="1"/>
    <col min="12026" max="12026" width="0" hidden="1" customWidth="1"/>
    <col min="12027" max="12027" width="5.25" customWidth="1"/>
    <col min="12028" max="12028" width="3.125" customWidth="1"/>
    <col min="12029" max="12029" width="0" hidden="1" customWidth="1"/>
    <col min="12030" max="12030" width="2" customWidth="1"/>
    <col min="12031" max="12031" width="0.625" customWidth="1"/>
    <col min="12032" max="12032" width="1.25" customWidth="1"/>
    <col min="12033" max="12033" width="9.625" customWidth="1"/>
    <col min="12034" max="12038" width="0" hidden="1" customWidth="1"/>
    <col min="12041" max="12044" width="10.625" bestFit="1" customWidth="1"/>
    <col min="12045" max="12050" width="16.875" customWidth="1"/>
    <col min="12267" max="12267" width="0.25" customWidth="1"/>
    <col min="12268" max="12268" width="8.875" customWidth="1"/>
    <col min="12269" max="12269" width="2.75" customWidth="1"/>
    <col min="12270" max="12270" width="6.25" customWidth="1"/>
    <col min="12271" max="12271" width="0.625" customWidth="1"/>
    <col min="12272" max="12272" width="8.75" customWidth="1"/>
    <col min="12273" max="12273" width="3.375" customWidth="1"/>
    <col min="12274" max="12274" width="1" customWidth="1"/>
    <col min="12275" max="12275" width="0" hidden="1" customWidth="1"/>
    <col min="12276" max="12276" width="3.625" customWidth="1"/>
    <col min="12277" max="12277" width="7" customWidth="1"/>
    <col min="12278" max="12278" width="15" customWidth="1"/>
    <col min="12279" max="12279" width="9.25" customWidth="1"/>
    <col min="12280" max="12280" width="0.25" customWidth="1"/>
    <col min="12281" max="12281" width="1.25" customWidth="1"/>
    <col min="12282" max="12282" width="0" hidden="1" customWidth="1"/>
    <col min="12283" max="12283" width="5.25" customWidth="1"/>
    <col min="12284" max="12284" width="3.125" customWidth="1"/>
    <col min="12285" max="12285" width="0" hidden="1" customWidth="1"/>
    <col min="12286" max="12286" width="2" customWidth="1"/>
    <col min="12287" max="12287" width="0.625" customWidth="1"/>
    <col min="12288" max="12288" width="1.25" customWidth="1"/>
    <col min="12289" max="12289" width="9.625" customWidth="1"/>
    <col min="12290" max="12294" width="0" hidden="1" customWidth="1"/>
    <col min="12297" max="12300" width="10.625" bestFit="1" customWidth="1"/>
    <col min="12301" max="12306" width="16.875" customWidth="1"/>
    <col min="12523" max="12523" width="0.25" customWidth="1"/>
    <col min="12524" max="12524" width="8.875" customWidth="1"/>
    <col min="12525" max="12525" width="2.75" customWidth="1"/>
    <col min="12526" max="12526" width="6.25" customWidth="1"/>
    <col min="12527" max="12527" width="0.625" customWidth="1"/>
    <col min="12528" max="12528" width="8.75" customWidth="1"/>
    <col min="12529" max="12529" width="3.375" customWidth="1"/>
    <col min="12530" max="12530" width="1" customWidth="1"/>
    <col min="12531" max="12531" width="0" hidden="1" customWidth="1"/>
    <col min="12532" max="12532" width="3.625" customWidth="1"/>
    <col min="12533" max="12533" width="7" customWidth="1"/>
    <col min="12534" max="12534" width="15" customWidth="1"/>
    <col min="12535" max="12535" width="9.25" customWidth="1"/>
    <col min="12536" max="12536" width="0.25" customWidth="1"/>
    <col min="12537" max="12537" width="1.25" customWidth="1"/>
    <col min="12538" max="12538" width="0" hidden="1" customWidth="1"/>
    <col min="12539" max="12539" width="5.25" customWidth="1"/>
    <col min="12540" max="12540" width="3.125" customWidth="1"/>
    <col min="12541" max="12541" width="0" hidden="1" customWidth="1"/>
    <col min="12542" max="12542" width="2" customWidth="1"/>
    <col min="12543" max="12543" width="0.625" customWidth="1"/>
    <col min="12544" max="12544" width="1.25" customWidth="1"/>
    <col min="12545" max="12545" width="9.625" customWidth="1"/>
    <col min="12546" max="12550" width="0" hidden="1" customWidth="1"/>
    <col min="12553" max="12556" width="10.625" bestFit="1" customWidth="1"/>
    <col min="12557" max="12562" width="16.875" customWidth="1"/>
    <col min="12779" max="12779" width="0.25" customWidth="1"/>
    <col min="12780" max="12780" width="8.875" customWidth="1"/>
    <col min="12781" max="12781" width="2.75" customWidth="1"/>
    <col min="12782" max="12782" width="6.25" customWidth="1"/>
    <col min="12783" max="12783" width="0.625" customWidth="1"/>
    <col min="12784" max="12784" width="8.75" customWidth="1"/>
    <col min="12785" max="12785" width="3.375" customWidth="1"/>
    <col min="12786" max="12786" width="1" customWidth="1"/>
    <col min="12787" max="12787" width="0" hidden="1" customWidth="1"/>
    <col min="12788" max="12788" width="3.625" customWidth="1"/>
    <col min="12789" max="12789" width="7" customWidth="1"/>
    <col min="12790" max="12790" width="15" customWidth="1"/>
    <col min="12791" max="12791" width="9.25" customWidth="1"/>
    <col min="12792" max="12792" width="0.25" customWidth="1"/>
    <col min="12793" max="12793" width="1.25" customWidth="1"/>
    <col min="12794" max="12794" width="0" hidden="1" customWidth="1"/>
    <col min="12795" max="12795" width="5.25" customWidth="1"/>
    <col min="12796" max="12796" width="3.125" customWidth="1"/>
    <col min="12797" max="12797" width="0" hidden="1" customWidth="1"/>
    <col min="12798" max="12798" width="2" customWidth="1"/>
    <col min="12799" max="12799" width="0.625" customWidth="1"/>
    <col min="12800" max="12800" width="1.25" customWidth="1"/>
    <col min="12801" max="12801" width="9.625" customWidth="1"/>
    <col min="12802" max="12806" width="0" hidden="1" customWidth="1"/>
    <col min="12809" max="12812" width="10.625" bestFit="1" customWidth="1"/>
    <col min="12813" max="12818" width="16.875" customWidth="1"/>
    <col min="13035" max="13035" width="0.25" customWidth="1"/>
    <col min="13036" max="13036" width="8.875" customWidth="1"/>
    <col min="13037" max="13037" width="2.75" customWidth="1"/>
    <col min="13038" max="13038" width="6.25" customWidth="1"/>
    <col min="13039" max="13039" width="0.625" customWidth="1"/>
    <col min="13040" max="13040" width="8.75" customWidth="1"/>
    <col min="13041" max="13041" width="3.375" customWidth="1"/>
    <col min="13042" max="13042" width="1" customWidth="1"/>
    <col min="13043" max="13043" width="0" hidden="1" customWidth="1"/>
    <col min="13044" max="13044" width="3.625" customWidth="1"/>
    <col min="13045" max="13045" width="7" customWidth="1"/>
    <col min="13046" max="13046" width="15" customWidth="1"/>
    <col min="13047" max="13047" width="9.25" customWidth="1"/>
    <col min="13048" max="13048" width="0.25" customWidth="1"/>
    <col min="13049" max="13049" width="1.25" customWidth="1"/>
    <col min="13050" max="13050" width="0" hidden="1" customWidth="1"/>
    <col min="13051" max="13051" width="5.25" customWidth="1"/>
    <col min="13052" max="13052" width="3.125" customWidth="1"/>
    <col min="13053" max="13053" width="0" hidden="1" customWidth="1"/>
    <col min="13054" max="13054" width="2" customWidth="1"/>
    <col min="13055" max="13055" width="0.625" customWidth="1"/>
    <col min="13056" max="13056" width="1.25" customWidth="1"/>
    <col min="13057" max="13057" width="9.625" customWidth="1"/>
    <col min="13058" max="13062" width="0" hidden="1" customWidth="1"/>
    <col min="13065" max="13068" width="10.625" bestFit="1" customWidth="1"/>
    <col min="13069" max="13074" width="16.875" customWidth="1"/>
    <col min="13291" max="13291" width="0.25" customWidth="1"/>
    <col min="13292" max="13292" width="8.875" customWidth="1"/>
    <col min="13293" max="13293" width="2.75" customWidth="1"/>
    <col min="13294" max="13294" width="6.25" customWidth="1"/>
    <col min="13295" max="13295" width="0.625" customWidth="1"/>
    <col min="13296" max="13296" width="8.75" customWidth="1"/>
    <col min="13297" max="13297" width="3.375" customWidth="1"/>
    <col min="13298" max="13298" width="1" customWidth="1"/>
    <col min="13299" max="13299" width="0" hidden="1" customWidth="1"/>
    <col min="13300" max="13300" width="3.625" customWidth="1"/>
    <col min="13301" max="13301" width="7" customWidth="1"/>
    <col min="13302" max="13302" width="15" customWidth="1"/>
    <col min="13303" max="13303" width="9.25" customWidth="1"/>
    <col min="13304" max="13304" width="0.25" customWidth="1"/>
    <col min="13305" max="13305" width="1.25" customWidth="1"/>
    <col min="13306" max="13306" width="0" hidden="1" customWidth="1"/>
    <col min="13307" max="13307" width="5.25" customWidth="1"/>
    <col min="13308" max="13308" width="3.125" customWidth="1"/>
    <col min="13309" max="13309" width="0" hidden="1" customWidth="1"/>
    <col min="13310" max="13310" width="2" customWidth="1"/>
    <col min="13311" max="13311" width="0.625" customWidth="1"/>
    <col min="13312" max="13312" width="1.25" customWidth="1"/>
    <col min="13313" max="13313" width="9.625" customWidth="1"/>
    <col min="13314" max="13318" width="0" hidden="1" customWidth="1"/>
    <col min="13321" max="13324" width="10.625" bestFit="1" customWidth="1"/>
    <col min="13325" max="13330" width="16.875" customWidth="1"/>
    <col min="13547" max="13547" width="0.25" customWidth="1"/>
    <col min="13548" max="13548" width="8.875" customWidth="1"/>
    <col min="13549" max="13549" width="2.75" customWidth="1"/>
    <col min="13550" max="13550" width="6.25" customWidth="1"/>
    <col min="13551" max="13551" width="0.625" customWidth="1"/>
    <col min="13552" max="13552" width="8.75" customWidth="1"/>
    <col min="13553" max="13553" width="3.375" customWidth="1"/>
    <col min="13554" max="13554" width="1" customWidth="1"/>
    <col min="13555" max="13555" width="0" hidden="1" customWidth="1"/>
    <col min="13556" max="13556" width="3.625" customWidth="1"/>
    <col min="13557" max="13557" width="7" customWidth="1"/>
    <col min="13558" max="13558" width="15" customWidth="1"/>
    <col min="13559" max="13559" width="9.25" customWidth="1"/>
    <col min="13560" max="13560" width="0.25" customWidth="1"/>
    <col min="13561" max="13561" width="1.25" customWidth="1"/>
    <col min="13562" max="13562" width="0" hidden="1" customWidth="1"/>
    <col min="13563" max="13563" width="5.25" customWidth="1"/>
    <col min="13564" max="13564" width="3.125" customWidth="1"/>
    <col min="13565" max="13565" width="0" hidden="1" customWidth="1"/>
    <col min="13566" max="13566" width="2" customWidth="1"/>
    <col min="13567" max="13567" width="0.625" customWidth="1"/>
    <col min="13568" max="13568" width="1.25" customWidth="1"/>
    <col min="13569" max="13569" width="9.625" customWidth="1"/>
    <col min="13570" max="13574" width="0" hidden="1" customWidth="1"/>
    <col min="13577" max="13580" width="10.625" bestFit="1" customWidth="1"/>
    <col min="13581" max="13586" width="16.875" customWidth="1"/>
    <col min="13803" max="13803" width="0.25" customWidth="1"/>
    <col min="13804" max="13804" width="8.875" customWidth="1"/>
    <col min="13805" max="13805" width="2.75" customWidth="1"/>
    <col min="13806" max="13806" width="6.25" customWidth="1"/>
    <col min="13807" max="13807" width="0.625" customWidth="1"/>
    <col min="13808" max="13808" width="8.75" customWidth="1"/>
    <col min="13809" max="13809" width="3.375" customWidth="1"/>
    <col min="13810" max="13810" width="1" customWidth="1"/>
    <col min="13811" max="13811" width="0" hidden="1" customWidth="1"/>
    <col min="13812" max="13812" width="3.625" customWidth="1"/>
    <col min="13813" max="13813" width="7" customWidth="1"/>
    <col min="13814" max="13814" width="15" customWidth="1"/>
    <col min="13815" max="13815" width="9.25" customWidth="1"/>
    <col min="13816" max="13816" width="0.25" customWidth="1"/>
    <col min="13817" max="13817" width="1.25" customWidth="1"/>
    <col min="13818" max="13818" width="0" hidden="1" customWidth="1"/>
    <col min="13819" max="13819" width="5.25" customWidth="1"/>
    <col min="13820" max="13820" width="3.125" customWidth="1"/>
    <col min="13821" max="13821" width="0" hidden="1" customWidth="1"/>
    <col min="13822" max="13822" width="2" customWidth="1"/>
    <col min="13823" max="13823" width="0.625" customWidth="1"/>
    <col min="13824" max="13824" width="1.25" customWidth="1"/>
    <col min="13825" max="13825" width="9.625" customWidth="1"/>
    <col min="13826" max="13830" width="0" hidden="1" customWidth="1"/>
    <col min="13833" max="13836" width="10.625" bestFit="1" customWidth="1"/>
    <col min="13837" max="13842" width="16.875" customWidth="1"/>
    <col min="14059" max="14059" width="0.25" customWidth="1"/>
    <col min="14060" max="14060" width="8.875" customWidth="1"/>
    <col min="14061" max="14061" width="2.75" customWidth="1"/>
    <col min="14062" max="14062" width="6.25" customWidth="1"/>
    <col min="14063" max="14063" width="0.625" customWidth="1"/>
    <col min="14064" max="14064" width="8.75" customWidth="1"/>
    <col min="14065" max="14065" width="3.375" customWidth="1"/>
    <col min="14066" max="14066" width="1" customWidth="1"/>
    <col min="14067" max="14067" width="0" hidden="1" customWidth="1"/>
    <col min="14068" max="14068" width="3.625" customWidth="1"/>
    <col min="14069" max="14069" width="7" customWidth="1"/>
    <col min="14070" max="14070" width="15" customWidth="1"/>
    <col min="14071" max="14071" width="9.25" customWidth="1"/>
    <col min="14072" max="14072" width="0.25" customWidth="1"/>
    <col min="14073" max="14073" width="1.25" customWidth="1"/>
    <col min="14074" max="14074" width="0" hidden="1" customWidth="1"/>
    <col min="14075" max="14075" width="5.25" customWidth="1"/>
    <col min="14076" max="14076" width="3.125" customWidth="1"/>
    <col min="14077" max="14077" width="0" hidden="1" customWidth="1"/>
    <col min="14078" max="14078" width="2" customWidth="1"/>
    <col min="14079" max="14079" width="0.625" customWidth="1"/>
    <col min="14080" max="14080" width="1.25" customWidth="1"/>
    <col min="14081" max="14081" width="9.625" customWidth="1"/>
    <col min="14082" max="14086" width="0" hidden="1" customWidth="1"/>
    <col min="14089" max="14092" width="10.625" bestFit="1" customWidth="1"/>
    <col min="14093" max="14098" width="16.875" customWidth="1"/>
    <col min="14315" max="14315" width="0.25" customWidth="1"/>
    <col min="14316" max="14316" width="8.875" customWidth="1"/>
    <col min="14317" max="14317" width="2.75" customWidth="1"/>
    <col min="14318" max="14318" width="6.25" customWidth="1"/>
    <col min="14319" max="14319" width="0.625" customWidth="1"/>
    <col min="14320" max="14320" width="8.75" customWidth="1"/>
    <col min="14321" max="14321" width="3.375" customWidth="1"/>
    <col min="14322" max="14322" width="1" customWidth="1"/>
    <col min="14323" max="14323" width="0" hidden="1" customWidth="1"/>
    <col min="14324" max="14324" width="3.625" customWidth="1"/>
    <col min="14325" max="14325" width="7" customWidth="1"/>
    <col min="14326" max="14326" width="15" customWidth="1"/>
    <col min="14327" max="14327" width="9.25" customWidth="1"/>
    <col min="14328" max="14328" width="0.25" customWidth="1"/>
    <col min="14329" max="14329" width="1.25" customWidth="1"/>
    <col min="14330" max="14330" width="0" hidden="1" customWidth="1"/>
    <col min="14331" max="14331" width="5.25" customWidth="1"/>
    <col min="14332" max="14332" width="3.125" customWidth="1"/>
    <col min="14333" max="14333" width="0" hidden="1" customWidth="1"/>
    <col min="14334" max="14334" width="2" customWidth="1"/>
    <col min="14335" max="14335" width="0.625" customWidth="1"/>
    <col min="14336" max="14336" width="1.25" customWidth="1"/>
    <col min="14337" max="14337" width="9.625" customWidth="1"/>
    <col min="14338" max="14342" width="0" hidden="1" customWidth="1"/>
    <col min="14345" max="14348" width="10.625" bestFit="1" customWidth="1"/>
    <col min="14349" max="14354" width="16.875" customWidth="1"/>
    <col min="14571" max="14571" width="0.25" customWidth="1"/>
    <col min="14572" max="14572" width="8.875" customWidth="1"/>
    <col min="14573" max="14573" width="2.75" customWidth="1"/>
    <col min="14574" max="14574" width="6.25" customWidth="1"/>
    <col min="14575" max="14575" width="0.625" customWidth="1"/>
    <col min="14576" max="14576" width="8.75" customWidth="1"/>
    <col min="14577" max="14577" width="3.375" customWidth="1"/>
    <col min="14578" max="14578" width="1" customWidth="1"/>
    <col min="14579" max="14579" width="0" hidden="1" customWidth="1"/>
    <col min="14580" max="14580" width="3.625" customWidth="1"/>
    <col min="14581" max="14581" width="7" customWidth="1"/>
    <col min="14582" max="14582" width="15" customWidth="1"/>
    <col min="14583" max="14583" width="9.25" customWidth="1"/>
    <col min="14584" max="14584" width="0.25" customWidth="1"/>
    <col min="14585" max="14585" width="1.25" customWidth="1"/>
    <col min="14586" max="14586" width="0" hidden="1" customWidth="1"/>
    <col min="14587" max="14587" width="5.25" customWidth="1"/>
    <col min="14588" max="14588" width="3.125" customWidth="1"/>
    <col min="14589" max="14589" width="0" hidden="1" customWidth="1"/>
    <col min="14590" max="14590" width="2" customWidth="1"/>
    <col min="14591" max="14591" width="0.625" customWidth="1"/>
    <col min="14592" max="14592" width="1.25" customWidth="1"/>
    <col min="14593" max="14593" width="9.625" customWidth="1"/>
    <col min="14594" max="14598" width="0" hidden="1" customWidth="1"/>
    <col min="14601" max="14604" width="10.625" bestFit="1" customWidth="1"/>
    <col min="14605" max="14610" width="16.875" customWidth="1"/>
    <col min="14827" max="14827" width="0.25" customWidth="1"/>
    <col min="14828" max="14828" width="8.875" customWidth="1"/>
    <col min="14829" max="14829" width="2.75" customWidth="1"/>
    <col min="14830" max="14830" width="6.25" customWidth="1"/>
    <col min="14831" max="14831" width="0.625" customWidth="1"/>
    <col min="14832" max="14832" width="8.75" customWidth="1"/>
    <col min="14833" max="14833" width="3.375" customWidth="1"/>
    <col min="14834" max="14834" width="1" customWidth="1"/>
    <col min="14835" max="14835" width="0" hidden="1" customWidth="1"/>
    <col min="14836" max="14836" width="3.625" customWidth="1"/>
    <col min="14837" max="14837" width="7" customWidth="1"/>
    <col min="14838" max="14838" width="15" customWidth="1"/>
    <col min="14839" max="14839" width="9.25" customWidth="1"/>
    <col min="14840" max="14840" width="0.25" customWidth="1"/>
    <col min="14841" max="14841" width="1.25" customWidth="1"/>
    <col min="14842" max="14842" width="0" hidden="1" customWidth="1"/>
    <col min="14843" max="14843" width="5.25" customWidth="1"/>
    <col min="14844" max="14844" width="3.125" customWidth="1"/>
    <col min="14845" max="14845" width="0" hidden="1" customWidth="1"/>
    <col min="14846" max="14846" width="2" customWidth="1"/>
    <col min="14847" max="14847" width="0.625" customWidth="1"/>
    <col min="14848" max="14848" width="1.25" customWidth="1"/>
    <col min="14849" max="14849" width="9.625" customWidth="1"/>
    <col min="14850" max="14854" width="0" hidden="1" customWidth="1"/>
    <col min="14857" max="14860" width="10.625" bestFit="1" customWidth="1"/>
    <col min="14861" max="14866" width="16.875" customWidth="1"/>
    <col min="15083" max="15083" width="0.25" customWidth="1"/>
    <col min="15084" max="15084" width="8.875" customWidth="1"/>
    <col min="15085" max="15085" width="2.75" customWidth="1"/>
    <col min="15086" max="15086" width="6.25" customWidth="1"/>
    <col min="15087" max="15087" width="0.625" customWidth="1"/>
    <col min="15088" max="15088" width="8.75" customWidth="1"/>
    <col min="15089" max="15089" width="3.375" customWidth="1"/>
    <col min="15090" max="15090" width="1" customWidth="1"/>
    <col min="15091" max="15091" width="0" hidden="1" customWidth="1"/>
    <col min="15092" max="15092" width="3.625" customWidth="1"/>
    <col min="15093" max="15093" width="7" customWidth="1"/>
    <col min="15094" max="15094" width="15" customWidth="1"/>
    <col min="15095" max="15095" width="9.25" customWidth="1"/>
    <col min="15096" max="15096" width="0.25" customWidth="1"/>
    <col min="15097" max="15097" width="1.25" customWidth="1"/>
    <col min="15098" max="15098" width="0" hidden="1" customWidth="1"/>
    <col min="15099" max="15099" width="5.25" customWidth="1"/>
    <col min="15100" max="15100" width="3.125" customWidth="1"/>
    <col min="15101" max="15101" width="0" hidden="1" customWidth="1"/>
    <col min="15102" max="15102" width="2" customWidth="1"/>
    <col min="15103" max="15103" width="0.625" customWidth="1"/>
    <col min="15104" max="15104" width="1.25" customWidth="1"/>
    <col min="15105" max="15105" width="9.625" customWidth="1"/>
    <col min="15106" max="15110" width="0" hidden="1" customWidth="1"/>
    <col min="15113" max="15116" width="10.625" bestFit="1" customWidth="1"/>
    <col min="15117" max="15122" width="16.875" customWidth="1"/>
    <col min="15339" max="15339" width="0.25" customWidth="1"/>
    <col min="15340" max="15340" width="8.875" customWidth="1"/>
    <col min="15341" max="15341" width="2.75" customWidth="1"/>
    <col min="15342" max="15342" width="6.25" customWidth="1"/>
    <col min="15343" max="15343" width="0.625" customWidth="1"/>
    <col min="15344" max="15344" width="8.75" customWidth="1"/>
    <col min="15345" max="15345" width="3.375" customWidth="1"/>
    <col min="15346" max="15346" width="1" customWidth="1"/>
    <col min="15347" max="15347" width="0" hidden="1" customWidth="1"/>
    <col min="15348" max="15348" width="3.625" customWidth="1"/>
    <col min="15349" max="15349" width="7" customWidth="1"/>
    <col min="15350" max="15350" width="15" customWidth="1"/>
    <col min="15351" max="15351" width="9.25" customWidth="1"/>
    <col min="15352" max="15352" width="0.25" customWidth="1"/>
    <col min="15353" max="15353" width="1.25" customWidth="1"/>
    <col min="15354" max="15354" width="0" hidden="1" customWidth="1"/>
    <col min="15355" max="15355" width="5.25" customWidth="1"/>
    <col min="15356" max="15356" width="3.125" customWidth="1"/>
    <col min="15357" max="15357" width="0" hidden="1" customWidth="1"/>
    <col min="15358" max="15358" width="2" customWidth="1"/>
    <col min="15359" max="15359" width="0.625" customWidth="1"/>
    <col min="15360" max="15360" width="1.25" customWidth="1"/>
    <col min="15361" max="15361" width="9.625" customWidth="1"/>
    <col min="15362" max="15366" width="0" hidden="1" customWidth="1"/>
    <col min="15369" max="15372" width="10.625" bestFit="1" customWidth="1"/>
    <col min="15373" max="15378" width="16.875" customWidth="1"/>
    <col min="15595" max="15595" width="0.25" customWidth="1"/>
    <col min="15596" max="15596" width="8.875" customWidth="1"/>
    <col min="15597" max="15597" width="2.75" customWidth="1"/>
    <col min="15598" max="15598" width="6.25" customWidth="1"/>
    <col min="15599" max="15599" width="0.625" customWidth="1"/>
    <col min="15600" max="15600" width="8.75" customWidth="1"/>
    <col min="15601" max="15601" width="3.375" customWidth="1"/>
    <col min="15602" max="15602" width="1" customWidth="1"/>
    <col min="15603" max="15603" width="0" hidden="1" customWidth="1"/>
    <col min="15604" max="15604" width="3.625" customWidth="1"/>
    <col min="15605" max="15605" width="7" customWidth="1"/>
    <col min="15606" max="15606" width="15" customWidth="1"/>
    <col min="15607" max="15607" width="9.25" customWidth="1"/>
    <col min="15608" max="15608" width="0.25" customWidth="1"/>
    <col min="15609" max="15609" width="1.25" customWidth="1"/>
    <col min="15610" max="15610" width="0" hidden="1" customWidth="1"/>
    <col min="15611" max="15611" width="5.25" customWidth="1"/>
    <col min="15612" max="15612" width="3.125" customWidth="1"/>
    <col min="15613" max="15613" width="0" hidden="1" customWidth="1"/>
    <col min="15614" max="15614" width="2" customWidth="1"/>
    <col min="15615" max="15615" width="0.625" customWidth="1"/>
    <col min="15616" max="15616" width="1.25" customWidth="1"/>
    <col min="15617" max="15617" width="9.625" customWidth="1"/>
    <col min="15618" max="15622" width="0" hidden="1" customWidth="1"/>
    <col min="15625" max="15628" width="10.625" bestFit="1" customWidth="1"/>
    <col min="15629" max="15634" width="16.875" customWidth="1"/>
    <col min="15851" max="15851" width="0.25" customWidth="1"/>
    <col min="15852" max="15852" width="8.875" customWidth="1"/>
    <col min="15853" max="15853" width="2.75" customWidth="1"/>
    <col min="15854" max="15854" width="6.25" customWidth="1"/>
    <col min="15855" max="15855" width="0.625" customWidth="1"/>
    <col min="15856" max="15856" width="8.75" customWidth="1"/>
    <col min="15857" max="15857" width="3.375" customWidth="1"/>
    <col min="15858" max="15858" width="1" customWidth="1"/>
    <col min="15859" max="15859" width="0" hidden="1" customWidth="1"/>
    <col min="15860" max="15860" width="3.625" customWidth="1"/>
    <col min="15861" max="15861" width="7" customWidth="1"/>
    <col min="15862" max="15862" width="15" customWidth="1"/>
    <col min="15863" max="15863" width="9.25" customWidth="1"/>
    <col min="15864" max="15864" width="0.25" customWidth="1"/>
    <col min="15865" max="15865" width="1.25" customWidth="1"/>
    <col min="15866" max="15866" width="0" hidden="1" customWidth="1"/>
    <col min="15867" max="15867" width="5.25" customWidth="1"/>
    <col min="15868" max="15868" width="3.125" customWidth="1"/>
    <col min="15869" max="15869" width="0" hidden="1" customWidth="1"/>
    <col min="15870" max="15870" width="2" customWidth="1"/>
    <col min="15871" max="15871" width="0.625" customWidth="1"/>
    <col min="15872" max="15872" width="1.25" customWidth="1"/>
    <col min="15873" max="15873" width="9.625" customWidth="1"/>
    <col min="15874" max="15878" width="0" hidden="1" customWidth="1"/>
    <col min="15881" max="15884" width="10.625" bestFit="1" customWidth="1"/>
    <col min="15885" max="15890" width="16.875" customWidth="1"/>
    <col min="16107" max="16107" width="0.25" customWidth="1"/>
    <col min="16108" max="16108" width="8.875" customWidth="1"/>
    <col min="16109" max="16109" width="2.75" customWidth="1"/>
    <col min="16110" max="16110" width="6.25" customWidth="1"/>
    <col min="16111" max="16111" width="0.625" customWidth="1"/>
    <col min="16112" max="16112" width="8.75" customWidth="1"/>
    <col min="16113" max="16113" width="3.375" customWidth="1"/>
    <col min="16114" max="16114" width="1" customWidth="1"/>
    <col min="16115" max="16115" width="0" hidden="1" customWidth="1"/>
    <col min="16116" max="16116" width="3.625" customWidth="1"/>
    <col min="16117" max="16117" width="7" customWidth="1"/>
    <col min="16118" max="16118" width="15" customWidth="1"/>
    <col min="16119" max="16119" width="9.25" customWidth="1"/>
    <col min="16120" max="16120" width="0.25" customWidth="1"/>
    <col min="16121" max="16121" width="1.25" customWidth="1"/>
    <col min="16122" max="16122" width="0" hidden="1" customWidth="1"/>
    <col min="16123" max="16123" width="5.25" customWidth="1"/>
    <col min="16124" max="16124" width="3.125" customWidth="1"/>
    <col min="16125" max="16125" width="0" hidden="1" customWidth="1"/>
    <col min="16126" max="16126" width="2" customWidth="1"/>
    <col min="16127" max="16127" width="0.625" customWidth="1"/>
    <col min="16128" max="16128" width="1.25" customWidth="1"/>
    <col min="16129" max="16129" width="9.625" customWidth="1"/>
    <col min="16130" max="16134" width="0" hidden="1" customWidth="1"/>
    <col min="16137" max="16140" width="10.625" bestFit="1" customWidth="1"/>
    <col min="16141" max="16146" width="16.875" customWidth="1"/>
  </cols>
  <sheetData>
    <row r="1" spans="1:12" ht="7.5" customHeight="1" x14ac:dyDescent="0.25">
      <c r="B1" s="11"/>
      <c r="C1" s="11"/>
      <c r="D1" s="11"/>
      <c r="E1" s="11"/>
      <c r="F1" s="11"/>
      <c r="G1" s="11"/>
    </row>
    <row r="2" spans="1:12" ht="61.5" customHeight="1" x14ac:dyDescent="0.25">
      <c r="A2" s="12"/>
      <c r="B2" s="13"/>
      <c r="C2" s="13"/>
      <c r="D2" s="13"/>
      <c r="E2" s="13"/>
      <c r="F2" s="100" t="str">
        <f ca="1">'PSEG 0-499K'!F2:G2</f>
        <v>Effective: October 27, 2016</v>
      </c>
      <c r="G2" s="100"/>
      <c r="H2" s="7"/>
    </row>
    <row r="3" spans="1:12" s="53" customFormat="1" ht="14.25" customHeight="1" thickBot="1" x14ac:dyDescent="0.3">
      <c r="E3" s="55"/>
      <c r="F3" s="55" t="str">
        <f>'PSEG 0-499K'!E3</f>
        <v>100% REC Adder:</v>
      </c>
    </row>
    <row r="4" spans="1:12" s="53" customFormat="1" ht="14.25" customHeight="1" thickTop="1" thickBot="1" x14ac:dyDescent="0.3">
      <c r="E4" s="56"/>
      <c r="F4" s="58">
        <f>'PSEG 0-499K'!E4</f>
        <v>1.6000000000000001E-3</v>
      </c>
    </row>
    <row r="5" spans="1:12" s="53" customFormat="1" ht="21.75" customHeight="1" thickTop="1" x14ac:dyDescent="0.25">
      <c r="E5" s="52"/>
      <c r="F5" s="52" t="s">
        <v>21</v>
      </c>
    </row>
    <row r="6" spans="1:12" s="53" customFormat="1" ht="22.5" customHeight="1" x14ac:dyDescent="0.25"/>
    <row r="7" spans="1:12" ht="0.75" hidden="1" customHeight="1" x14ac:dyDescent="0.25">
      <c r="A7" s="103"/>
      <c r="B7" s="103"/>
      <c r="C7" s="103"/>
      <c r="D7" s="103"/>
      <c r="E7" s="103"/>
      <c r="F7" s="103"/>
      <c r="G7" s="103"/>
    </row>
    <row r="8" spans="1:12" ht="21" customHeight="1" x14ac:dyDescent="0.25">
      <c r="A8" s="91" t="s">
        <v>3</v>
      </c>
      <c r="B8" s="95" t="s">
        <v>2</v>
      </c>
      <c r="C8" s="95" t="s">
        <v>1</v>
      </c>
      <c r="D8" s="97" t="s">
        <v>0</v>
      </c>
      <c r="E8" s="98"/>
      <c r="F8" s="98"/>
      <c r="G8" s="98"/>
      <c r="H8" s="98"/>
      <c r="I8" s="98"/>
    </row>
    <row r="9" spans="1:12" ht="19.5" customHeight="1" thickBot="1" x14ac:dyDescent="0.3">
      <c r="A9" s="92"/>
      <c r="B9" s="96"/>
      <c r="C9" s="96"/>
      <c r="D9" s="36">
        <f>'PSEG 0-499K'!$D$9</f>
        <v>42688</v>
      </c>
      <c r="E9" s="36">
        <f>'PSEG 0-499K'!$E$9</f>
        <v>42718</v>
      </c>
      <c r="F9" s="36">
        <f>'PSEG 0-499K'!$F$9</f>
        <v>42749</v>
      </c>
      <c r="G9" s="36">
        <f>'PSEG 0-499K'!$G$9</f>
        <v>42780</v>
      </c>
      <c r="H9" s="36">
        <f>'PSEG 0-499K'!$H$9</f>
        <v>42808</v>
      </c>
      <c r="I9" s="36">
        <f>'PSEG 0-499K'!$I$9</f>
        <v>42839</v>
      </c>
    </row>
    <row r="10" spans="1:12" ht="25.5" customHeight="1" thickBot="1" x14ac:dyDescent="0.3">
      <c r="A10" s="47" t="s">
        <v>8</v>
      </c>
      <c r="B10" s="48" t="s">
        <v>10</v>
      </c>
      <c r="C10" s="47">
        <v>6</v>
      </c>
      <c r="D10" s="65">
        <f>'JCPL 0-499K'!D10-0.0015</f>
        <v>7.4709999999999999E-2</v>
      </c>
      <c r="E10" s="65">
        <f>'JCPL 0-499K'!E10-0.0015</f>
        <v>7.2859999999999994E-2</v>
      </c>
      <c r="F10" s="65">
        <f>'JCPL 0-499K'!F10-0.0015</f>
        <v>7.2579999999999992E-2</v>
      </c>
      <c r="G10" s="65">
        <f>'JCPL 0-499K'!G10-0.0015</f>
        <v>6.8819999999999992E-2</v>
      </c>
      <c r="H10" s="65">
        <f>'JCPL 0-499K'!H10-0.0015</f>
        <v>6.5299999999999997E-2</v>
      </c>
      <c r="I10" s="65">
        <f>'JCPL 0-499K'!I10-0.0015</f>
        <v>6.4530000000000004E-2</v>
      </c>
      <c r="J10" s="2"/>
      <c r="K10" s="2"/>
      <c r="L10" s="6"/>
    </row>
    <row r="11" spans="1:12" ht="25.5" customHeight="1" thickBot="1" x14ac:dyDescent="0.3">
      <c r="A11" s="47" t="s">
        <v>8</v>
      </c>
      <c r="B11" s="48" t="s">
        <v>10</v>
      </c>
      <c r="C11" s="47">
        <v>12</v>
      </c>
      <c r="D11" s="65">
        <f>'JCPL 0-499K'!D11-0.0015</f>
        <v>7.041E-2</v>
      </c>
      <c r="E11" s="65">
        <f>'JCPL 0-499K'!E11-0.0015</f>
        <v>7.0510000000000003E-2</v>
      </c>
      <c r="F11" s="65">
        <f>'JCPL 0-499K'!F11-0.0015</f>
        <v>7.0580000000000004E-2</v>
      </c>
      <c r="G11" s="65">
        <f>'JCPL 0-499K'!G11-0.0015</f>
        <v>7.0489999999999997E-2</v>
      </c>
      <c r="H11" s="65">
        <f>'JCPL 0-499K'!H11-0.0015</f>
        <v>7.0359999999999992E-2</v>
      </c>
      <c r="I11" s="65">
        <f>'JCPL 0-499K'!I11-0.0015</f>
        <v>6.9989999999999997E-2</v>
      </c>
      <c r="J11" s="2"/>
      <c r="K11" s="2"/>
      <c r="L11" s="6"/>
    </row>
    <row r="12" spans="1:12" ht="25.5" customHeight="1" thickBot="1" x14ac:dyDescent="0.3">
      <c r="A12" s="47" t="s">
        <v>8</v>
      </c>
      <c r="B12" s="48" t="s">
        <v>10</v>
      </c>
      <c r="C12" s="47">
        <v>18</v>
      </c>
      <c r="D12" s="65">
        <f>'JCPL 0-499K'!D12-0.0015</f>
        <v>7.1419999999999997E-2</v>
      </c>
      <c r="E12" s="65">
        <f>'JCPL 0-499K'!E12-0.0015</f>
        <v>7.0629999999999998E-2</v>
      </c>
      <c r="F12" s="65">
        <f>'JCPL 0-499K'!F12-0.0015</f>
        <v>7.059E-2</v>
      </c>
      <c r="G12" s="65">
        <f>'JCPL 0-499K'!G12-0.0015</f>
        <v>6.9360000000000005E-2</v>
      </c>
      <c r="H12" s="65">
        <f>'JCPL 0-499K'!H12-0.0015</f>
        <v>6.8319999999999992E-2</v>
      </c>
      <c r="I12" s="65">
        <f>'JCPL 0-499K'!I12-0.0015</f>
        <v>6.8290000000000003E-2</v>
      </c>
      <c r="J12" s="2"/>
      <c r="K12" s="2"/>
      <c r="L12" s="6"/>
    </row>
    <row r="13" spans="1:12" ht="25.5" customHeight="1" thickBot="1" x14ac:dyDescent="0.3">
      <c r="A13" s="47" t="s">
        <v>8</v>
      </c>
      <c r="B13" s="48" t="s">
        <v>10</v>
      </c>
      <c r="C13" s="47">
        <v>24</v>
      </c>
      <c r="D13" s="65">
        <f>'JCPL 0-499K'!D13-0.0015</f>
        <v>7.0400000000000004E-2</v>
      </c>
      <c r="E13" s="65">
        <f>'JCPL 0-499K'!E13-0.0015</f>
        <v>7.0540000000000005E-2</v>
      </c>
      <c r="F13" s="65">
        <f>'JCPL 0-499K'!F13-0.0015</f>
        <v>7.0620000000000002E-2</v>
      </c>
      <c r="G13" s="65">
        <f>'JCPL 0-499K'!G13-0.0015</f>
        <v>7.0709999999999995E-2</v>
      </c>
      <c r="H13" s="65">
        <f>'JCPL 0-499K'!H13-0.0015</f>
        <v>7.0789999999999992E-2</v>
      </c>
      <c r="I13" s="65">
        <f>'JCPL 0-499K'!I13-0.0015</f>
        <v>7.0720000000000005E-2</v>
      </c>
      <c r="J13" s="2"/>
      <c r="K13" s="2"/>
      <c r="L13" s="6"/>
    </row>
    <row r="14" spans="1:12" ht="25.5" customHeight="1" thickBot="1" x14ac:dyDescent="0.3">
      <c r="A14" s="47" t="s">
        <v>24</v>
      </c>
      <c r="B14" s="48" t="s">
        <v>10</v>
      </c>
      <c r="C14" s="68">
        <f>'JCPL 0-499K'!C14</f>
        <v>6</v>
      </c>
      <c r="D14" s="65" t="str">
        <f>IF(Sheet1!$Y$61=D9,Sheet1!$R$61-0.0015+'PSEG 0-499K'!P10, " ")</f>
        <v xml:space="preserve"> </v>
      </c>
      <c r="E14" s="65" t="str">
        <f>IF(Sheet1!$Y$61=E9,Sheet1!$R$61-0.0015+'PSEG 0-499K'!P10, " ")</f>
        <v xml:space="preserve"> </v>
      </c>
      <c r="F14" s="65" t="str">
        <f>IF(Sheet1!$Y$61=F9,Sheet1!$R$61-0.0015+'PSEG 0-499K'!P10, " ")</f>
        <v xml:space="preserve"> </v>
      </c>
      <c r="G14" s="65" t="str">
        <f>IF(Sheet1!$Y$61=G9,Sheet1!$R$61-0.0015+'PSEG 0-499K'!P10, " ")</f>
        <v xml:space="preserve"> </v>
      </c>
      <c r="H14" s="65" t="str">
        <f>IF(Sheet1!$Y$61=H9,Sheet1!$R$61-0.0015+'PSEG 0-499K'!T10, " ")</f>
        <v xml:space="preserve"> </v>
      </c>
      <c r="I14" s="65">
        <f>IF(Sheet1!$Y$61=I9,Sheet1!$R$61-0.0015+'PSEG 0-499K'!P10, " ")</f>
        <v>6.4530000000000004E-2</v>
      </c>
      <c r="J14" s="2"/>
      <c r="K14" s="2"/>
      <c r="L14" s="6"/>
    </row>
    <row r="15" spans="1:12" s="53" customFormat="1" ht="25.5" customHeight="1" thickBot="1" x14ac:dyDescent="0.3">
      <c r="A15" s="54" t="s">
        <v>27</v>
      </c>
      <c r="B15" s="66" t="s">
        <v>10</v>
      </c>
      <c r="C15" s="69">
        <v>6</v>
      </c>
      <c r="D15" s="67">
        <f>VLOOKUP($C$15,Sheet1!$A$61:$AG$79,28,FALSE)+'PSEG 0-499K'!$P$10</f>
        <v>7.4709999999999999E-2</v>
      </c>
      <c r="E15" s="67">
        <f>VLOOKUP($C$15,Sheet1!$A$61:$AG$79,29,FALSE)+'PSEG 0-499K'!$P$10</f>
        <v>7.2859999999999994E-2</v>
      </c>
      <c r="F15" s="67">
        <f>VLOOKUP($C$15,Sheet1!$A$61:$AG$79,30,FALSE)+'PSEG 0-499K'!$P$10</f>
        <v>7.2579999999999992E-2</v>
      </c>
      <c r="G15" s="67">
        <f>VLOOKUP($C$15,Sheet1!$A$61:$AG$79,31,FALSE)+'PSEG 0-499K'!$P$10</f>
        <v>6.8819999999999992E-2</v>
      </c>
      <c r="H15" s="67">
        <f>VLOOKUP($C$15,Sheet1!$A$61:$AG$79,32,FALSE)+'PSEG 0-499K'!$P$10</f>
        <v>6.5299999999999997E-2</v>
      </c>
      <c r="I15" s="67">
        <f>VLOOKUP($C$15,Sheet1!$A$61:$AG$79,33,FALSE)+'PSEG 0-499K'!$P$10</f>
        <v>6.4530000000000004E-2</v>
      </c>
      <c r="J15" s="2"/>
      <c r="K15" s="2"/>
      <c r="L15" s="6"/>
    </row>
    <row r="16" spans="1:12" x14ac:dyDescent="0.25">
      <c r="A16" s="18" t="s">
        <v>16</v>
      </c>
      <c r="B16" s="18"/>
      <c r="C16" s="18"/>
      <c r="D16" s="18"/>
      <c r="E16" s="18"/>
      <c r="F16" s="18"/>
      <c r="G16" s="18"/>
      <c r="H16" s="18"/>
    </row>
    <row r="17" spans="1:8" x14ac:dyDescent="0.25">
      <c r="A17" s="18"/>
      <c r="B17" s="18"/>
      <c r="C17" s="18"/>
      <c r="D17" s="18"/>
      <c r="E17" s="18"/>
      <c r="F17" s="18"/>
      <c r="G17" s="18"/>
      <c r="H17" s="18"/>
    </row>
    <row r="18" spans="1:8" x14ac:dyDescent="0.25">
      <c r="A18" s="18"/>
      <c r="B18" s="18"/>
      <c r="C18" s="18"/>
      <c r="D18" s="18"/>
      <c r="E18" s="18"/>
      <c r="F18" s="18"/>
      <c r="G18" s="18"/>
      <c r="H18" s="18"/>
    </row>
    <row r="19" spans="1:8" x14ac:dyDescent="0.25">
      <c r="A19" s="18"/>
      <c r="B19" s="18"/>
      <c r="C19" s="18"/>
      <c r="D19" s="18"/>
      <c r="E19" s="18"/>
      <c r="F19" s="18"/>
      <c r="G19" s="18"/>
      <c r="H19" s="18"/>
    </row>
    <row r="20" spans="1:8" x14ac:dyDescent="0.25">
      <c r="A20" s="18"/>
      <c r="B20" s="18"/>
      <c r="C20" s="18"/>
      <c r="D20" s="18"/>
      <c r="E20" s="18"/>
      <c r="F20" s="18"/>
      <c r="G20" s="18"/>
      <c r="H20" s="18"/>
    </row>
    <row r="21" spans="1:8" x14ac:dyDescent="0.25">
      <c r="A21" s="18"/>
      <c r="B21" s="18"/>
      <c r="C21" s="18"/>
      <c r="D21" s="18"/>
      <c r="E21" s="18"/>
      <c r="F21" s="18"/>
      <c r="G21" s="18"/>
      <c r="H21" s="18"/>
    </row>
    <row r="22" spans="1:8" x14ac:dyDescent="0.25">
      <c r="A22" s="18"/>
      <c r="B22" s="18"/>
      <c r="C22" s="18"/>
      <c r="D22" s="18"/>
      <c r="E22" s="18"/>
      <c r="F22" s="18"/>
      <c r="G22" s="18"/>
      <c r="H22" s="18"/>
    </row>
    <row r="23" spans="1:8" x14ac:dyDescent="0.25">
      <c r="A23" s="18"/>
      <c r="B23" s="18"/>
      <c r="C23" s="18"/>
      <c r="D23" s="18"/>
      <c r="E23" s="18"/>
      <c r="F23" s="18"/>
      <c r="G23" s="18"/>
      <c r="H23" s="18"/>
    </row>
    <row r="24" spans="1:8" x14ac:dyDescent="0.25">
      <c r="A24" s="18"/>
      <c r="B24" s="18"/>
      <c r="C24" s="18"/>
      <c r="D24" s="18"/>
      <c r="E24" s="18"/>
      <c r="F24" s="18"/>
      <c r="G24" s="18"/>
      <c r="H24" s="18"/>
    </row>
    <row r="25" spans="1:8" x14ac:dyDescent="0.25">
      <c r="A25" s="18"/>
      <c r="B25" s="18"/>
      <c r="C25" s="18"/>
      <c r="D25" s="18"/>
      <c r="E25" s="18"/>
      <c r="F25" s="18"/>
      <c r="G25" s="18"/>
      <c r="H25" s="18"/>
    </row>
    <row r="26" spans="1:8" x14ac:dyDescent="0.25">
      <c r="A26" s="18"/>
      <c r="B26" s="18"/>
      <c r="C26" s="18"/>
      <c r="D26" s="18"/>
      <c r="E26" s="18"/>
      <c r="F26" s="18"/>
      <c r="G26" s="18"/>
      <c r="H26" s="18"/>
    </row>
    <row r="27" spans="1:8" x14ac:dyDescent="0.25">
      <c r="A27" s="18"/>
      <c r="B27" s="18"/>
      <c r="C27" s="18"/>
      <c r="D27" s="18"/>
      <c r="E27" s="18"/>
      <c r="F27" s="18"/>
      <c r="G27" s="18"/>
      <c r="H27" s="18"/>
    </row>
    <row r="28" spans="1:8" x14ac:dyDescent="0.25">
      <c r="A28" s="18"/>
      <c r="B28" s="18"/>
      <c r="C28" s="18"/>
      <c r="D28" s="18"/>
      <c r="E28" s="18"/>
      <c r="F28" s="18"/>
      <c r="G28" s="18"/>
      <c r="H28" s="18"/>
    </row>
    <row r="29" spans="1:8" x14ac:dyDescent="0.25">
      <c r="A29" s="18"/>
      <c r="B29" s="18"/>
      <c r="C29" s="18"/>
      <c r="D29" s="18"/>
      <c r="E29" s="18"/>
      <c r="F29" s="18"/>
      <c r="G29" s="18"/>
      <c r="H29" s="18"/>
    </row>
    <row r="30" spans="1:8" x14ac:dyDescent="0.25">
      <c r="A30" s="18"/>
      <c r="B30" s="18"/>
      <c r="C30" s="18"/>
      <c r="D30" s="18"/>
      <c r="E30" s="18"/>
      <c r="F30" s="18"/>
      <c r="G30" s="18"/>
      <c r="H30" s="18"/>
    </row>
    <row r="31" spans="1:8" x14ac:dyDescent="0.25">
      <c r="A31" s="18"/>
      <c r="B31" s="18"/>
      <c r="C31" s="18"/>
      <c r="D31" s="18"/>
      <c r="E31" s="18"/>
      <c r="F31" s="18"/>
      <c r="G31" s="18"/>
      <c r="H31" s="18"/>
    </row>
    <row r="32" spans="1:8" x14ac:dyDescent="0.25">
      <c r="A32" s="18"/>
      <c r="B32" s="18"/>
      <c r="C32" s="18"/>
      <c r="D32" s="18"/>
      <c r="E32" s="18"/>
      <c r="F32" s="18"/>
      <c r="G32" s="18"/>
      <c r="H32" s="18"/>
    </row>
    <row r="33" spans="1:8" x14ac:dyDescent="0.25">
      <c r="A33" s="18"/>
      <c r="B33" s="18"/>
      <c r="C33" s="18"/>
      <c r="D33" s="18"/>
      <c r="E33" s="18"/>
      <c r="F33" s="18"/>
      <c r="G33" s="18"/>
      <c r="H33" s="18"/>
    </row>
    <row r="34" spans="1:8" x14ac:dyDescent="0.25">
      <c r="A34" s="18"/>
      <c r="B34" s="18"/>
      <c r="C34" s="18"/>
      <c r="D34" s="18"/>
      <c r="E34" s="18"/>
      <c r="F34" s="18"/>
      <c r="G34" s="18"/>
      <c r="H34" s="18"/>
    </row>
    <row r="35" spans="1:8" x14ac:dyDescent="0.25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 s="18"/>
      <c r="B36" s="18"/>
      <c r="C36" s="18"/>
      <c r="D36" s="18"/>
      <c r="E36" s="18"/>
      <c r="F36" s="18"/>
      <c r="G36" s="18"/>
      <c r="H36" s="18"/>
    </row>
    <row r="37" spans="1:8" x14ac:dyDescent="0.25">
      <c r="A37" s="18"/>
      <c r="B37" s="18"/>
      <c r="C37" s="18"/>
      <c r="D37" s="18"/>
      <c r="E37" s="18"/>
      <c r="F37" s="18"/>
      <c r="G37" s="18"/>
      <c r="H37" s="18"/>
    </row>
    <row r="38" spans="1:8" x14ac:dyDescent="0.25">
      <c r="A38" s="18"/>
      <c r="B38" s="18"/>
      <c r="C38" s="18"/>
      <c r="D38" s="18"/>
      <c r="E38" s="18"/>
      <c r="F38" s="18"/>
      <c r="G38" s="18"/>
      <c r="H38" s="18"/>
    </row>
    <row r="39" spans="1:8" x14ac:dyDescent="0.25">
      <c r="A39" s="18"/>
      <c r="B39" s="18"/>
      <c r="C39" s="18"/>
      <c r="D39" s="18"/>
      <c r="E39" s="18"/>
      <c r="F39" s="18"/>
      <c r="G39" s="18"/>
      <c r="H39" s="18"/>
    </row>
    <row r="40" spans="1:8" x14ac:dyDescent="0.25">
      <c r="A40" s="18"/>
      <c r="B40" s="18"/>
      <c r="C40" s="18"/>
      <c r="D40" s="18"/>
      <c r="E40" s="18"/>
      <c r="F40" s="18"/>
      <c r="G40" s="18"/>
      <c r="H40" s="18"/>
    </row>
    <row r="41" spans="1:8" x14ac:dyDescent="0.25">
      <c r="A41" s="18"/>
      <c r="B41" s="18"/>
      <c r="C41" s="18"/>
      <c r="D41" s="18"/>
      <c r="E41" s="18"/>
      <c r="F41" s="18"/>
      <c r="G41" s="18"/>
      <c r="H41" s="18"/>
    </row>
    <row r="42" spans="1:8" x14ac:dyDescent="0.25">
      <c r="A42" s="18"/>
      <c r="B42" s="18"/>
      <c r="C42" s="18"/>
      <c r="D42" s="18"/>
      <c r="E42" s="18"/>
      <c r="F42" s="18"/>
      <c r="G42" s="18"/>
      <c r="H42" s="18"/>
    </row>
    <row r="43" spans="1:8" x14ac:dyDescent="0.25">
      <c r="A43" s="18"/>
      <c r="B43" s="18"/>
      <c r="C43" s="18"/>
      <c r="D43" s="18"/>
      <c r="E43" s="18"/>
      <c r="F43" s="18"/>
      <c r="G43" s="18"/>
      <c r="H43" s="18"/>
    </row>
    <row r="44" spans="1:8" x14ac:dyDescent="0.25">
      <c r="A44" s="18"/>
      <c r="B44" s="18"/>
      <c r="C44" s="18"/>
      <c r="D44" s="18"/>
      <c r="E44" s="18"/>
      <c r="F44" s="18"/>
      <c r="G44" s="18"/>
      <c r="H44" s="18"/>
    </row>
    <row r="45" spans="1:8" x14ac:dyDescent="0.25">
      <c r="A45" s="18"/>
      <c r="B45" s="18"/>
      <c r="C45" s="18"/>
      <c r="D45" s="18"/>
      <c r="E45" s="18"/>
      <c r="F45" s="18"/>
      <c r="G45" s="18"/>
      <c r="H45" s="18"/>
    </row>
    <row r="46" spans="1:8" x14ac:dyDescent="0.25">
      <c r="A46" s="18"/>
      <c r="B46" s="18"/>
      <c r="C46" s="18"/>
      <c r="D46" s="18"/>
      <c r="E46" s="18"/>
      <c r="F46" s="18"/>
      <c r="G46" s="18"/>
      <c r="H46" s="18"/>
    </row>
    <row r="47" spans="1:8" x14ac:dyDescent="0.25">
      <c r="A47" s="18"/>
      <c r="B47" s="18"/>
      <c r="C47" s="18"/>
      <c r="D47" s="18"/>
      <c r="E47" s="18"/>
      <c r="F47" s="18"/>
      <c r="G47" s="18"/>
      <c r="H47" s="18"/>
    </row>
    <row r="48" spans="1:8" x14ac:dyDescent="0.25">
      <c r="A48" s="18"/>
      <c r="B48" s="18"/>
      <c r="C48" s="18"/>
      <c r="D48" s="18"/>
      <c r="E48" s="18"/>
      <c r="F48" s="18"/>
      <c r="G48" s="18"/>
      <c r="H48" s="18"/>
    </row>
    <row r="49" spans="1:8" x14ac:dyDescent="0.25">
      <c r="A49" s="18"/>
      <c r="B49" s="18"/>
      <c r="C49" s="18"/>
      <c r="D49" s="18"/>
      <c r="E49" s="18"/>
      <c r="F49" s="18"/>
      <c r="G49" s="18"/>
      <c r="H49" s="18"/>
    </row>
    <row r="50" spans="1:8" x14ac:dyDescent="0.25">
      <c r="A50" s="18"/>
      <c r="B50" s="18"/>
      <c r="C50" s="18"/>
      <c r="D50" s="18"/>
      <c r="E50" s="18"/>
      <c r="F50" s="18"/>
      <c r="G50" s="18"/>
      <c r="H50" s="18"/>
    </row>
    <row r="51" spans="1:8" x14ac:dyDescent="0.25">
      <c r="A51" s="18"/>
      <c r="B51" s="18"/>
      <c r="C51" s="18"/>
      <c r="D51" s="18"/>
      <c r="E51" s="18"/>
      <c r="F51" s="18"/>
      <c r="G51" s="18"/>
      <c r="H51" s="18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/>
      <c r="B53" s="18"/>
      <c r="C53" s="18"/>
      <c r="D53" s="18"/>
      <c r="E53" s="18"/>
      <c r="F53" s="18"/>
      <c r="G53" s="18"/>
      <c r="H53" s="18"/>
    </row>
  </sheetData>
  <sheetProtection sheet="1" objects="1" scenarios="1"/>
  <mergeCells count="6">
    <mergeCell ref="A8:A9"/>
    <mergeCell ref="B8:B9"/>
    <mergeCell ref="C8:C9"/>
    <mergeCell ref="F2:G2"/>
    <mergeCell ref="A7:G7"/>
    <mergeCell ref="D8:I8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  <pageSetUpPr fitToPage="1"/>
  </sheetPr>
  <dimension ref="A1:P56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1" width="16.25" customWidth="1"/>
    <col min="2" max="5" width="14.125" customWidth="1"/>
    <col min="6" max="6" width="14.125" style="1" customWidth="1"/>
    <col min="7" max="7" width="14.125" customWidth="1"/>
    <col min="8" max="9" width="14.625" customWidth="1"/>
    <col min="10" max="11" width="10.625" customWidth="1"/>
    <col min="12" max="14" width="16.875" customWidth="1"/>
    <col min="15" max="15" width="16.875" style="42" customWidth="1"/>
    <col min="16" max="16" width="16.875" hidden="1" customWidth="1"/>
    <col min="17" max="17" width="16.875" customWidth="1"/>
    <col min="234" max="234" width="0.25" customWidth="1"/>
    <col min="235" max="235" width="8.875" customWidth="1"/>
    <col min="236" max="236" width="2.75" customWidth="1"/>
    <col min="237" max="237" width="6.25" customWidth="1"/>
    <col min="238" max="238" width="0.625" customWidth="1"/>
    <col min="239" max="239" width="8.75" customWidth="1"/>
    <col min="240" max="240" width="3.375" customWidth="1"/>
    <col min="241" max="241" width="1" customWidth="1"/>
    <col min="242" max="242" width="0" hidden="1" customWidth="1"/>
    <col min="243" max="243" width="3.625" customWidth="1"/>
    <col min="244" max="244" width="7" customWidth="1"/>
    <col min="245" max="245" width="15" customWidth="1"/>
    <col min="246" max="246" width="9.25" customWidth="1"/>
    <col min="247" max="247" width="0.25" customWidth="1"/>
    <col min="248" max="248" width="1.25" customWidth="1"/>
    <col min="249" max="249" width="0" hidden="1" customWidth="1"/>
    <col min="250" max="250" width="5.25" customWidth="1"/>
    <col min="251" max="251" width="3.125" customWidth="1"/>
    <col min="252" max="252" width="0" hidden="1" customWidth="1"/>
    <col min="253" max="253" width="2" customWidth="1"/>
    <col min="254" max="254" width="0.625" customWidth="1"/>
    <col min="255" max="255" width="1.25" customWidth="1"/>
    <col min="256" max="256" width="9.625" customWidth="1"/>
    <col min="257" max="261" width="0" hidden="1" customWidth="1"/>
    <col min="264" max="267" width="10.625" bestFit="1" customWidth="1"/>
    <col min="268" max="273" width="16.875" customWidth="1"/>
    <col min="490" max="490" width="0.25" customWidth="1"/>
    <col min="491" max="491" width="8.875" customWidth="1"/>
    <col min="492" max="492" width="2.75" customWidth="1"/>
    <col min="493" max="493" width="6.25" customWidth="1"/>
    <col min="494" max="494" width="0.625" customWidth="1"/>
    <col min="495" max="495" width="8.75" customWidth="1"/>
    <col min="496" max="496" width="3.375" customWidth="1"/>
    <col min="497" max="497" width="1" customWidth="1"/>
    <col min="498" max="498" width="0" hidden="1" customWidth="1"/>
    <col min="499" max="499" width="3.625" customWidth="1"/>
    <col min="500" max="500" width="7" customWidth="1"/>
    <col min="501" max="501" width="15" customWidth="1"/>
    <col min="502" max="502" width="9.25" customWidth="1"/>
    <col min="503" max="503" width="0.25" customWidth="1"/>
    <col min="504" max="504" width="1.25" customWidth="1"/>
    <col min="505" max="505" width="0" hidden="1" customWidth="1"/>
    <col min="506" max="506" width="5.25" customWidth="1"/>
    <col min="507" max="507" width="3.125" customWidth="1"/>
    <col min="508" max="508" width="0" hidden="1" customWidth="1"/>
    <col min="509" max="509" width="2" customWidth="1"/>
    <col min="510" max="510" width="0.625" customWidth="1"/>
    <col min="511" max="511" width="1.25" customWidth="1"/>
    <col min="512" max="512" width="9.625" customWidth="1"/>
    <col min="513" max="517" width="0" hidden="1" customWidth="1"/>
    <col min="520" max="523" width="10.625" bestFit="1" customWidth="1"/>
    <col min="524" max="529" width="16.875" customWidth="1"/>
    <col min="746" max="746" width="0.25" customWidth="1"/>
    <col min="747" max="747" width="8.875" customWidth="1"/>
    <col min="748" max="748" width="2.75" customWidth="1"/>
    <col min="749" max="749" width="6.25" customWidth="1"/>
    <col min="750" max="750" width="0.625" customWidth="1"/>
    <col min="751" max="751" width="8.75" customWidth="1"/>
    <col min="752" max="752" width="3.375" customWidth="1"/>
    <col min="753" max="753" width="1" customWidth="1"/>
    <col min="754" max="754" width="0" hidden="1" customWidth="1"/>
    <col min="755" max="755" width="3.625" customWidth="1"/>
    <col min="756" max="756" width="7" customWidth="1"/>
    <col min="757" max="757" width="15" customWidth="1"/>
    <col min="758" max="758" width="9.25" customWidth="1"/>
    <col min="759" max="759" width="0.25" customWidth="1"/>
    <col min="760" max="760" width="1.25" customWidth="1"/>
    <col min="761" max="761" width="0" hidden="1" customWidth="1"/>
    <col min="762" max="762" width="5.25" customWidth="1"/>
    <col min="763" max="763" width="3.125" customWidth="1"/>
    <col min="764" max="764" width="0" hidden="1" customWidth="1"/>
    <col min="765" max="765" width="2" customWidth="1"/>
    <col min="766" max="766" width="0.625" customWidth="1"/>
    <col min="767" max="767" width="1.25" customWidth="1"/>
    <col min="768" max="768" width="9.625" customWidth="1"/>
    <col min="769" max="773" width="0" hidden="1" customWidth="1"/>
    <col min="776" max="779" width="10.625" bestFit="1" customWidth="1"/>
    <col min="780" max="785" width="16.875" customWidth="1"/>
    <col min="1002" max="1002" width="0.25" customWidth="1"/>
    <col min="1003" max="1003" width="8.875" customWidth="1"/>
    <col min="1004" max="1004" width="2.75" customWidth="1"/>
    <col min="1005" max="1005" width="6.25" customWidth="1"/>
    <col min="1006" max="1006" width="0.625" customWidth="1"/>
    <col min="1007" max="1007" width="8.75" customWidth="1"/>
    <col min="1008" max="1008" width="3.375" customWidth="1"/>
    <col min="1009" max="1009" width="1" customWidth="1"/>
    <col min="1010" max="1010" width="0" hidden="1" customWidth="1"/>
    <col min="1011" max="1011" width="3.625" customWidth="1"/>
    <col min="1012" max="1012" width="7" customWidth="1"/>
    <col min="1013" max="1013" width="15" customWidth="1"/>
    <col min="1014" max="1014" width="9.25" customWidth="1"/>
    <col min="1015" max="1015" width="0.25" customWidth="1"/>
    <col min="1016" max="1016" width="1.25" customWidth="1"/>
    <col min="1017" max="1017" width="0" hidden="1" customWidth="1"/>
    <col min="1018" max="1018" width="5.25" customWidth="1"/>
    <col min="1019" max="1019" width="3.125" customWidth="1"/>
    <col min="1020" max="1020" width="0" hidden="1" customWidth="1"/>
    <col min="1021" max="1021" width="2" customWidth="1"/>
    <col min="1022" max="1022" width="0.625" customWidth="1"/>
    <col min="1023" max="1023" width="1.25" customWidth="1"/>
    <col min="1024" max="1024" width="9.625" customWidth="1"/>
    <col min="1025" max="1029" width="0" hidden="1" customWidth="1"/>
    <col min="1032" max="1035" width="10.625" bestFit="1" customWidth="1"/>
    <col min="1036" max="1041" width="16.875" customWidth="1"/>
    <col min="1258" max="1258" width="0.25" customWidth="1"/>
    <col min="1259" max="1259" width="8.875" customWidth="1"/>
    <col min="1260" max="1260" width="2.75" customWidth="1"/>
    <col min="1261" max="1261" width="6.25" customWidth="1"/>
    <col min="1262" max="1262" width="0.625" customWidth="1"/>
    <col min="1263" max="1263" width="8.75" customWidth="1"/>
    <col min="1264" max="1264" width="3.375" customWidth="1"/>
    <col min="1265" max="1265" width="1" customWidth="1"/>
    <col min="1266" max="1266" width="0" hidden="1" customWidth="1"/>
    <col min="1267" max="1267" width="3.625" customWidth="1"/>
    <col min="1268" max="1268" width="7" customWidth="1"/>
    <col min="1269" max="1269" width="15" customWidth="1"/>
    <col min="1270" max="1270" width="9.25" customWidth="1"/>
    <col min="1271" max="1271" width="0.25" customWidth="1"/>
    <col min="1272" max="1272" width="1.25" customWidth="1"/>
    <col min="1273" max="1273" width="0" hidden="1" customWidth="1"/>
    <col min="1274" max="1274" width="5.25" customWidth="1"/>
    <col min="1275" max="1275" width="3.125" customWidth="1"/>
    <col min="1276" max="1276" width="0" hidden="1" customWidth="1"/>
    <col min="1277" max="1277" width="2" customWidth="1"/>
    <col min="1278" max="1278" width="0.625" customWidth="1"/>
    <col min="1279" max="1279" width="1.25" customWidth="1"/>
    <col min="1280" max="1280" width="9.625" customWidth="1"/>
    <col min="1281" max="1285" width="0" hidden="1" customWidth="1"/>
    <col min="1288" max="1291" width="10.625" bestFit="1" customWidth="1"/>
    <col min="1292" max="1297" width="16.875" customWidth="1"/>
    <col min="1514" max="1514" width="0.25" customWidth="1"/>
    <col min="1515" max="1515" width="8.875" customWidth="1"/>
    <col min="1516" max="1516" width="2.75" customWidth="1"/>
    <col min="1517" max="1517" width="6.25" customWidth="1"/>
    <col min="1518" max="1518" width="0.625" customWidth="1"/>
    <col min="1519" max="1519" width="8.75" customWidth="1"/>
    <col min="1520" max="1520" width="3.375" customWidth="1"/>
    <col min="1521" max="1521" width="1" customWidth="1"/>
    <col min="1522" max="1522" width="0" hidden="1" customWidth="1"/>
    <col min="1523" max="1523" width="3.625" customWidth="1"/>
    <col min="1524" max="1524" width="7" customWidth="1"/>
    <col min="1525" max="1525" width="15" customWidth="1"/>
    <col min="1526" max="1526" width="9.25" customWidth="1"/>
    <col min="1527" max="1527" width="0.25" customWidth="1"/>
    <col min="1528" max="1528" width="1.25" customWidth="1"/>
    <col min="1529" max="1529" width="0" hidden="1" customWidth="1"/>
    <col min="1530" max="1530" width="5.25" customWidth="1"/>
    <col min="1531" max="1531" width="3.125" customWidth="1"/>
    <col min="1532" max="1532" width="0" hidden="1" customWidth="1"/>
    <col min="1533" max="1533" width="2" customWidth="1"/>
    <col min="1534" max="1534" width="0.625" customWidth="1"/>
    <col min="1535" max="1535" width="1.25" customWidth="1"/>
    <col min="1536" max="1536" width="9.625" customWidth="1"/>
    <col min="1537" max="1541" width="0" hidden="1" customWidth="1"/>
    <col min="1544" max="1547" width="10.625" bestFit="1" customWidth="1"/>
    <col min="1548" max="1553" width="16.875" customWidth="1"/>
    <col min="1770" max="1770" width="0.25" customWidth="1"/>
    <col min="1771" max="1771" width="8.875" customWidth="1"/>
    <col min="1772" max="1772" width="2.75" customWidth="1"/>
    <col min="1773" max="1773" width="6.25" customWidth="1"/>
    <col min="1774" max="1774" width="0.625" customWidth="1"/>
    <col min="1775" max="1775" width="8.75" customWidth="1"/>
    <col min="1776" max="1776" width="3.375" customWidth="1"/>
    <col min="1777" max="1777" width="1" customWidth="1"/>
    <col min="1778" max="1778" width="0" hidden="1" customWidth="1"/>
    <col min="1779" max="1779" width="3.625" customWidth="1"/>
    <col min="1780" max="1780" width="7" customWidth="1"/>
    <col min="1781" max="1781" width="15" customWidth="1"/>
    <col min="1782" max="1782" width="9.25" customWidth="1"/>
    <col min="1783" max="1783" width="0.25" customWidth="1"/>
    <col min="1784" max="1784" width="1.25" customWidth="1"/>
    <col min="1785" max="1785" width="0" hidden="1" customWidth="1"/>
    <col min="1786" max="1786" width="5.25" customWidth="1"/>
    <col min="1787" max="1787" width="3.125" customWidth="1"/>
    <col min="1788" max="1788" width="0" hidden="1" customWidth="1"/>
    <col min="1789" max="1789" width="2" customWidth="1"/>
    <col min="1790" max="1790" width="0.625" customWidth="1"/>
    <col min="1791" max="1791" width="1.25" customWidth="1"/>
    <col min="1792" max="1792" width="9.625" customWidth="1"/>
    <col min="1793" max="1797" width="0" hidden="1" customWidth="1"/>
    <col min="1800" max="1803" width="10.625" bestFit="1" customWidth="1"/>
    <col min="1804" max="1809" width="16.875" customWidth="1"/>
    <col min="2026" max="2026" width="0.25" customWidth="1"/>
    <col min="2027" max="2027" width="8.875" customWidth="1"/>
    <col min="2028" max="2028" width="2.75" customWidth="1"/>
    <col min="2029" max="2029" width="6.25" customWidth="1"/>
    <col min="2030" max="2030" width="0.625" customWidth="1"/>
    <col min="2031" max="2031" width="8.75" customWidth="1"/>
    <col min="2032" max="2032" width="3.375" customWidth="1"/>
    <col min="2033" max="2033" width="1" customWidth="1"/>
    <col min="2034" max="2034" width="0" hidden="1" customWidth="1"/>
    <col min="2035" max="2035" width="3.625" customWidth="1"/>
    <col min="2036" max="2036" width="7" customWidth="1"/>
    <col min="2037" max="2037" width="15" customWidth="1"/>
    <col min="2038" max="2038" width="9.25" customWidth="1"/>
    <col min="2039" max="2039" width="0.25" customWidth="1"/>
    <col min="2040" max="2040" width="1.25" customWidth="1"/>
    <col min="2041" max="2041" width="0" hidden="1" customWidth="1"/>
    <col min="2042" max="2042" width="5.25" customWidth="1"/>
    <col min="2043" max="2043" width="3.125" customWidth="1"/>
    <col min="2044" max="2044" width="0" hidden="1" customWidth="1"/>
    <col min="2045" max="2045" width="2" customWidth="1"/>
    <col min="2046" max="2046" width="0.625" customWidth="1"/>
    <col min="2047" max="2047" width="1.25" customWidth="1"/>
    <col min="2048" max="2048" width="9.625" customWidth="1"/>
    <col min="2049" max="2053" width="0" hidden="1" customWidth="1"/>
    <col min="2056" max="2059" width="10.625" bestFit="1" customWidth="1"/>
    <col min="2060" max="2065" width="16.875" customWidth="1"/>
    <col min="2282" max="2282" width="0.25" customWidth="1"/>
    <col min="2283" max="2283" width="8.875" customWidth="1"/>
    <col min="2284" max="2284" width="2.75" customWidth="1"/>
    <col min="2285" max="2285" width="6.25" customWidth="1"/>
    <col min="2286" max="2286" width="0.625" customWidth="1"/>
    <col min="2287" max="2287" width="8.75" customWidth="1"/>
    <col min="2288" max="2288" width="3.375" customWidth="1"/>
    <col min="2289" max="2289" width="1" customWidth="1"/>
    <col min="2290" max="2290" width="0" hidden="1" customWidth="1"/>
    <col min="2291" max="2291" width="3.625" customWidth="1"/>
    <col min="2292" max="2292" width="7" customWidth="1"/>
    <col min="2293" max="2293" width="15" customWidth="1"/>
    <col min="2294" max="2294" width="9.25" customWidth="1"/>
    <col min="2295" max="2295" width="0.25" customWidth="1"/>
    <col min="2296" max="2296" width="1.25" customWidth="1"/>
    <col min="2297" max="2297" width="0" hidden="1" customWidth="1"/>
    <col min="2298" max="2298" width="5.25" customWidth="1"/>
    <col min="2299" max="2299" width="3.125" customWidth="1"/>
    <col min="2300" max="2300" width="0" hidden="1" customWidth="1"/>
    <col min="2301" max="2301" width="2" customWidth="1"/>
    <col min="2302" max="2302" width="0.625" customWidth="1"/>
    <col min="2303" max="2303" width="1.25" customWidth="1"/>
    <col min="2304" max="2304" width="9.625" customWidth="1"/>
    <col min="2305" max="2309" width="0" hidden="1" customWidth="1"/>
    <col min="2312" max="2315" width="10.625" bestFit="1" customWidth="1"/>
    <col min="2316" max="2321" width="16.875" customWidth="1"/>
    <col min="2538" max="2538" width="0.25" customWidth="1"/>
    <col min="2539" max="2539" width="8.875" customWidth="1"/>
    <col min="2540" max="2540" width="2.75" customWidth="1"/>
    <col min="2541" max="2541" width="6.25" customWidth="1"/>
    <col min="2542" max="2542" width="0.625" customWidth="1"/>
    <col min="2543" max="2543" width="8.75" customWidth="1"/>
    <col min="2544" max="2544" width="3.375" customWidth="1"/>
    <col min="2545" max="2545" width="1" customWidth="1"/>
    <col min="2546" max="2546" width="0" hidden="1" customWidth="1"/>
    <col min="2547" max="2547" width="3.625" customWidth="1"/>
    <col min="2548" max="2548" width="7" customWidth="1"/>
    <col min="2549" max="2549" width="15" customWidth="1"/>
    <col min="2550" max="2550" width="9.25" customWidth="1"/>
    <col min="2551" max="2551" width="0.25" customWidth="1"/>
    <col min="2552" max="2552" width="1.25" customWidth="1"/>
    <col min="2553" max="2553" width="0" hidden="1" customWidth="1"/>
    <col min="2554" max="2554" width="5.25" customWidth="1"/>
    <col min="2555" max="2555" width="3.125" customWidth="1"/>
    <col min="2556" max="2556" width="0" hidden="1" customWidth="1"/>
    <col min="2557" max="2557" width="2" customWidth="1"/>
    <col min="2558" max="2558" width="0.625" customWidth="1"/>
    <col min="2559" max="2559" width="1.25" customWidth="1"/>
    <col min="2560" max="2560" width="9.625" customWidth="1"/>
    <col min="2561" max="2565" width="0" hidden="1" customWidth="1"/>
    <col min="2568" max="2571" width="10.625" bestFit="1" customWidth="1"/>
    <col min="2572" max="2577" width="16.875" customWidth="1"/>
    <col min="2794" max="2794" width="0.25" customWidth="1"/>
    <col min="2795" max="2795" width="8.875" customWidth="1"/>
    <col min="2796" max="2796" width="2.75" customWidth="1"/>
    <col min="2797" max="2797" width="6.25" customWidth="1"/>
    <col min="2798" max="2798" width="0.625" customWidth="1"/>
    <col min="2799" max="2799" width="8.75" customWidth="1"/>
    <col min="2800" max="2800" width="3.375" customWidth="1"/>
    <col min="2801" max="2801" width="1" customWidth="1"/>
    <col min="2802" max="2802" width="0" hidden="1" customWidth="1"/>
    <col min="2803" max="2803" width="3.625" customWidth="1"/>
    <col min="2804" max="2804" width="7" customWidth="1"/>
    <col min="2805" max="2805" width="15" customWidth="1"/>
    <col min="2806" max="2806" width="9.25" customWidth="1"/>
    <col min="2807" max="2807" width="0.25" customWidth="1"/>
    <col min="2808" max="2808" width="1.25" customWidth="1"/>
    <col min="2809" max="2809" width="0" hidden="1" customWidth="1"/>
    <col min="2810" max="2810" width="5.25" customWidth="1"/>
    <col min="2811" max="2811" width="3.125" customWidth="1"/>
    <col min="2812" max="2812" width="0" hidden="1" customWidth="1"/>
    <col min="2813" max="2813" width="2" customWidth="1"/>
    <col min="2814" max="2814" width="0.625" customWidth="1"/>
    <col min="2815" max="2815" width="1.25" customWidth="1"/>
    <col min="2816" max="2816" width="9.625" customWidth="1"/>
    <col min="2817" max="2821" width="0" hidden="1" customWidth="1"/>
    <col min="2824" max="2827" width="10.625" bestFit="1" customWidth="1"/>
    <col min="2828" max="2833" width="16.875" customWidth="1"/>
    <col min="3050" max="3050" width="0.25" customWidth="1"/>
    <col min="3051" max="3051" width="8.875" customWidth="1"/>
    <col min="3052" max="3052" width="2.75" customWidth="1"/>
    <col min="3053" max="3053" width="6.25" customWidth="1"/>
    <col min="3054" max="3054" width="0.625" customWidth="1"/>
    <col min="3055" max="3055" width="8.75" customWidth="1"/>
    <col min="3056" max="3056" width="3.375" customWidth="1"/>
    <col min="3057" max="3057" width="1" customWidth="1"/>
    <col min="3058" max="3058" width="0" hidden="1" customWidth="1"/>
    <col min="3059" max="3059" width="3.625" customWidth="1"/>
    <col min="3060" max="3060" width="7" customWidth="1"/>
    <col min="3061" max="3061" width="15" customWidth="1"/>
    <col min="3062" max="3062" width="9.25" customWidth="1"/>
    <col min="3063" max="3063" width="0.25" customWidth="1"/>
    <col min="3064" max="3064" width="1.25" customWidth="1"/>
    <col min="3065" max="3065" width="0" hidden="1" customWidth="1"/>
    <col min="3066" max="3066" width="5.25" customWidth="1"/>
    <col min="3067" max="3067" width="3.125" customWidth="1"/>
    <col min="3068" max="3068" width="0" hidden="1" customWidth="1"/>
    <col min="3069" max="3069" width="2" customWidth="1"/>
    <col min="3070" max="3070" width="0.625" customWidth="1"/>
    <col min="3071" max="3071" width="1.25" customWidth="1"/>
    <col min="3072" max="3072" width="9.625" customWidth="1"/>
    <col min="3073" max="3077" width="0" hidden="1" customWidth="1"/>
    <col min="3080" max="3083" width="10.625" bestFit="1" customWidth="1"/>
    <col min="3084" max="3089" width="16.875" customWidth="1"/>
    <col min="3306" max="3306" width="0.25" customWidth="1"/>
    <col min="3307" max="3307" width="8.875" customWidth="1"/>
    <col min="3308" max="3308" width="2.75" customWidth="1"/>
    <col min="3309" max="3309" width="6.25" customWidth="1"/>
    <col min="3310" max="3310" width="0.625" customWidth="1"/>
    <col min="3311" max="3311" width="8.75" customWidth="1"/>
    <col min="3312" max="3312" width="3.375" customWidth="1"/>
    <col min="3313" max="3313" width="1" customWidth="1"/>
    <col min="3314" max="3314" width="0" hidden="1" customWidth="1"/>
    <col min="3315" max="3315" width="3.625" customWidth="1"/>
    <col min="3316" max="3316" width="7" customWidth="1"/>
    <col min="3317" max="3317" width="15" customWidth="1"/>
    <col min="3318" max="3318" width="9.25" customWidth="1"/>
    <col min="3319" max="3319" width="0.25" customWidth="1"/>
    <col min="3320" max="3320" width="1.25" customWidth="1"/>
    <col min="3321" max="3321" width="0" hidden="1" customWidth="1"/>
    <col min="3322" max="3322" width="5.25" customWidth="1"/>
    <col min="3323" max="3323" width="3.125" customWidth="1"/>
    <col min="3324" max="3324" width="0" hidden="1" customWidth="1"/>
    <col min="3325" max="3325" width="2" customWidth="1"/>
    <col min="3326" max="3326" width="0.625" customWidth="1"/>
    <col min="3327" max="3327" width="1.25" customWidth="1"/>
    <col min="3328" max="3328" width="9.625" customWidth="1"/>
    <col min="3329" max="3333" width="0" hidden="1" customWidth="1"/>
    <col min="3336" max="3339" width="10.625" bestFit="1" customWidth="1"/>
    <col min="3340" max="3345" width="16.875" customWidth="1"/>
    <col min="3562" max="3562" width="0.25" customWidth="1"/>
    <col min="3563" max="3563" width="8.875" customWidth="1"/>
    <col min="3564" max="3564" width="2.75" customWidth="1"/>
    <col min="3565" max="3565" width="6.25" customWidth="1"/>
    <col min="3566" max="3566" width="0.625" customWidth="1"/>
    <col min="3567" max="3567" width="8.75" customWidth="1"/>
    <col min="3568" max="3568" width="3.375" customWidth="1"/>
    <col min="3569" max="3569" width="1" customWidth="1"/>
    <col min="3570" max="3570" width="0" hidden="1" customWidth="1"/>
    <col min="3571" max="3571" width="3.625" customWidth="1"/>
    <col min="3572" max="3572" width="7" customWidth="1"/>
    <col min="3573" max="3573" width="15" customWidth="1"/>
    <col min="3574" max="3574" width="9.25" customWidth="1"/>
    <col min="3575" max="3575" width="0.25" customWidth="1"/>
    <col min="3576" max="3576" width="1.25" customWidth="1"/>
    <col min="3577" max="3577" width="0" hidden="1" customWidth="1"/>
    <col min="3578" max="3578" width="5.25" customWidth="1"/>
    <col min="3579" max="3579" width="3.125" customWidth="1"/>
    <col min="3580" max="3580" width="0" hidden="1" customWidth="1"/>
    <col min="3581" max="3581" width="2" customWidth="1"/>
    <col min="3582" max="3582" width="0.625" customWidth="1"/>
    <col min="3583" max="3583" width="1.25" customWidth="1"/>
    <col min="3584" max="3584" width="9.625" customWidth="1"/>
    <col min="3585" max="3589" width="0" hidden="1" customWidth="1"/>
    <col min="3592" max="3595" width="10.625" bestFit="1" customWidth="1"/>
    <col min="3596" max="3601" width="16.875" customWidth="1"/>
    <col min="3818" max="3818" width="0.25" customWidth="1"/>
    <col min="3819" max="3819" width="8.875" customWidth="1"/>
    <col min="3820" max="3820" width="2.75" customWidth="1"/>
    <col min="3821" max="3821" width="6.25" customWidth="1"/>
    <col min="3822" max="3822" width="0.625" customWidth="1"/>
    <col min="3823" max="3823" width="8.75" customWidth="1"/>
    <col min="3824" max="3824" width="3.375" customWidth="1"/>
    <col min="3825" max="3825" width="1" customWidth="1"/>
    <col min="3826" max="3826" width="0" hidden="1" customWidth="1"/>
    <col min="3827" max="3827" width="3.625" customWidth="1"/>
    <col min="3828" max="3828" width="7" customWidth="1"/>
    <col min="3829" max="3829" width="15" customWidth="1"/>
    <col min="3830" max="3830" width="9.25" customWidth="1"/>
    <col min="3831" max="3831" width="0.25" customWidth="1"/>
    <col min="3832" max="3832" width="1.25" customWidth="1"/>
    <col min="3833" max="3833" width="0" hidden="1" customWidth="1"/>
    <col min="3834" max="3834" width="5.25" customWidth="1"/>
    <col min="3835" max="3835" width="3.125" customWidth="1"/>
    <col min="3836" max="3836" width="0" hidden="1" customWidth="1"/>
    <col min="3837" max="3837" width="2" customWidth="1"/>
    <col min="3838" max="3838" width="0.625" customWidth="1"/>
    <col min="3839" max="3839" width="1.25" customWidth="1"/>
    <col min="3840" max="3840" width="9.625" customWidth="1"/>
    <col min="3841" max="3845" width="0" hidden="1" customWidth="1"/>
    <col min="3848" max="3851" width="10.625" bestFit="1" customWidth="1"/>
    <col min="3852" max="3857" width="16.875" customWidth="1"/>
    <col min="4074" max="4074" width="0.25" customWidth="1"/>
    <col min="4075" max="4075" width="8.875" customWidth="1"/>
    <col min="4076" max="4076" width="2.75" customWidth="1"/>
    <col min="4077" max="4077" width="6.25" customWidth="1"/>
    <col min="4078" max="4078" width="0.625" customWidth="1"/>
    <col min="4079" max="4079" width="8.75" customWidth="1"/>
    <col min="4080" max="4080" width="3.375" customWidth="1"/>
    <col min="4081" max="4081" width="1" customWidth="1"/>
    <col min="4082" max="4082" width="0" hidden="1" customWidth="1"/>
    <col min="4083" max="4083" width="3.625" customWidth="1"/>
    <col min="4084" max="4084" width="7" customWidth="1"/>
    <col min="4085" max="4085" width="15" customWidth="1"/>
    <col min="4086" max="4086" width="9.25" customWidth="1"/>
    <col min="4087" max="4087" width="0.25" customWidth="1"/>
    <col min="4088" max="4088" width="1.25" customWidth="1"/>
    <col min="4089" max="4089" width="0" hidden="1" customWidth="1"/>
    <col min="4090" max="4090" width="5.25" customWidth="1"/>
    <col min="4091" max="4091" width="3.125" customWidth="1"/>
    <col min="4092" max="4092" width="0" hidden="1" customWidth="1"/>
    <col min="4093" max="4093" width="2" customWidth="1"/>
    <col min="4094" max="4094" width="0.625" customWidth="1"/>
    <col min="4095" max="4095" width="1.25" customWidth="1"/>
    <col min="4096" max="4096" width="9.625" customWidth="1"/>
    <col min="4097" max="4101" width="0" hidden="1" customWidth="1"/>
    <col min="4104" max="4107" width="10.625" bestFit="1" customWidth="1"/>
    <col min="4108" max="4113" width="16.875" customWidth="1"/>
    <col min="4330" max="4330" width="0.25" customWidth="1"/>
    <col min="4331" max="4331" width="8.875" customWidth="1"/>
    <col min="4332" max="4332" width="2.75" customWidth="1"/>
    <col min="4333" max="4333" width="6.25" customWidth="1"/>
    <col min="4334" max="4334" width="0.625" customWidth="1"/>
    <col min="4335" max="4335" width="8.75" customWidth="1"/>
    <col min="4336" max="4336" width="3.375" customWidth="1"/>
    <col min="4337" max="4337" width="1" customWidth="1"/>
    <col min="4338" max="4338" width="0" hidden="1" customWidth="1"/>
    <col min="4339" max="4339" width="3.625" customWidth="1"/>
    <col min="4340" max="4340" width="7" customWidth="1"/>
    <col min="4341" max="4341" width="15" customWidth="1"/>
    <col min="4342" max="4342" width="9.25" customWidth="1"/>
    <col min="4343" max="4343" width="0.25" customWidth="1"/>
    <col min="4344" max="4344" width="1.25" customWidth="1"/>
    <col min="4345" max="4345" width="0" hidden="1" customWidth="1"/>
    <col min="4346" max="4346" width="5.25" customWidth="1"/>
    <col min="4347" max="4347" width="3.125" customWidth="1"/>
    <col min="4348" max="4348" width="0" hidden="1" customWidth="1"/>
    <col min="4349" max="4349" width="2" customWidth="1"/>
    <col min="4350" max="4350" width="0.625" customWidth="1"/>
    <col min="4351" max="4351" width="1.25" customWidth="1"/>
    <col min="4352" max="4352" width="9.625" customWidth="1"/>
    <col min="4353" max="4357" width="0" hidden="1" customWidth="1"/>
    <col min="4360" max="4363" width="10.625" bestFit="1" customWidth="1"/>
    <col min="4364" max="4369" width="16.875" customWidth="1"/>
    <col min="4586" max="4586" width="0.25" customWidth="1"/>
    <col min="4587" max="4587" width="8.875" customWidth="1"/>
    <col min="4588" max="4588" width="2.75" customWidth="1"/>
    <col min="4589" max="4589" width="6.25" customWidth="1"/>
    <col min="4590" max="4590" width="0.625" customWidth="1"/>
    <col min="4591" max="4591" width="8.75" customWidth="1"/>
    <col min="4592" max="4592" width="3.375" customWidth="1"/>
    <col min="4593" max="4593" width="1" customWidth="1"/>
    <col min="4594" max="4594" width="0" hidden="1" customWidth="1"/>
    <col min="4595" max="4595" width="3.625" customWidth="1"/>
    <col min="4596" max="4596" width="7" customWidth="1"/>
    <col min="4597" max="4597" width="15" customWidth="1"/>
    <col min="4598" max="4598" width="9.25" customWidth="1"/>
    <col min="4599" max="4599" width="0.25" customWidth="1"/>
    <col min="4600" max="4600" width="1.25" customWidth="1"/>
    <col min="4601" max="4601" width="0" hidden="1" customWidth="1"/>
    <col min="4602" max="4602" width="5.25" customWidth="1"/>
    <col min="4603" max="4603" width="3.125" customWidth="1"/>
    <col min="4604" max="4604" width="0" hidden="1" customWidth="1"/>
    <col min="4605" max="4605" width="2" customWidth="1"/>
    <col min="4606" max="4606" width="0.625" customWidth="1"/>
    <col min="4607" max="4607" width="1.25" customWidth="1"/>
    <col min="4608" max="4608" width="9.625" customWidth="1"/>
    <col min="4609" max="4613" width="0" hidden="1" customWidth="1"/>
    <col min="4616" max="4619" width="10.625" bestFit="1" customWidth="1"/>
    <col min="4620" max="4625" width="16.875" customWidth="1"/>
    <col min="4842" max="4842" width="0.25" customWidth="1"/>
    <col min="4843" max="4843" width="8.875" customWidth="1"/>
    <col min="4844" max="4844" width="2.75" customWidth="1"/>
    <col min="4845" max="4845" width="6.25" customWidth="1"/>
    <col min="4846" max="4846" width="0.625" customWidth="1"/>
    <col min="4847" max="4847" width="8.75" customWidth="1"/>
    <col min="4848" max="4848" width="3.375" customWidth="1"/>
    <col min="4849" max="4849" width="1" customWidth="1"/>
    <col min="4850" max="4850" width="0" hidden="1" customWidth="1"/>
    <col min="4851" max="4851" width="3.625" customWidth="1"/>
    <col min="4852" max="4852" width="7" customWidth="1"/>
    <col min="4853" max="4853" width="15" customWidth="1"/>
    <col min="4854" max="4854" width="9.25" customWidth="1"/>
    <col min="4855" max="4855" width="0.25" customWidth="1"/>
    <col min="4856" max="4856" width="1.25" customWidth="1"/>
    <col min="4857" max="4857" width="0" hidden="1" customWidth="1"/>
    <col min="4858" max="4858" width="5.25" customWidth="1"/>
    <col min="4859" max="4859" width="3.125" customWidth="1"/>
    <col min="4860" max="4860" width="0" hidden="1" customWidth="1"/>
    <col min="4861" max="4861" width="2" customWidth="1"/>
    <col min="4862" max="4862" width="0.625" customWidth="1"/>
    <col min="4863" max="4863" width="1.25" customWidth="1"/>
    <col min="4864" max="4864" width="9.625" customWidth="1"/>
    <col min="4865" max="4869" width="0" hidden="1" customWidth="1"/>
    <col min="4872" max="4875" width="10.625" bestFit="1" customWidth="1"/>
    <col min="4876" max="4881" width="16.875" customWidth="1"/>
    <col min="5098" max="5098" width="0.25" customWidth="1"/>
    <col min="5099" max="5099" width="8.875" customWidth="1"/>
    <col min="5100" max="5100" width="2.75" customWidth="1"/>
    <col min="5101" max="5101" width="6.25" customWidth="1"/>
    <col min="5102" max="5102" width="0.625" customWidth="1"/>
    <col min="5103" max="5103" width="8.75" customWidth="1"/>
    <col min="5104" max="5104" width="3.375" customWidth="1"/>
    <col min="5105" max="5105" width="1" customWidth="1"/>
    <col min="5106" max="5106" width="0" hidden="1" customWidth="1"/>
    <col min="5107" max="5107" width="3.625" customWidth="1"/>
    <col min="5108" max="5108" width="7" customWidth="1"/>
    <col min="5109" max="5109" width="15" customWidth="1"/>
    <col min="5110" max="5110" width="9.25" customWidth="1"/>
    <col min="5111" max="5111" width="0.25" customWidth="1"/>
    <col min="5112" max="5112" width="1.25" customWidth="1"/>
    <col min="5113" max="5113" width="0" hidden="1" customWidth="1"/>
    <col min="5114" max="5114" width="5.25" customWidth="1"/>
    <col min="5115" max="5115" width="3.125" customWidth="1"/>
    <col min="5116" max="5116" width="0" hidden="1" customWidth="1"/>
    <col min="5117" max="5117" width="2" customWidth="1"/>
    <col min="5118" max="5118" width="0.625" customWidth="1"/>
    <col min="5119" max="5119" width="1.25" customWidth="1"/>
    <col min="5120" max="5120" width="9.625" customWidth="1"/>
    <col min="5121" max="5125" width="0" hidden="1" customWidth="1"/>
    <col min="5128" max="5131" width="10.625" bestFit="1" customWidth="1"/>
    <col min="5132" max="5137" width="16.875" customWidth="1"/>
    <col min="5354" max="5354" width="0.25" customWidth="1"/>
    <col min="5355" max="5355" width="8.875" customWidth="1"/>
    <col min="5356" max="5356" width="2.75" customWidth="1"/>
    <col min="5357" max="5357" width="6.25" customWidth="1"/>
    <col min="5358" max="5358" width="0.625" customWidth="1"/>
    <col min="5359" max="5359" width="8.75" customWidth="1"/>
    <col min="5360" max="5360" width="3.375" customWidth="1"/>
    <col min="5361" max="5361" width="1" customWidth="1"/>
    <col min="5362" max="5362" width="0" hidden="1" customWidth="1"/>
    <col min="5363" max="5363" width="3.625" customWidth="1"/>
    <col min="5364" max="5364" width="7" customWidth="1"/>
    <col min="5365" max="5365" width="15" customWidth="1"/>
    <col min="5366" max="5366" width="9.25" customWidth="1"/>
    <col min="5367" max="5367" width="0.25" customWidth="1"/>
    <col min="5368" max="5368" width="1.25" customWidth="1"/>
    <col min="5369" max="5369" width="0" hidden="1" customWidth="1"/>
    <col min="5370" max="5370" width="5.25" customWidth="1"/>
    <col min="5371" max="5371" width="3.125" customWidth="1"/>
    <col min="5372" max="5372" width="0" hidden="1" customWidth="1"/>
    <col min="5373" max="5373" width="2" customWidth="1"/>
    <col min="5374" max="5374" width="0.625" customWidth="1"/>
    <col min="5375" max="5375" width="1.25" customWidth="1"/>
    <col min="5376" max="5376" width="9.625" customWidth="1"/>
    <col min="5377" max="5381" width="0" hidden="1" customWidth="1"/>
    <col min="5384" max="5387" width="10.625" bestFit="1" customWidth="1"/>
    <col min="5388" max="5393" width="16.875" customWidth="1"/>
    <col min="5610" max="5610" width="0.25" customWidth="1"/>
    <col min="5611" max="5611" width="8.875" customWidth="1"/>
    <col min="5612" max="5612" width="2.75" customWidth="1"/>
    <col min="5613" max="5613" width="6.25" customWidth="1"/>
    <col min="5614" max="5614" width="0.625" customWidth="1"/>
    <col min="5615" max="5615" width="8.75" customWidth="1"/>
    <col min="5616" max="5616" width="3.375" customWidth="1"/>
    <col min="5617" max="5617" width="1" customWidth="1"/>
    <col min="5618" max="5618" width="0" hidden="1" customWidth="1"/>
    <col min="5619" max="5619" width="3.625" customWidth="1"/>
    <col min="5620" max="5620" width="7" customWidth="1"/>
    <col min="5621" max="5621" width="15" customWidth="1"/>
    <col min="5622" max="5622" width="9.25" customWidth="1"/>
    <col min="5623" max="5623" width="0.25" customWidth="1"/>
    <col min="5624" max="5624" width="1.25" customWidth="1"/>
    <col min="5625" max="5625" width="0" hidden="1" customWidth="1"/>
    <col min="5626" max="5626" width="5.25" customWidth="1"/>
    <col min="5627" max="5627" width="3.125" customWidth="1"/>
    <col min="5628" max="5628" width="0" hidden="1" customWidth="1"/>
    <col min="5629" max="5629" width="2" customWidth="1"/>
    <col min="5630" max="5630" width="0.625" customWidth="1"/>
    <col min="5631" max="5631" width="1.25" customWidth="1"/>
    <col min="5632" max="5632" width="9.625" customWidth="1"/>
    <col min="5633" max="5637" width="0" hidden="1" customWidth="1"/>
    <col min="5640" max="5643" width="10.625" bestFit="1" customWidth="1"/>
    <col min="5644" max="5649" width="16.875" customWidth="1"/>
    <col min="5866" max="5866" width="0.25" customWidth="1"/>
    <col min="5867" max="5867" width="8.875" customWidth="1"/>
    <col min="5868" max="5868" width="2.75" customWidth="1"/>
    <col min="5869" max="5869" width="6.25" customWidth="1"/>
    <col min="5870" max="5870" width="0.625" customWidth="1"/>
    <col min="5871" max="5871" width="8.75" customWidth="1"/>
    <col min="5872" max="5872" width="3.375" customWidth="1"/>
    <col min="5873" max="5873" width="1" customWidth="1"/>
    <col min="5874" max="5874" width="0" hidden="1" customWidth="1"/>
    <col min="5875" max="5875" width="3.625" customWidth="1"/>
    <col min="5876" max="5876" width="7" customWidth="1"/>
    <col min="5877" max="5877" width="15" customWidth="1"/>
    <col min="5878" max="5878" width="9.25" customWidth="1"/>
    <col min="5879" max="5879" width="0.25" customWidth="1"/>
    <col min="5880" max="5880" width="1.25" customWidth="1"/>
    <col min="5881" max="5881" width="0" hidden="1" customWidth="1"/>
    <col min="5882" max="5882" width="5.25" customWidth="1"/>
    <col min="5883" max="5883" width="3.125" customWidth="1"/>
    <col min="5884" max="5884" width="0" hidden="1" customWidth="1"/>
    <col min="5885" max="5885" width="2" customWidth="1"/>
    <col min="5886" max="5886" width="0.625" customWidth="1"/>
    <col min="5887" max="5887" width="1.25" customWidth="1"/>
    <col min="5888" max="5888" width="9.625" customWidth="1"/>
    <col min="5889" max="5893" width="0" hidden="1" customWidth="1"/>
    <col min="5896" max="5899" width="10.625" bestFit="1" customWidth="1"/>
    <col min="5900" max="5905" width="16.875" customWidth="1"/>
    <col min="6122" max="6122" width="0.25" customWidth="1"/>
    <col min="6123" max="6123" width="8.875" customWidth="1"/>
    <col min="6124" max="6124" width="2.75" customWidth="1"/>
    <col min="6125" max="6125" width="6.25" customWidth="1"/>
    <col min="6126" max="6126" width="0.625" customWidth="1"/>
    <col min="6127" max="6127" width="8.75" customWidth="1"/>
    <col min="6128" max="6128" width="3.375" customWidth="1"/>
    <col min="6129" max="6129" width="1" customWidth="1"/>
    <col min="6130" max="6130" width="0" hidden="1" customWidth="1"/>
    <col min="6131" max="6131" width="3.625" customWidth="1"/>
    <col min="6132" max="6132" width="7" customWidth="1"/>
    <col min="6133" max="6133" width="15" customWidth="1"/>
    <col min="6134" max="6134" width="9.25" customWidth="1"/>
    <col min="6135" max="6135" width="0.25" customWidth="1"/>
    <col min="6136" max="6136" width="1.25" customWidth="1"/>
    <col min="6137" max="6137" width="0" hidden="1" customWidth="1"/>
    <col min="6138" max="6138" width="5.25" customWidth="1"/>
    <col min="6139" max="6139" width="3.125" customWidth="1"/>
    <col min="6140" max="6140" width="0" hidden="1" customWidth="1"/>
    <col min="6141" max="6141" width="2" customWidth="1"/>
    <col min="6142" max="6142" width="0.625" customWidth="1"/>
    <col min="6143" max="6143" width="1.25" customWidth="1"/>
    <col min="6144" max="6144" width="9.625" customWidth="1"/>
    <col min="6145" max="6149" width="0" hidden="1" customWidth="1"/>
    <col min="6152" max="6155" width="10.625" bestFit="1" customWidth="1"/>
    <col min="6156" max="6161" width="16.875" customWidth="1"/>
    <col min="6378" max="6378" width="0.25" customWidth="1"/>
    <col min="6379" max="6379" width="8.875" customWidth="1"/>
    <col min="6380" max="6380" width="2.75" customWidth="1"/>
    <col min="6381" max="6381" width="6.25" customWidth="1"/>
    <col min="6382" max="6382" width="0.625" customWidth="1"/>
    <col min="6383" max="6383" width="8.75" customWidth="1"/>
    <col min="6384" max="6384" width="3.375" customWidth="1"/>
    <col min="6385" max="6385" width="1" customWidth="1"/>
    <col min="6386" max="6386" width="0" hidden="1" customWidth="1"/>
    <col min="6387" max="6387" width="3.625" customWidth="1"/>
    <col min="6388" max="6388" width="7" customWidth="1"/>
    <col min="6389" max="6389" width="15" customWidth="1"/>
    <col min="6390" max="6390" width="9.25" customWidth="1"/>
    <col min="6391" max="6391" width="0.25" customWidth="1"/>
    <col min="6392" max="6392" width="1.25" customWidth="1"/>
    <col min="6393" max="6393" width="0" hidden="1" customWidth="1"/>
    <col min="6394" max="6394" width="5.25" customWidth="1"/>
    <col min="6395" max="6395" width="3.125" customWidth="1"/>
    <col min="6396" max="6396" width="0" hidden="1" customWidth="1"/>
    <col min="6397" max="6397" width="2" customWidth="1"/>
    <col min="6398" max="6398" width="0.625" customWidth="1"/>
    <col min="6399" max="6399" width="1.25" customWidth="1"/>
    <col min="6400" max="6400" width="9.625" customWidth="1"/>
    <col min="6401" max="6405" width="0" hidden="1" customWidth="1"/>
    <col min="6408" max="6411" width="10.625" bestFit="1" customWidth="1"/>
    <col min="6412" max="6417" width="16.875" customWidth="1"/>
    <col min="6634" max="6634" width="0.25" customWidth="1"/>
    <col min="6635" max="6635" width="8.875" customWidth="1"/>
    <col min="6636" max="6636" width="2.75" customWidth="1"/>
    <col min="6637" max="6637" width="6.25" customWidth="1"/>
    <col min="6638" max="6638" width="0.625" customWidth="1"/>
    <col min="6639" max="6639" width="8.75" customWidth="1"/>
    <col min="6640" max="6640" width="3.375" customWidth="1"/>
    <col min="6641" max="6641" width="1" customWidth="1"/>
    <col min="6642" max="6642" width="0" hidden="1" customWidth="1"/>
    <col min="6643" max="6643" width="3.625" customWidth="1"/>
    <col min="6644" max="6644" width="7" customWidth="1"/>
    <col min="6645" max="6645" width="15" customWidth="1"/>
    <col min="6646" max="6646" width="9.25" customWidth="1"/>
    <col min="6647" max="6647" width="0.25" customWidth="1"/>
    <col min="6648" max="6648" width="1.25" customWidth="1"/>
    <col min="6649" max="6649" width="0" hidden="1" customWidth="1"/>
    <col min="6650" max="6650" width="5.25" customWidth="1"/>
    <col min="6651" max="6651" width="3.125" customWidth="1"/>
    <col min="6652" max="6652" width="0" hidden="1" customWidth="1"/>
    <col min="6653" max="6653" width="2" customWidth="1"/>
    <col min="6654" max="6654" width="0.625" customWidth="1"/>
    <col min="6655" max="6655" width="1.25" customWidth="1"/>
    <col min="6656" max="6656" width="9.625" customWidth="1"/>
    <col min="6657" max="6661" width="0" hidden="1" customWidth="1"/>
    <col min="6664" max="6667" width="10.625" bestFit="1" customWidth="1"/>
    <col min="6668" max="6673" width="16.875" customWidth="1"/>
    <col min="6890" max="6890" width="0.25" customWidth="1"/>
    <col min="6891" max="6891" width="8.875" customWidth="1"/>
    <col min="6892" max="6892" width="2.75" customWidth="1"/>
    <col min="6893" max="6893" width="6.25" customWidth="1"/>
    <col min="6894" max="6894" width="0.625" customWidth="1"/>
    <col min="6895" max="6895" width="8.75" customWidth="1"/>
    <col min="6896" max="6896" width="3.375" customWidth="1"/>
    <col min="6897" max="6897" width="1" customWidth="1"/>
    <col min="6898" max="6898" width="0" hidden="1" customWidth="1"/>
    <col min="6899" max="6899" width="3.625" customWidth="1"/>
    <col min="6900" max="6900" width="7" customWidth="1"/>
    <col min="6901" max="6901" width="15" customWidth="1"/>
    <col min="6902" max="6902" width="9.25" customWidth="1"/>
    <col min="6903" max="6903" width="0.25" customWidth="1"/>
    <col min="6904" max="6904" width="1.25" customWidth="1"/>
    <col min="6905" max="6905" width="0" hidden="1" customWidth="1"/>
    <col min="6906" max="6906" width="5.25" customWidth="1"/>
    <col min="6907" max="6907" width="3.125" customWidth="1"/>
    <col min="6908" max="6908" width="0" hidden="1" customWidth="1"/>
    <col min="6909" max="6909" width="2" customWidth="1"/>
    <col min="6910" max="6910" width="0.625" customWidth="1"/>
    <col min="6911" max="6911" width="1.25" customWidth="1"/>
    <col min="6912" max="6912" width="9.625" customWidth="1"/>
    <col min="6913" max="6917" width="0" hidden="1" customWidth="1"/>
    <col min="6920" max="6923" width="10.625" bestFit="1" customWidth="1"/>
    <col min="6924" max="6929" width="16.875" customWidth="1"/>
    <col min="7146" max="7146" width="0.25" customWidth="1"/>
    <col min="7147" max="7147" width="8.875" customWidth="1"/>
    <col min="7148" max="7148" width="2.75" customWidth="1"/>
    <col min="7149" max="7149" width="6.25" customWidth="1"/>
    <col min="7150" max="7150" width="0.625" customWidth="1"/>
    <col min="7151" max="7151" width="8.75" customWidth="1"/>
    <col min="7152" max="7152" width="3.375" customWidth="1"/>
    <col min="7153" max="7153" width="1" customWidth="1"/>
    <col min="7154" max="7154" width="0" hidden="1" customWidth="1"/>
    <col min="7155" max="7155" width="3.625" customWidth="1"/>
    <col min="7156" max="7156" width="7" customWidth="1"/>
    <col min="7157" max="7157" width="15" customWidth="1"/>
    <col min="7158" max="7158" width="9.25" customWidth="1"/>
    <col min="7159" max="7159" width="0.25" customWidth="1"/>
    <col min="7160" max="7160" width="1.25" customWidth="1"/>
    <col min="7161" max="7161" width="0" hidden="1" customWidth="1"/>
    <col min="7162" max="7162" width="5.25" customWidth="1"/>
    <col min="7163" max="7163" width="3.125" customWidth="1"/>
    <col min="7164" max="7164" width="0" hidden="1" customWidth="1"/>
    <col min="7165" max="7165" width="2" customWidth="1"/>
    <col min="7166" max="7166" width="0.625" customWidth="1"/>
    <col min="7167" max="7167" width="1.25" customWidth="1"/>
    <col min="7168" max="7168" width="9.625" customWidth="1"/>
    <col min="7169" max="7173" width="0" hidden="1" customWidth="1"/>
    <col min="7176" max="7179" width="10.625" bestFit="1" customWidth="1"/>
    <col min="7180" max="7185" width="16.875" customWidth="1"/>
    <col min="7402" max="7402" width="0.25" customWidth="1"/>
    <col min="7403" max="7403" width="8.875" customWidth="1"/>
    <col min="7404" max="7404" width="2.75" customWidth="1"/>
    <col min="7405" max="7405" width="6.25" customWidth="1"/>
    <col min="7406" max="7406" width="0.625" customWidth="1"/>
    <col min="7407" max="7407" width="8.75" customWidth="1"/>
    <col min="7408" max="7408" width="3.375" customWidth="1"/>
    <col min="7409" max="7409" width="1" customWidth="1"/>
    <col min="7410" max="7410" width="0" hidden="1" customWidth="1"/>
    <col min="7411" max="7411" width="3.625" customWidth="1"/>
    <col min="7412" max="7412" width="7" customWidth="1"/>
    <col min="7413" max="7413" width="15" customWidth="1"/>
    <col min="7414" max="7414" width="9.25" customWidth="1"/>
    <col min="7415" max="7415" width="0.25" customWidth="1"/>
    <col min="7416" max="7416" width="1.25" customWidth="1"/>
    <col min="7417" max="7417" width="0" hidden="1" customWidth="1"/>
    <col min="7418" max="7418" width="5.25" customWidth="1"/>
    <col min="7419" max="7419" width="3.125" customWidth="1"/>
    <col min="7420" max="7420" width="0" hidden="1" customWidth="1"/>
    <col min="7421" max="7421" width="2" customWidth="1"/>
    <col min="7422" max="7422" width="0.625" customWidth="1"/>
    <col min="7423" max="7423" width="1.25" customWidth="1"/>
    <col min="7424" max="7424" width="9.625" customWidth="1"/>
    <col min="7425" max="7429" width="0" hidden="1" customWidth="1"/>
    <col min="7432" max="7435" width="10.625" bestFit="1" customWidth="1"/>
    <col min="7436" max="7441" width="16.875" customWidth="1"/>
    <col min="7658" max="7658" width="0.25" customWidth="1"/>
    <col min="7659" max="7659" width="8.875" customWidth="1"/>
    <col min="7660" max="7660" width="2.75" customWidth="1"/>
    <col min="7661" max="7661" width="6.25" customWidth="1"/>
    <col min="7662" max="7662" width="0.625" customWidth="1"/>
    <col min="7663" max="7663" width="8.75" customWidth="1"/>
    <col min="7664" max="7664" width="3.375" customWidth="1"/>
    <col min="7665" max="7665" width="1" customWidth="1"/>
    <col min="7666" max="7666" width="0" hidden="1" customWidth="1"/>
    <col min="7667" max="7667" width="3.625" customWidth="1"/>
    <col min="7668" max="7668" width="7" customWidth="1"/>
    <col min="7669" max="7669" width="15" customWidth="1"/>
    <col min="7670" max="7670" width="9.25" customWidth="1"/>
    <col min="7671" max="7671" width="0.25" customWidth="1"/>
    <col min="7672" max="7672" width="1.25" customWidth="1"/>
    <col min="7673" max="7673" width="0" hidden="1" customWidth="1"/>
    <col min="7674" max="7674" width="5.25" customWidth="1"/>
    <col min="7675" max="7675" width="3.125" customWidth="1"/>
    <col min="7676" max="7676" width="0" hidden="1" customWidth="1"/>
    <col min="7677" max="7677" width="2" customWidth="1"/>
    <col min="7678" max="7678" width="0.625" customWidth="1"/>
    <col min="7679" max="7679" width="1.25" customWidth="1"/>
    <col min="7680" max="7680" width="9.625" customWidth="1"/>
    <col min="7681" max="7685" width="0" hidden="1" customWidth="1"/>
    <col min="7688" max="7691" width="10.625" bestFit="1" customWidth="1"/>
    <col min="7692" max="7697" width="16.875" customWidth="1"/>
    <col min="7914" max="7914" width="0.25" customWidth="1"/>
    <col min="7915" max="7915" width="8.875" customWidth="1"/>
    <col min="7916" max="7916" width="2.75" customWidth="1"/>
    <col min="7917" max="7917" width="6.25" customWidth="1"/>
    <col min="7918" max="7918" width="0.625" customWidth="1"/>
    <col min="7919" max="7919" width="8.75" customWidth="1"/>
    <col min="7920" max="7920" width="3.375" customWidth="1"/>
    <col min="7921" max="7921" width="1" customWidth="1"/>
    <col min="7922" max="7922" width="0" hidden="1" customWidth="1"/>
    <col min="7923" max="7923" width="3.625" customWidth="1"/>
    <col min="7924" max="7924" width="7" customWidth="1"/>
    <col min="7925" max="7925" width="15" customWidth="1"/>
    <col min="7926" max="7926" width="9.25" customWidth="1"/>
    <col min="7927" max="7927" width="0.25" customWidth="1"/>
    <col min="7928" max="7928" width="1.25" customWidth="1"/>
    <col min="7929" max="7929" width="0" hidden="1" customWidth="1"/>
    <col min="7930" max="7930" width="5.25" customWidth="1"/>
    <col min="7931" max="7931" width="3.125" customWidth="1"/>
    <col min="7932" max="7932" width="0" hidden="1" customWidth="1"/>
    <col min="7933" max="7933" width="2" customWidth="1"/>
    <col min="7934" max="7934" width="0.625" customWidth="1"/>
    <col min="7935" max="7935" width="1.25" customWidth="1"/>
    <col min="7936" max="7936" width="9.625" customWidth="1"/>
    <col min="7937" max="7941" width="0" hidden="1" customWidth="1"/>
    <col min="7944" max="7947" width="10.625" bestFit="1" customWidth="1"/>
    <col min="7948" max="7953" width="16.875" customWidth="1"/>
    <col min="8170" max="8170" width="0.25" customWidth="1"/>
    <col min="8171" max="8171" width="8.875" customWidth="1"/>
    <col min="8172" max="8172" width="2.75" customWidth="1"/>
    <col min="8173" max="8173" width="6.25" customWidth="1"/>
    <col min="8174" max="8174" width="0.625" customWidth="1"/>
    <col min="8175" max="8175" width="8.75" customWidth="1"/>
    <col min="8176" max="8176" width="3.375" customWidth="1"/>
    <col min="8177" max="8177" width="1" customWidth="1"/>
    <col min="8178" max="8178" width="0" hidden="1" customWidth="1"/>
    <col min="8179" max="8179" width="3.625" customWidth="1"/>
    <col min="8180" max="8180" width="7" customWidth="1"/>
    <col min="8181" max="8181" width="15" customWidth="1"/>
    <col min="8182" max="8182" width="9.25" customWidth="1"/>
    <col min="8183" max="8183" width="0.25" customWidth="1"/>
    <col min="8184" max="8184" width="1.25" customWidth="1"/>
    <col min="8185" max="8185" width="0" hidden="1" customWidth="1"/>
    <col min="8186" max="8186" width="5.25" customWidth="1"/>
    <col min="8187" max="8187" width="3.125" customWidth="1"/>
    <col min="8188" max="8188" width="0" hidden="1" customWidth="1"/>
    <col min="8189" max="8189" width="2" customWidth="1"/>
    <col min="8190" max="8190" width="0.625" customWidth="1"/>
    <col min="8191" max="8191" width="1.25" customWidth="1"/>
    <col min="8192" max="8192" width="9.625" customWidth="1"/>
    <col min="8193" max="8197" width="0" hidden="1" customWidth="1"/>
    <col min="8200" max="8203" width="10.625" bestFit="1" customWidth="1"/>
    <col min="8204" max="8209" width="16.875" customWidth="1"/>
    <col min="8426" max="8426" width="0.25" customWidth="1"/>
    <col min="8427" max="8427" width="8.875" customWidth="1"/>
    <col min="8428" max="8428" width="2.75" customWidth="1"/>
    <col min="8429" max="8429" width="6.25" customWidth="1"/>
    <col min="8430" max="8430" width="0.625" customWidth="1"/>
    <col min="8431" max="8431" width="8.75" customWidth="1"/>
    <col min="8432" max="8432" width="3.375" customWidth="1"/>
    <col min="8433" max="8433" width="1" customWidth="1"/>
    <col min="8434" max="8434" width="0" hidden="1" customWidth="1"/>
    <col min="8435" max="8435" width="3.625" customWidth="1"/>
    <col min="8436" max="8436" width="7" customWidth="1"/>
    <col min="8437" max="8437" width="15" customWidth="1"/>
    <col min="8438" max="8438" width="9.25" customWidth="1"/>
    <col min="8439" max="8439" width="0.25" customWidth="1"/>
    <col min="8440" max="8440" width="1.25" customWidth="1"/>
    <col min="8441" max="8441" width="0" hidden="1" customWidth="1"/>
    <col min="8442" max="8442" width="5.25" customWidth="1"/>
    <col min="8443" max="8443" width="3.125" customWidth="1"/>
    <col min="8444" max="8444" width="0" hidden="1" customWidth="1"/>
    <col min="8445" max="8445" width="2" customWidth="1"/>
    <col min="8446" max="8446" width="0.625" customWidth="1"/>
    <col min="8447" max="8447" width="1.25" customWidth="1"/>
    <col min="8448" max="8448" width="9.625" customWidth="1"/>
    <col min="8449" max="8453" width="0" hidden="1" customWidth="1"/>
    <col min="8456" max="8459" width="10.625" bestFit="1" customWidth="1"/>
    <col min="8460" max="8465" width="16.875" customWidth="1"/>
    <col min="8682" max="8682" width="0.25" customWidth="1"/>
    <col min="8683" max="8683" width="8.875" customWidth="1"/>
    <col min="8684" max="8684" width="2.75" customWidth="1"/>
    <col min="8685" max="8685" width="6.25" customWidth="1"/>
    <col min="8686" max="8686" width="0.625" customWidth="1"/>
    <col min="8687" max="8687" width="8.75" customWidth="1"/>
    <col min="8688" max="8688" width="3.375" customWidth="1"/>
    <col min="8689" max="8689" width="1" customWidth="1"/>
    <col min="8690" max="8690" width="0" hidden="1" customWidth="1"/>
    <col min="8691" max="8691" width="3.625" customWidth="1"/>
    <col min="8692" max="8692" width="7" customWidth="1"/>
    <col min="8693" max="8693" width="15" customWidth="1"/>
    <col min="8694" max="8694" width="9.25" customWidth="1"/>
    <col min="8695" max="8695" width="0.25" customWidth="1"/>
    <col min="8696" max="8696" width="1.25" customWidth="1"/>
    <col min="8697" max="8697" width="0" hidden="1" customWidth="1"/>
    <col min="8698" max="8698" width="5.25" customWidth="1"/>
    <col min="8699" max="8699" width="3.125" customWidth="1"/>
    <col min="8700" max="8700" width="0" hidden="1" customWidth="1"/>
    <col min="8701" max="8701" width="2" customWidth="1"/>
    <col min="8702" max="8702" width="0.625" customWidth="1"/>
    <col min="8703" max="8703" width="1.25" customWidth="1"/>
    <col min="8704" max="8704" width="9.625" customWidth="1"/>
    <col min="8705" max="8709" width="0" hidden="1" customWidth="1"/>
    <col min="8712" max="8715" width="10.625" bestFit="1" customWidth="1"/>
    <col min="8716" max="8721" width="16.875" customWidth="1"/>
    <col min="8938" max="8938" width="0.25" customWidth="1"/>
    <col min="8939" max="8939" width="8.875" customWidth="1"/>
    <col min="8940" max="8940" width="2.75" customWidth="1"/>
    <col min="8941" max="8941" width="6.25" customWidth="1"/>
    <col min="8942" max="8942" width="0.625" customWidth="1"/>
    <col min="8943" max="8943" width="8.75" customWidth="1"/>
    <col min="8944" max="8944" width="3.375" customWidth="1"/>
    <col min="8945" max="8945" width="1" customWidth="1"/>
    <col min="8946" max="8946" width="0" hidden="1" customWidth="1"/>
    <col min="8947" max="8947" width="3.625" customWidth="1"/>
    <col min="8948" max="8948" width="7" customWidth="1"/>
    <col min="8949" max="8949" width="15" customWidth="1"/>
    <col min="8950" max="8950" width="9.25" customWidth="1"/>
    <col min="8951" max="8951" width="0.25" customWidth="1"/>
    <col min="8952" max="8952" width="1.25" customWidth="1"/>
    <col min="8953" max="8953" width="0" hidden="1" customWidth="1"/>
    <col min="8954" max="8954" width="5.25" customWidth="1"/>
    <col min="8955" max="8955" width="3.125" customWidth="1"/>
    <col min="8956" max="8956" width="0" hidden="1" customWidth="1"/>
    <col min="8957" max="8957" width="2" customWidth="1"/>
    <col min="8958" max="8958" width="0.625" customWidth="1"/>
    <col min="8959" max="8959" width="1.25" customWidth="1"/>
    <col min="8960" max="8960" width="9.625" customWidth="1"/>
    <col min="8961" max="8965" width="0" hidden="1" customWidth="1"/>
    <col min="8968" max="8971" width="10.625" bestFit="1" customWidth="1"/>
    <col min="8972" max="8977" width="16.875" customWidth="1"/>
    <col min="9194" max="9194" width="0.25" customWidth="1"/>
    <col min="9195" max="9195" width="8.875" customWidth="1"/>
    <col min="9196" max="9196" width="2.75" customWidth="1"/>
    <col min="9197" max="9197" width="6.25" customWidth="1"/>
    <col min="9198" max="9198" width="0.625" customWidth="1"/>
    <col min="9199" max="9199" width="8.75" customWidth="1"/>
    <col min="9200" max="9200" width="3.375" customWidth="1"/>
    <col min="9201" max="9201" width="1" customWidth="1"/>
    <col min="9202" max="9202" width="0" hidden="1" customWidth="1"/>
    <col min="9203" max="9203" width="3.625" customWidth="1"/>
    <col min="9204" max="9204" width="7" customWidth="1"/>
    <col min="9205" max="9205" width="15" customWidth="1"/>
    <col min="9206" max="9206" width="9.25" customWidth="1"/>
    <col min="9207" max="9207" width="0.25" customWidth="1"/>
    <col min="9208" max="9208" width="1.25" customWidth="1"/>
    <col min="9209" max="9209" width="0" hidden="1" customWidth="1"/>
    <col min="9210" max="9210" width="5.25" customWidth="1"/>
    <col min="9211" max="9211" width="3.125" customWidth="1"/>
    <col min="9212" max="9212" width="0" hidden="1" customWidth="1"/>
    <col min="9213" max="9213" width="2" customWidth="1"/>
    <col min="9214" max="9214" width="0.625" customWidth="1"/>
    <col min="9215" max="9215" width="1.25" customWidth="1"/>
    <col min="9216" max="9216" width="9.625" customWidth="1"/>
    <col min="9217" max="9221" width="0" hidden="1" customWidth="1"/>
    <col min="9224" max="9227" width="10.625" bestFit="1" customWidth="1"/>
    <col min="9228" max="9233" width="16.875" customWidth="1"/>
    <col min="9450" max="9450" width="0.25" customWidth="1"/>
    <col min="9451" max="9451" width="8.875" customWidth="1"/>
    <col min="9452" max="9452" width="2.75" customWidth="1"/>
    <col min="9453" max="9453" width="6.25" customWidth="1"/>
    <col min="9454" max="9454" width="0.625" customWidth="1"/>
    <col min="9455" max="9455" width="8.75" customWidth="1"/>
    <col min="9456" max="9456" width="3.375" customWidth="1"/>
    <col min="9457" max="9457" width="1" customWidth="1"/>
    <col min="9458" max="9458" width="0" hidden="1" customWidth="1"/>
    <col min="9459" max="9459" width="3.625" customWidth="1"/>
    <col min="9460" max="9460" width="7" customWidth="1"/>
    <col min="9461" max="9461" width="15" customWidth="1"/>
    <col min="9462" max="9462" width="9.25" customWidth="1"/>
    <col min="9463" max="9463" width="0.25" customWidth="1"/>
    <col min="9464" max="9464" width="1.25" customWidth="1"/>
    <col min="9465" max="9465" width="0" hidden="1" customWidth="1"/>
    <col min="9466" max="9466" width="5.25" customWidth="1"/>
    <col min="9467" max="9467" width="3.125" customWidth="1"/>
    <col min="9468" max="9468" width="0" hidden="1" customWidth="1"/>
    <col min="9469" max="9469" width="2" customWidth="1"/>
    <col min="9470" max="9470" width="0.625" customWidth="1"/>
    <col min="9471" max="9471" width="1.25" customWidth="1"/>
    <col min="9472" max="9472" width="9.625" customWidth="1"/>
    <col min="9473" max="9477" width="0" hidden="1" customWidth="1"/>
    <col min="9480" max="9483" width="10.625" bestFit="1" customWidth="1"/>
    <col min="9484" max="9489" width="16.875" customWidth="1"/>
    <col min="9706" max="9706" width="0.25" customWidth="1"/>
    <col min="9707" max="9707" width="8.875" customWidth="1"/>
    <col min="9708" max="9708" width="2.75" customWidth="1"/>
    <col min="9709" max="9709" width="6.25" customWidth="1"/>
    <col min="9710" max="9710" width="0.625" customWidth="1"/>
    <col min="9711" max="9711" width="8.75" customWidth="1"/>
    <col min="9712" max="9712" width="3.375" customWidth="1"/>
    <col min="9713" max="9713" width="1" customWidth="1"/>
    <col min="9714" max="9714" width="0" hidden="1" customWidth="1"/>
    <col min="9715" max="9715" width="3.625" customWidth="1"/>
    <col min="9716" max="9716" width="7" customWidth="1"/>
    <col min="9717" max="9717" width="15" customWidth="1"/>
    <col min="9718" max="9718" width="9.25" customWidth="1"/>
    <col min="9719" max="9719" width="0.25" customWidth="1"/>
    <col min="9720" max="9720" width="1.25" customWidth="1"/>
    <col min="9721" max="9721" width="0" hidden="1" customWidth="1"/>
    <col min="9722" max="9722" width="5.25" customWidth="1"/>
    <col min="9723" max="9723" width="3.125" customWidth="1"/>
    <col min="9724" max="9724" width="0" hidden="1" customWidth="1"/>
    <col min="9725" max="9725" width="2" customWidth="1"/>
    <col min="9726" max="9726" width="0.625" customWidth="1"/>
    <col min="9727" max="9727" width="1.25" customWidth="1"/>
    <col min="9728" max="9728" width="9.625" customWidth="1"/>
    <col min="9729" max="9733" width="0" hidden="1" customWidth="1"/>
    <col min="9736" max="9739" width="10.625" bestFit="1" customWidth="1"/>
    <col min="9740" max="9745" width="16.875" customWidth="1"/>
    <col min="9962" max="9962" width="0.25" customWidth="1"/>
    <col min="9963" max="9963" width="8.875" customWidth="1"/>
    <col min="9964" max="9964" width="2.75" customWidth="1"/>
    <col min="9965" max="9965" width="6.25" customWidth="1"/>
    <col min="9966" max="9966" width="0.625" customWidth="1"/>
    <col min="9967" max="9967" width="8.75" customWidth="1"/>
    <col min="9968" max="9968" width="3.375" customWidth="1"/>
    <col min="9969" max="9969" width="1" customWidth="1"/>
    <col min="9970" max="9970" width="0" hidden="1" customWidth="1"/>
    <col min="9971" max="9971" width="3.625" customWidth="1"/>
    <col min="9972" max="9972" width="7" customWidth="1"/>
    <col min="9973" max="9973" width="15" customWidth="1"/>
    <col min="9974" max="9974" width="9.25" customWidth="1"/>
    <col min="9975" max="9975" width="0.25" customWidth="1"/>
    <col min="9976" max="9976" width="1.25" customWidth="1"/>
    <col min="9977" max="9977" width="0" hidden="1" customWidth="1"/>
    <col min="9978" max="9978" width="5.25" customWidth="1"/>
    <col min="9979" max="9979" width="3.125" customWidth="1"/>
    <col min="9980" max="9980" width="0" hidden="1" customWidth="1"/>
    <col min="9981" max="9981" width="2" customWidth="1"/>
    <col min="9982" max="9982" width="0.625" customWidth="1"/>
    <col min="9983" max="9983" width="1.25" customWidth="1"/>
    <col min="9984" max="9984" width="9.625" customWidth="1"/>
    <col min="9985" max="9989" width="0" hidden="1" customWidth="1"/>
    <col min="9992" max="9995" width="10.625" bestFit="1" customWidth="1"/>
    <col min="9996" max="10001" width="16.875" customWidth="1"/>
    <col min="10218" max="10218" width="0.25" customWidth="1"/>
    <col min="10219" max="10219" width="8.875" customWidth="1"/>
    <col min="10220" max="10220" width="2.75" customWidth="1"/>
    <col min="10221" max="10221" width="6.25" customWidth="1"/>
    <col min="10222" max="10222" width="0.625" customWidth="1"/>
    <col min="10223" max="10223" width="8.75" customWidth="1"/>
    <col min="10224" max="10224" width="3.375" customWidth="1"/>
    <col min="10225" max="10225" width="1" customWidth="1"/>
    <col min="10226" max="10226" width="0" hidden="1" customWidth="1"/>
    <col min="10227" max="10227" width="3.625" customWidth="1"/>
    <col min="10228" max="10228" width="7" customWidth="1"/>
    <col min="10229" max="10229" width="15" customWidth="1"/>
    <col min="10230" max="10230" width="9.25" customWidth="1"/>
    <col min="10231" max="10231" width="0.25" customWidth="1"/>
    <col min="10232" max="10232" width="1.25" customWidth="1"/>
    <col min="10233" max="10233" width="0" hidden="1" customWidth="1"/>
    <col min="10234" max="10234" width="5.25" customWidth="1"/>
    <col min="10235" max="10235" width="3.125" customWidth="1"/>
    <col min="10236" max="10236" width="0" hidden="1" customWidth="1"/>
    <col min="10237" max="10237" width="2" customWidth="1"/>
    <col min="10238" max="10238" width="0.625" customWidth="1"/>
    <col min="10239" max="10239" width="1.25" customWidth="1"/>
    <col min="10240" max="10240" width="9.625" customWidth="1"/>
    <col min="10241" max="10245" width="0" hidden="1" customWidth="1"/>
    <col min="10248" max="10251" width="10.625" bestFit="1" customWidth="1"/>
    <col min="10252" max="10257" width="16.875" customWidth="1"/>
    <col min="10474" max="10474" width="0.25" customWidth="1"/>
    <col min="10475" max="10475" width="8.875" customWidth="1"/>
    <col min="10476" max="10476" width="2.75" customWidth="1"/>
    <col min="10477" max="10477" width="6.25" customWidth="1"/>
    <col min="10478" max="10478" width="0.625" customWidth="1"/>
    <col min="10479" max="10479" width="8.75" customWidth="1"/>
    <col min="10480" max="10480" width="3.375" customWidth="1"/>
    <col min="10481" max="10481" width="1" customWidth="1"/>
    <col min="10482" max="10482" width="0" hidden="1" customWidth="1"/>
    <col min="10483" max="10483" width="3.625" customWidth="1"/>
    <col min="10484" max="10484" width="7" customWidth="1"/>
    <col min="10485" max="10485" width="15" customWidth="1"/>
    <col min="10486" max="10486" width="9.25" customWidth="1"/>
    <col min="10487" max="10487" width="0.25" customWidth="1"/>
    <col min="10488" max="10488" width="1.25" customWidth="1"/>
    <col min="10489" max="10489" width="0" hidden="1" customWidth="1"/>
    <col min="10490" max="10490" width="5.25" customWidth="1"/>
    <col min="10491" max="10491" width="3.125" customWidth="1"/>
    <col min="10492" max="10492" width="0" hidden="1" customWidth="1"/>
    <col min="10493" max="10493" width="2" customWidth="1"/>
    <col min="10494" max="10494" width="0.625" customWidth="1"/>
    <col min="10495" max="10495" width="1.25" customWidth="1"/>
    <col min="10496" max="10496" width="9.625" customWidth="1"/>
    <col min="10497" max="10501" width="0" hidden="1" customWidth="1"/>
    <col min="10504" max="10507" width="10.625" bestFit="1" customWidth="1"/>
    <col min="10508" max="10513" width="16.875" customWidth="1"/>
    <col min="10730" max="10730" width="0.25" customWidth="1"/>
    <col min="10731" max="10731" width="8.875" customWidth="1"/>
    <col min="10732" max="10732" width="2.75" customWidth="1"/>
    <col min="10733" max="10733" width="6.25" customWidth="1"/>
    <col min="10734" max="10734" width="0.625" customWidth="1"/>
    <col min="10735" max="10735" width="8.75" customWidth="1"/>
    <col min="10736" max="10736" width="3.375" customWidth="1"/>
    <col min="10737" max="10737" width="1" customWidth="1"/>
    <col min="10738" max="10738" width="0" hidden="1" customWidth="1"/>
    <col min="10739" max="10739" width="3.625" customWidth="1"/>
    <col min="10740" max="10740" width="7" customWidth="1"/>
    <col min="10741" max="10741" width="15" customWidth="1"/>
    <col min="10742" max="10742" width="9.25" customWidth="1"/>
    <col min="10743" max="10743" width="0.25" customWidth="1"/>
    <col min="10744" max="10744" width="1.25" customWidth="1"/>
    <col min="10745" max="10745" width="0" hidden="1" customWidth="1"/>
    <col min="10746" max="10746" width="5.25" customWidth="1"/>
    <col min="10747" max="10747" width="3.125" customWidth="1"/>
    <col min="10748" max="10748" width="0" hidden="1" customWidth="1"/>
    <col min="10749" max="10749" width="2" customWidth="1"/>
    <col min="10750" max="10750" width="0.625" customWidth="1"/>
    <col min="10751" max="10751" width="1.25" customWidth="1"/>
    <col min="10752" max="10752" width="9.625" customWidth="1"/>
    <col min="10753" max="10757" width="0" hidden="1" customWidth="1"/>
    <col min="10760" max="10763" width="10.625" bestFit="1" customWidth="1"/>
    <col min="10764" max="10769" width="16.875" customWidth="1"/>
    <col min="10986" max="10986" width="0.25" customWidth="1"/>
    <col min="10987" max="10987" width="8.875" customWidth="1"/>
    <col min="10988" max="10988" width="2.75" customWidth="1"/>
    <col min="10989" max="10989" width="6.25" customWidth="1"/>
    <col min="10990" max="10990" width="0.625" customWidth="1"/>
    <col min="10991" max="10991" width="8.75" customWidth="1"/>
    <col min="10992" max="10992" width="3.375" customWidth="1"/>
    <col min="10993" max="10993" width="1" customWidth="1"/>
    <col min="10994" max="10994" width="0" hidden="1" customWidth="1"/>
    <col min="10995" max="10995" width="3.625" customWidth="1"/>
    <col min="10996" max="10996" width="7" customWidth="1"/>
    <col min="10997" max="10997" width="15" customWidth="1"/>
    <col min="10998" max="10998" width="9.25" customWidth="1"/>
    <col min="10999" max="10999" width="0.25" customWidth="1"/>
    <col min="11000" max="11000" width="1.25" customWidth="1"/>
    <col min="11001" max="11001" width="0" hidden="1" customWidth="1"/>
    <col min="11002" max="11002" width="5.25" customWidth="1"/>
    <col min="11003" max="11003" width="3.125" customWidth="1"/>
    <col min="11004" max="11004" width="0" hidden="1" customWidth="1"/>
    <col min="11005" max="11005" width="2" customWidth="1"/>
    <col min="11006" max="11006" width="0.625" customWidth="1"/>
    <col min="11007" max="11007" width="1.25" customWidth="1"/>
    <col min="11008" max="11008" width="9.625" customWidth="1"/>
    <col min="11009" max="11013" width="0" hidden="1" customWidth="1"/>
    <col min="11016" max="11019" width="10.625" bestFit="1" customWidth="1"/>
    <col min="11020" max="11025" width="16.875" customWidth="1"/>
    <col min="11242" max="11242" width="0.25" customWidth="1"/>
    <col min="11243" max="11243" width="8.875" customWidth="1"/>
    <col min="11244" max="11244" width="2.75" customWidth="1"/>
    <col min="11245" max="11245" width="6.25" customWidth="1"/>
    <col min="11246" max="11246" width="0.625" customWidth="1"/>
    <col min="11247" max="11247" width="8.75" customWidth="1"/>
    <col min="11248" max="11248" width="3.375" customWidth="1"/>
    <col min="11249" max="11249" width="1" customWidth="1"/>
    <col min="11250" max="11250" width="0" hidden="1" customWidth="1"/>
    <col min="11251" max="11251" width="3.625" customWidth="1"/>
    <col min="11252" max="11252" width="7" customWidth="1"/>
    <col min="11253" max="11253" width="15" customWidth="1"/>
    <col min="11254" max="11254" width="9.25" customWidth="1"/>
    <col min="11255" max="11255" width="0.25" customWidth="1"/>
    <col min="11256" max="11256" width="1.25" customWidth="1"/>
    <col min="11257" max="11257" width="0" hidden="1" customWidth="1"/>
    <col min="11258" max="11258" width="5.25" customWidth="1"/>
    <col min="11259" max="11259" width="3.125" customWidth="1"/>
    <col min="11260" max="11260" width="0" hidden="1" customWidth="1"/>
    <col min="11261" max="11261" width="2" customWidth="1"/>
    <col min="11262" max="11262" width="0.625" customWidth="1"/>
    <col min="11263" max="11263" width="1.25" customWidth="1"/>
    <col min="11264" max="11264" width="9.625" customWidth="1"/>
    <col min="11265" max="11269" width="0" hidden="1" customWidth="1"/>
    <col min="11272" max="11275" width="10.625" bestFit="1" customWidth="1"/>
    <col min="11276" max="11281" width="16.875" customWidth="1"/>
    <col min="11498" max="11498" width="0.25" customWidth="1"/>
    <col min="11499" max="11499" width="8.875" customWidth="1"/>
    <col min="11500" max="11500" width="2.75" customWidth="1"/>
    <col min="11501" max="11501" width="6.25" customWidth="1"/>
    <col min="11502" max="11502" width="0.625" customWidth="1"/>
    <col min="11503" max="11503" width="8.75" customWidth="1"/>
    <col min="11504" max="11504" width="3.375" customWidth="1"/>
    <col min="11505" max="11505" width="1" customWidth="1"/>
    <col min="11506" max="11506" width="0" hidden="1" customWidth="1"/>
    <col min="11507" max="11507" width="3.625" customWidth="1"/>
    <col min="11508" max="11508" width="7" customWidth="1"/>
    <col min="11509" max="11509" width="15" customWidth="1"/>
    <col min="11510" max="11510" width="9.25" customWidth="1"/>
    <col min="11511" max="11511" width="0.25" customWidth="1"/>
    <col min="11512" max="11512" width="1.25" customWidth="1"/>
    <col min="11513" max="11513" width="0" hidden="1" customWidth="1"/>
    <col min="11514" max="11514" width="5.25" customWidth="1"/>
    <col min="11515" max="11515" width="3.125" customWidth="1"/>
    <col min="11516" max="11516" width="0" hidden="1" customWidth="1"/>
    <col min="11517" max="11517" width="2" customWidth="1"/>
    <col min="11518" max="11518" width="0.625" customWidth="1"/>
    <col min="11519" max="11519" width="1.25" customWidth="1"/>
    <col min="11520" max="11520" width="9.625" customWidth="1"/>
    <col min="11521" max="11525" width="0" hidden="1" customWidth="1"/>
    <col min="11528" max="11531" width="10.625" bestFit="1" customWidth="1"/>
    <col min="11532" max="11537" width="16.875" customWidth="1"/>
    <col min="11754" max="11754" width="0.25" customWidth="1"/>
    <col min="11755" max="11755" width="8.875" customWidth="1"/>
    <col min="11756" max="11756" width="2.75" customWidth="1"/>
    <col min="11757" max="11757" width="6.25" customWidth="1"/>
    <col min="11758" max="11758" width="0.625" customWidth="1"/>
    <col min="11759" max="11759" width="8.75" customWidth="1"/>
    <col min="11760" max="11760" width="3.375" customWidth="1"/>
    <col min="11761" max="11761" width="1" customWidth="1"/>
    <col min="11762" max="11762" width="0" hidden="1" customWidth="1"/>
    <col min="11763" max="11763" width="3.625" customWidth="1"/>
    <col min="11764" max="11764" width="7" customWidth="1"/>
    <col min="11765" max="11765" width="15" customWidth="1"/>
    <col min="11766" max="11766" width="9.25" customWidth="1"/>
    <col min="11767" max="11767" width="0.25" customWidth="1"/>
    <col min="11768" max="11768" width="1.25" customWidth="1"/>
    <col min="11769" max="11769" width="0" hidden="1" customWidth="1"/>
    <col min="11770" max="11770" width="5.25" customWidth="1"/>
    <col min="11771" max="11771" width="3.125" customWidth="1"/>
    <col min="11772" max="11772" width="0" hidden="1" customWidth="1"/>
    <col min="11773" max="11773" width="2" customWidth="1"/>
    <col min="11774" max="11774" width="0.625" customWidth="1"/>
    <col min="11775" max="11775" width="1.25" customWidth="1"/>
    <col min="11776" max="11776" width="9.625" customWidth="1"/>
    <col min="11777" max="11781" width="0" hidden="1" customWidth="1"/>
    <col min="11784" max="11787" width="10.625" bestFit="1" customWidth="1"/>
    <col min="11788" max="11793" width="16.875" customWidth="1"/>
    <col min="12010" max="12010" width="0.25" customWidth="1"/>
    <col min="12011" max="12011" width="8.875" customWidth="1"/>
    <col min="12012" max="12012" width="2.75" customWidth="1"/>
    <col min="12013" max="12013" width="6.25" customWidth="1"/>
    <col min="12014" max="12014" width="0.625" customWidth="1"/>
    <col min="12015" max="12015" width="8.75" customWidth="1"/>
    <col min="12016" max="12016" width="3.375" customWidth="1"/>
    <col min="12017" max="12017" width="1" customWidth="1"/>
    <col min="12018" max="12018" width="0" hidden="1" customWidth="1"/>
    <col min="12019" max="12019" width="3.625" customWidth="1"/>
    <col min="12020" max="12020" width="7" customWidth="1"/>
    <col min="12021" max="12021" width="15" customWidth="1"/>
    <col min="12022" max="12022" width="9.25" customWidth="1"/>
    <col min="12023" max="12023" width="0.25" customWidth="1"/>
    <col min="12024" max="12024" width="1.25" customWidth="1"/>
    <col min="12025" max="12025" width="0" hidden="1" customWidth="1"/>
    <col min="12026" max="12026" width="5.25" customWidth="1"/>
    <col min="12027" max="12027" width="3.125" customWidth="1"/>
    <col min="12028" max="12028" width="0" hidden="1" customWidth="1"/>
    <col min="12029" max="12029" width="2" customWidth="1"/>
    <col min="12030" max="12030" width="0.625" customWidth="1"/>
    <col min="12031" max="12031" width="1.25" customWidth="1"/>
    <col min="12032" max="12032" width="9.625" customWidth="1"/>
    <col min="12033" max="12037" width="0" hidden="1" customWidth="1"/>
    <col min="12040" max="12043" width="10.625" bestFit="1" customWidth="1"/>
    <col min="12044" max="12049" width="16.875" customWidth="1"/>
    <col min="12266" max="12266" width="0.25" customWidth="1"/>
    <col min="12267" max="12267" width="8.875" customWidth="1"/>
    <col min="12268" max="12268" width="2.75" customWidth="1"/>
    <col min="12269" max="12269" width="6.25" customWidth="1"/>
    <col min="12270" max="12270" width="0.625" customWidth="1"/>
    <col min="12271" max="12271" width="8.75" customWidth="1"/>
    <col min="12272" max="12272" width="3.375" customWidth="1"/>
    <col min="12273" max="12273" width="1" customWidth="1"/>
    <col min="12274" max="12274" width="0" hidden="1" customWidth="1"/>
    <col min="12275" max="12275" width="3.625" customWidth="1"/>
    <col min="12276" max="12276" width="7" customWidth="1"/>
    <col min="12277" max="12277" width="15" customWidth="1"/>
    <col min="12278" max="12278" width="9.25" customWidth="1"/>
    <col min="12279" max="12279" width="0.25" customWidth="1"/>
    <col min="12280" max="12280" width="1.25" customWidth="1"/>
    <col min="12281" max="12281" width="0" hidden="1" customWidth="1"/>
    <col min="12282" max="12282" width="5.25" customWidth="1"/>
    <col min="12283" max="12283" width="3.125" customWidth="1"/>
    <col min="12284" max="12284" width="0" hidden="1" customWidth="1"/>
    <col min="12285" max="12285" width="2" customWidth="1"/>
    <col min="12286" max="12286" width="0.625" customWidth="1"/>
    <col min="12287" max="12287" width="1.25" customWidth="1"/>
    <col min="12288" max="12288" width="9.625" customWidth="1"/>
    <col min="12289" max="12293" width="0" hidden="1" customWidth="1"/>
    <col min="12296" max="12299" width="10.625" bestFit="1" customWidth="1"/>
    <col min="12300" max="12305" width="16.875" customWidth="1"/>
    <col min="12522" max="12522" width="0.25" customWidth="1"/>
    <col min="12523" max="12523" width="8.875" customWidth="1"/>
    <col min="12524" max="12524" width="2.75" customWidth="1"/>
    <col min="12525" max="12525" width="6.25" customWidth="1"/>
    <col min="12526" max="12526" width="0.625" customWidth="1"/>
    <col min="12527" max="12527" width="8.75" customWidth="1"/>
    <col min="12528" max="12528" width="3.375" customWidth="1"/>
    <col min="12529" max="12529" width="1" customWidth="1"/>
    <col min="12530" max="12530" width="0" hidden="1" customWidth="1"/>
    <col min="12531" max="12531" width="3.625" customWidth="1"/>
    <col min="12532" max="12532" width="7" customWidth="1"/>
    <col min="12533" max="12533" width="15" customWidth="1"/>
    <col min="12534" max="12534" width="9.25" customWidth="1"/>
    <col min="12535" max="12535" width="0.25" customWidth="1"/>
    <col min="12536" max="12536" width="1.25" customWidth="1"/>
    <col min="12537" max="12537" width="0" hidden="1" customWidth="1"/>
    <col min="12538" max="12538" width="5.25" customWidth="1"/>
    <col min="12539" max="12539" width="3.125" customWidth="1"/>
    <col min="12540" max="12540" width="0" hidden="1" customWidth="1"/>
    <col min="12541" max="12541" width="2" customWidth="1"/>
    <col min="12542" max="12542" width="0.625" customWidth="1"/>
    <col min="12543" max="12543" width="1.25" customWidth="1"/>
    <col min="12544" max="12544" width="9.625" customWidth="1"/>
    <col min="12545" max="12549" width="0" hidden="1" customWidth="1"/>
    <col min="12552" max="12555" width="10.625" bestFit="1" customWidth="1"/>
    <col min="12556" max="12561" width="16.875" customWidth="1"/>
    <col min="12778" max="12778" width="0.25" customWidth="1"/>
    <col min="12779" max="12779" width="8.875" customWidth="1"/>
    <col min="12780" max="12780" width="2.75" customWidth="1"/>
    <col min="12781" max="12781" width="6.25" customWidth="1"/>
    <col min="12782" max="12782" width="0.625" customWidth="1"/>
    <col min="12783" max="12783" width="8.75" customWidth="1"/>
    <col min="12784" max="12784" width="3.375" customWidth="1"/>
    <col min="12785" max="12785" width="1" customWidth="1"/>
    <col min="12786" max="12786" width="0" hidden="1" customWidth="1"/>
    <col min="12787" max="12787" width="3.625" customWidth="1"/>
    <col min="12788" max="12788" width="7" customWidth="1"/>
    <col min="12789" max="12789" width="15" customWidth="1"/>
    <col min="12790" max="12790" width="9.25" customWidth="1"/>
    <col min="12791" max="12791" width="0.25" customWidth="1"/>
    <col min="12792" max="12792" width="1.25" customWidth="1"/>
    <col min="12793" max="12793" width="0" hidden="1" customWidth="1"/>
    <col min="12794" max="12794" width="5.25" customWidth="1"/>
    <col min="12795" max="12795" width="3.125" customWidth="1"/>
    <col min="12796" max="12796" width="0" hidden="1" customWidth="1"/>
    <col min="12797" max="12797" width="2" customWidth="1"/>
    <col min="12798" max="12798" width="0.625" customWidth="1"/>
    <col min="12799" max="12799" width="1.25" customWidth="1"/>
    <col min="12800" max="12800" width="9.625" customWidth="1"/>
    <col min="12801" max="12805" width="0" hidden="1" customWidth="1"/>
    <col min="12808" max="12811" width="10.625" bestFit="1" customWidth="1"/>
    <col min="12812" max="12817" width="16.875" customWidth="1"/>
    <col min="13034" max="13034" width="0.25" customWidth="1"/>
    <col min="13035" max="13035" width="8.875" customWidth="1"/>
    <col min="13036" max="13036" width="2.75" customWidth="1"/>
    <col min="13037" max="13037" width="6.25" customWidth="1"/>
    <col min="13038" max="13038" width="0.625" customWidth="1"/>
    <col min="13039" max="13039" width="8.75" customWidth="1"/>
    <col min="13040" max="13040" width="3.375" customWidth="1"/>
    <col min="13041" max="13041" width="1" customWidth="1"/>
    <col min="13042" max="13042" width="0" hidden="1" customWidth="1"/>
    <col min="13043" max="13043" width="3.625" customWidth="1"/>
    <col min="13044" max="13044" width="7" customWidth="1"/>
    <col min="13045" max="13045" width="15" customWidth="1"/>
    <col min="13046" max="13046" width="9.25" customWidth="1"/>
    <col min="13047" max="13047" width="0.25" customWidth="1"/>
    <col min="13048" max="13048" width="1.25" customWidth="1"/>
    <col min="13049" max="13049" width="0" hidden="1" customWidth="1"/>
    <col min="13050" max="13050" width="5.25" customWidth="1"/>
    <col min="13051" max="13051" width="3.125" customWidth="1"/>
    <col min="13052" max="13052" width="0" hidden="1" customWidth="1"/>
    <col min="13053" max="13053" width="2" customWidth="1"/>
    <col min="13054" max="13054" width="0.625" customWidth="1"/>
    <col min="13055" max="13055" width="1.25" customWidth="1"/>
    <col min="13056" max="13056" width="9.625" customWidth="1"/>
    <col min="13057" max="13061" width="0" hidden="1" customWidth="1"/>
    <col min="13064" max="13067" width="10.625" bestFit="1" customWidth="1"/>
    <col min="13068" max="13073" width="16.875" customWidth="1"/>
    <col min="13290" max="13290" width="0.25" customWidth="1"/>
    <col min="13291" max="13291" width="8.875" customWidth="1"/>
    <col min="13292" max="13292" width="2.75" customWidth="1"/>
    <col min="13293" max="13293" width="6.25" customWidth="1"/>
    <col min="13294" max="13294" width="0.625" customWidth="1"/>
    <col min="13295" max="13295" width="8.75" customWidth="1"/>
    <col min="13296" max="13296" width="3.375" customWidth="1"/>
    <col min="13297" max="13297" width="1" customWidth="1"/>
    <col min="13298" max="13298" width="0" hidden="1" customWidth="1"/>
    <col min="13299" max="13299" width="3.625" customWidth="1"/>
    <col min="13300" max="13300" width="7" customWidth="1"/>
    <col min="13301" max="13301" width="15" customWidth="1"/>
    <col min="13302" max="13302" width="9.25" customWidth="1"/>
    <col min="13303" max="13303" width="0.25" customWidth="1"/>
    <col min="13304" max="13304" width="1.25" customWidth="1"/>
    <col min="13305" max="13305" width="0" hidden="1" customWidth="1"/>
    <col min="13306" max="13306" width="5.25" customWidth="1"/>
    <col min="13307" max="13307" width="3.125" customWidth="1"/>
    <col min="13308" max="13308" width="0" hidden="1" customWidth="1"/>
    <col min="13309" max="13309" width="2" customWidth="1"/>
    <col min="13310" max="13310" width="0.625" customWidth="1"/>
    <col min="13311" max="13311" width="1.25" customWidth="1"/>
    <col min="13312" max="13312" width="9.625" customWidth="1"/>
    <col min="13313" max="13317" width="0" hidden="1" customWidth="1"/>
    <col min="13320" max="13323" width="10.625" bestFit="1" customWidth="1"/>
    <col min="13324" max="13329" width="16.875" customWidth="1"/>
    <col min="13546" max="13546" width="0.25" customWidth="1"/>
    <col min="13547" max="13547" width="8.875" customWidth="1"/>
    <col min="13548" max="13548" width="2.75" customWidth="1"/>
    <col min="13549" max="13549" width="6.25" customWidth="1"/>
    <col min="13550" max="13550" width="0.625" customWidth="1"/>
    <col min="13551" max="13551" width="8.75" customWidth="1"/>
    <col min="13552" max="13552" width="3.375" customWidth="1"/>
    <col min="13553" max="13553" width="1" customWidth="1"/>
    <col min="13554" max="13554" width="0" hidden="1" customWidth="1"/>
    <col min="13555" max="13555" width="3.625" customWidth="1"/>
    <col min="13556" max="13556" width="7" customWidth="1"/>
    <col min="13557" max="13557" width="15" customWidth="1"/>
    <col min="13558" max="13558" width="9.25" customWidth="1"/>
    <col min="13559" max="13559" width="0.25" customWidth="1"/>
    <col min="13560" max="13560" width="1.25" customWidth="1"/>
    <col min="13561" max="13561" width="0" hidden="1" customWidth="1"/>
    <col min="13562" max="13562" width="5.25" customWidth="1"/>
    <col min="13563" max="13563" width="3.125" customWidth="1"/>
    <col min="13564" max="13564" width="0" hidden="1" customWidth="1"/>
    <col min="13565" max="13565" width="2" customWidth="1"/>
    <col min="13566" max="13566" width="0.625" customWidth="1"/>
    <col min="13567" max="13567" width="1.25" customWidth="1"/>
    <col min="13568" max="13568" width="9.625" customWidth="1"/>
    <col min="13569" max="13573" width="0" hidden="1" customWidth="1"/>
    <col min="13576" max="13579" width="10.625" bestFit="1" customWidth="1"/>
    <col min="13580" max="13585" width="16.875" customWidth="1"/>
    <col min="13802" max="13802" width="0.25" customWidth="1"/>
    <col min="13803" max="13803" width="8.875" customWidth="1"/>
    <col min="13804" max="13804" width="2.75" customWidth="1"/>
    <col min="13805" max="13805" width="6.25" customWidth="1"/>
    <col min="13806" max="13806" width="0.625" customWidth="1"/>
    <col min="13807" max="13807" width="8.75" customWidth="1"/>
    <col min="13808" max="13808" width="3.375" customWidth="1"/>
    <col min="13809" max="13809" width="1" customWidth="1"/>
    <col min="13810" max="13810" width="0" hidden="1" customWidth="1"/>
    <col min="13811" max="13811" width="3.625" customWidth="1"/>
    <col min="13812" max="13812" width="7" customWidth="1"/>
    <col min="13813" max="13813" width="15" customWidth="1"/>
    <col min="13814" max="13814" width="9.25" customWidth="1"/>
    <col min="13815" max="13815" width="0.25" customWidth="1"/>
    <col min="13816" max="13816" width="1.25" customWidth="1"/>
    <col min="13817" max="13817" width="0" hidden="1" customWidth="1"/>
    <col min="13818" max="13818" width="5.25" customWidth="1"/>
    <col min="13819" max="13819" width="3.125" customWidth="1"/>
    <col min="13820" max="13820" width="0" hidden="1" customWidth="1"/>
    <col min="13821" max="13821" width="2" customWidth="1"/>
    <col min="13822" max="13822" width="0.625" customWidth="1"/>
    <col min="13823" max="13823" width="1.25" customWidth="1"/>
    <col min="13824" max="13824" width="9.625" customWidth="1"/>
    <col min="13825" max="13829" width="0" hidden="1" customWidth="1"/>
    <col min="13832" max="13835" width="10.625" bestFit="1" customWidth="1"/>
    <col min="13836" max="13841" width="16.875" customWidth="1"/>
    <col min="14058" max="14058" width="0.25" customWidth="1"/>
    <col min="14059" max="14059" width="8.875" customWidth="1"/>
    <col min="14060" max="14060" width="2.75" customWidth="1"/>
    <col min="14061" max="14061" width="6.25" customWidth="1"/>
    <col min="14062" max="14062" width="0.625" customWidth="1"/>
    <col min="14063" max="14063" width="8.75" customWidth="1"/>
    <col min="14064" max="14064" width="3.375" customWidth="1"/>
    <col min="14065" max="14065" width="1" customWidth="1"/>
    <col min="14066" max="14066" width="0" hidden="1" customWidth="1"/>
    <col min="14067" max="14067" width="3.625" customWidth="1"/>
    <col min="14068" max="14068" width="7" customWidth="1"/>
    <col min="14069" max="14069" width="15" customWidth="1"/>
    <col min="14070" max="14070" width="9.25" customWidth="1"/>
    <col min="14071" max="14071" width="0.25" customWidth="1"/>
    <col min="14072" max="14072" width="1.25" customWidth="1"/>
    <col min="14073" max="14073" width="0" hidden="1" customWidth="1"/>
    <col min="14074" max="14074" width="5.25" customWidth="1"/>
    <col min="14075" max="14075" width="3.125" customWidth="1"/>
    <col min="14076" max="14076" width="0" hidden="1" customWidth="1"/>
    <col min="14077" max="14077" width="2" customWidth="1"/>
    <col min="14078" max="14078" width="0.625" customWidth="1"/>
    <col min="14079" max="14079" width="1.25" customWidth="1"/>
    <col min="14080" max="14080" width="9.625" customWidth="1"/>
    <col min="14081" max="14085" width="0" hidden="1" customWidth="1"/>
    <col min="14088" max="14091" width="10.625" bestFit="1" customWidth="1"/>
    <col min="14092" max="14097" width="16.875" customWidth="1"/>
    <col min="14314" max="14314" width="0.25" customWidth="1"/>
    <col min="14315" max="14315" width="8.875" customWidth="1"/>
    <col min="14316" max="14316" width="2.75" customWidth="1"/>
    <col min="14317" max="14317" width="6.25" customWidth="1"/>
    <col min="14318" max="14318" width="0.625" customWidth="1"/>
    <col min="14319" max="14319" width="8.75" customWidth="1"/>
    <col min="14320" max="14320" width="3.375" customWidth="1"/>
    <col min="14321" max="14321" width="1" customWidth="1"/>
    <col min="14322" max="14322" width="0" hidden="1" customWidth="1"/>
    <col min="14323" max="14323" width="3.625" customWidth="1"/>
    <col min="14324" max="14324" width="7" customWidth="1"/>
    <col min="14325" max="14325" width="15" customWidth="1"/>
    <col min="14326" max="14326" width="9.25" customWidth="1"/>
    <col min="14327" max="14327" width="0.25" customWidth="1"/>
    <col min="14328" max="14328" width="1.25" customWidth="1"/>
    <col min="14329" max="14329" width="0" hidden="1" customWidth="1"/>
    <col min="14330" max="14330" width="5.25" customWidth="1"/>
    <col min="14331" max="14331" width="3.125" customWidth="1"/>
    <col min="14332" max="14332" width="0" hidden="1" customWidth="1"/>
    <col min="14333" max="14333" width="2" customWidth="1"/>
    <col min="14334" max="14334" width="0.625" customWidth="1"/>
    <col min="14335" max="14335" width="1.25" customWidth="1"/>
    <col min="14336" max="14336" width="9.625" customWidth="1"/>
    <col min="14337" max="14341" width="0" hidden="1" customWidth="1"/>
    <col min="14344" max="14347" width="10.625" bestFit="1" customWidth="1"/>
    <col min="14348" max="14353" width="16.875" customWidth="1"/>
    <col min="14570" max="14570" width="0.25" customWidth="1"/>
    <col min="14571" max="14571" width="8.875" customWidth="1"/>
    <col min="14572" max="14572" width="2.75" customWidth="1"/>
    <col min="14573" max="14573" width="6.25" customWidth="1"/>
    <col min="14574" max="14574" width="0.625" customWidth="1"/>
    <col min="14575" max="14575" width="8.75" customWidth="1"/>
    <col min="14576" max="14576" width="3.375" customWidth="1"/>
    <col min="14577" max="14577" width="1" customWidth="1"/>
    <col min="14578" max="14578" width="0" hidden="1" customWidth="1"/>
    <col min="14579" max="14579" width="3.625" customWidth="1"/>
    <col min="14580" max="14580" width="7" customWidth="1"/>
    <col min="14581" max="14581" width="15" customWidth="1"/>
    <col min="14582" max="14582" width="9.25" customWidth="1"/>
    <col min="14583" max="14583" width="0.25" customWidth="1"/>
    <col min="14584" max="14584" width="1.25" customWidth="1"/>
    <col min="14585" max="14585" width="0" hidden="1" customWidth="1"/>
    <col min="14586" max="14586" width="5.25" customWidth="1"/>
    <col min="14587" max="14587" width="3.125" customWidth="1"/>
    <col min="14588" max="14588" width="0" hidden="1" customWidth="1"/>
    <col min="14589" max="14589" width="2" customWidth="1"/>
    <col min="14590" max="14590" width="0.625" customWidth="1"/>
    <col min="14591" max="14591" width="1.25" customWidth="1"/>
    <col min="14592" max="14592" width="9.625" customWidth="1"/>
    <col min="14593" max="14597" width="0" hidden="1" customWidth="1"/>
    <col min="14600" max="14603" width="10.625" bestFit="1" customWidth="1"/>
    <col min="14604" max="14609" width="16.875" customWidth="1"/>
    <col min="14826" max="14826" width="0.25" customWidth="1"/>
    <col min="14827" max="14827" width="8.875" customWidth="1"/>
    <col min="14828" max="14828" width="2.75" customWidth="1"/>
    <col min="14829" max="14829" width="6.25" customWidth="1"/>
    <col min="14830" max="14830" width="0.625" customWidth="1"/>
    <col min="14831" max="14831" width="8.75" customWidth="1"/>
    <col min="14832" max="14832" width="3.375" customWidth="1"/>
    <col min="14833" max="14833" width="1" customWidth="1"/>
    <col min="14834" max="14834" width="0" hidden="1" customWidth="1"/>
    <col min="14835" max="14835" width="3.625" customWidth="1"/>
    <col min="14836" max="14836" width="7" customWidth="1"/>
    <col min="14837" max="14837" width="15" customWidth="1"/>
    <col min="14838" max="14838" width="9.25" customWidth="1"/>
    <col min="14839" max="14839" width="0.25" customWidth="1"/>
    <col min="14840" max="14840" width="1.25" customWidth="1"/>
    <col min="14841" max="14841" width="0" hidden="1" customWidth="1"/>
    <col min="14842" max="14842" width="5.25" customWidth="1"/>
    <col min="14843" max="14843" width="3.125" customWidth="1"/>
    <col min="14844" max="14844" width="0" hidden="1" customWidth="1"/>
    <col min="14845" max="14845" width="2" customWidth="1"/>
    <col min="14846" max="14846" width="0.625" customWidth="1"/>
    <col min="14847" max="14847" width="1.25" customWidth="1"/>
    <col min="14848" max="14848" width="9.625" customWidth="1"/>
    <col min="14849" max="14853" width="0" hidden="1" customWidth="1"/>
    <col min="14856" max="14859" width="10.625" bestFit="1" customWidth="1"/>
    <col min="14860" max="14865" width="16.875" customWidth="1"/>
    <col min="15082" max="15082" width="0.25" customWidth="1"/>
    <col min="15083" max="15083" width="8.875" customWidth="1"/>
    <col min="15084" max="15084" width="2.75" customWidth="1"/>
    <col min="15085" max="15085" width="6.25" customWidth="1"/>
    <col min="15086" max="15086" width="0.625" customWidth="1"/>
    <col min="15087" max="15087" width="8.75" customWidth="1"/>
    <col min="15088" max="15088" width="3.375" customWidth="1"/>
    <col min="15089" max="15089" width="1" customWidth="1"/>
    <col min="15090" max="15090" width="0" hidden="1" customWidth="1"/>
    <col min="15091" max="15091" width="3.625" customWidth="1"/>
    <col min="15092" max="15092" width="7" customWidth="1"/>
    <col min="15093" max="15093" width="15" customWidth="1"/>
    <col min="15094" max="15094" width="9.25" customWidth="1"/>
    <col min="15095" max="15095" width="0.25" customWidth="1"/>
    <col min="15096" max="15096" width="1.25" customWidth="1"/>
    <col min="15097" max="15097" width="0" hidden="1" customWidth="1"/>
    <col min="15098" max="15098" width="5.25" customWidth="1"/>
    <col min="15099" max="15099" width="3.125" customWidth="1"/>
    <col min="15100" max="15100" width="0" hidden="1" customWidth="1"/>
    <col min="15101" max="15101" width="2" customWidth="1"/>
    <col min="15102" max="15102" width="0.625" customWidth="1"/>
    <col min="15103" max="15103" width="1.25" customWidth="1"/>
    <col min="15104" max="15104" width="9.625" customWidth="1"/>
    <col min="15105" max="15109" width="0" hidden="1" customWidth="1"/>
    <col min="15112" max="15115" width="10.625" bestFit="1" customWidth="1"/>
    <col min="15116" max="15121" width="16.875" customWidth="1"/>
    <col min="15338" max="15338" width="0.25" customWidth="1"/>
    <col min="15339" max="15339" width="8.875" customWidth="1"/>
    <col min="15340" max="15340" width="2.75" customWidth="1"/>
    <col min="15341" max="15341" width="6.25" customWidth="1"/>
    <col min="15342" max="15342" width="0.625" customWidth="1"/>
    <col min="15343" max="15343" width="8.75" customWidth="1"/>
    <col min="15344" max="15344" width="3.375" customWidth="1"/>
    <col min="15345" max="15345" width="1" customWidth="1"/>
    <col min="15346" max="15346" width="0" hidden="1" customWidth="1"/>
    <col min="15347" max="15347" width="3.625" customWidth="1"/>
    <col min="15348" max="15348" width="7" customWidth="1"/>
    <col min="15349" max="15349" width="15" customWidth="1"/>
    <col min="15350" max="15350" width="9.25" customWidth="1"/>
    <col min="15351" max="15351" width="0.25" customWidth="1"/>
    <col min="15352" max="15352" width="1.25" customWidth="1"/>
    <col min="15353" max="15353" width="0" hidden="1" customWidth="1"/>
    <col min="15354" max="15354" width="5.25" customWidth="1"/>
    <col min="15355" max="15355" width="3.125" customWidth="1"/>
    <col min="15356" max="15356" width="0" hidden="1" customWidth="1"/>
    <col min="15357" max="15357" width="2" customWidth="1"/>
    <col min="15358" max="15358" width="0.625" customWidth="1"/>
    <col min="15359" max="15359" width="1.25" customWidth="1"/>
    <col min="15360" max="15360" width="9.625" customWidth="1"/>
    <col min="15361" max="15365" width="0" hidden="1" customWidth="1"/>
    <col min="15368" max="15371" width="10.625" bestFit="1" customWidth="1"/>
    <col min="15372" max="15377" width="16.875" customWidth="1"/>
    <col min="15594" max="15594" width="0.25" customWidth="1"/>
    <col min="15595" max="15595" width="8.875" customWidth="1"/>
    <col min="15596" max="15596" width="2.75" customWidth="1"/>
    <col min="15597" max="15597" width="6.25" customWidth="1"/>
    <col min="15598" max="15598" width="0.625" customWidth="1"/>
    <col min="15599" max="15599" width="8.75" customWidth="1"/>
    <col min="15600" max="15600" width="3.375" customWidth="1"/>
    <col min="15601" max="15601" width="1" customWidth="1"/>
    <col min="15602" max="15602" width="0" hidden="1" customWidth="1"/>
    <col min="15603" max="15603" width="3.625" customWidth="1"/>
    <col min="15604" max="15604" width="7" customWidth="1"/>
    <col min="15605" max="15605" width="15" customWidth="1"/>
    <col min="15606" max="15606" width="9.25" customWidth="1"/>
    <col min="15607" max="15607" width="0.25" customWidth="1"/>
    <col min="15608" max="15608" width="1.25" customWidth="1"/>
    <col min="15609" max="15609" width="0" hidden="1" customWidth="1"/>
    <col min="15610" max="15610" width="5.25" customWidth="1"/>
    <col min="15611" max="15611" width="3.125" customWidth="1"/>
    <col min="15612" max="15612" width="0" hidden="1" customWidth="1"/>
    <col min="15613" max="15613" width="2" customWidth="1"/>
    <col min="15614" max="15614" width="0.625" customWidth="1"/>
    <col min="15615" max="15615" width="1.25" customWidth="1"/>
    <col min="15616" max="15616" width="9.625" customWidth="1"/>
    <col min="15617" max="15621" width="0" hidden="1" customWidth="1"/>
    <col min="15624" max="15627" width="10.625" bestFit="1" customWidth="1"/>
    <col min="15628" max="15633" width="16.875" customWidth="1"/>
    <col min="15850" max="15850" width="0.25" customWidth="1"/>
    <col min="15851" max="15851" width="8.875" customWidth="1"/>
    <col min="15852" max="15852" width="2.75" customWidth="1"/>
    <col min="15853" max="15853" width="6.25" customWidth="1"/>
    <col min="15854" max="15854" width="0.625" customWidth="1"/>
    <col min="15855" max="15855" width="8.75" customWidth="1"/>
    <col min="15856" max="15856" width="3.375" customWidth="1"/>
    <col min="15857" max="15857" width="1" customWidth="1"/>
    <col min="15858" max="15858" width="0" hidden="1" customWidth="1"/>
    <col min="15859" max="15859" width="3.625" customWidth="1"/>
    <col min="15860" max="15860" width="7" customWidth="1"/>
    <col min="15861" max="15861" width="15" customWidth="1"/>
    <col min="15862" max="15862" width="9.25" customWidth="1"/>
    <col min="15863" max="15863" width="0.25" customWidth="1"/>
    <col min="15864" max="15864" width="1.25" customWidth="1"/>
    <col min="15865" max="15865" width="0" hidden="1" customWidth="1"/>
    <col min="15866" max="15866" width="5.25" customWidth="1"/>
    <col min="15867" max="15867" width="3.125" customWidth="1"/>
    <col min="15868" max="15868" width="0" hidden="1" customWidth="1"/>
    <col min="15869" max="15869" width="2" customWidth="1"/>
    <col min="15870" max="15870" width="0.625" customWidth="1"/>
    <col min="15871" max="15871" width="1.25" customWidth="1"/>
    <col min="15872" max="15872" width="9.625" customWidth="1"/>
    <col min="15873" max="15877" width="0" hidden="1" customWidth="1"/>
    <col min="15880" max="15883" width="10.625" bestFit="1" customWidth="1"/>
    <col min="15884" max="15889" width="16.875" customWidth="1"/>
    <col min="16106" max="16106" width="0.25" customWidth="1"/>
    <col min="16107" max="16107" width="8.875" customWidth="1"/>
    <col min="16108" max="16108" width="2.75" customWidth="1"/>
    <col min="16109" max="16109" width="6.25" customWidth="1"/>
    <col min="16110" max="16110" width="0.625" customWidth="1"/>
    <col min="16111" max="16111" width="8.75" customWidth="1"/>
    <col min="16112" max="16112" width="3.375" customWidth="1"/>
    <col min="16113" max="16113" width="1" customWidth="1"/>
    <col min="16114" max="16114" width="0" hidden="1" customWidth="1"/>
    <col min="16115" max="16115" width="3.625" customWidth="1"/>
    <col min="16116" max="16116" width="7" customWidth="1"/>
    <col min="16117" max="16117" width="15" customWidth="1"/>
    <col min="16118" max="16118" width="9.25" customWidth="1"/>
    <col min="16119" max="16119" width="0.25" customWidth="1"/>
    <col min="16120" max="16120" width="1.25" customWidth="1"/>
    <col min="16121" max="16121" width="0" hidden="1" customWidth="1"/>
    <col min="16122" max="16122" width="5.25" customWidth="1"/>
    <col min="16123" max="16123" width="3.125" customWidth="1"/>
    <col min="16124" max="16124" width="0" hidden="1" customWidth="1"/>
    <col min="16125" max="16125" width="2" customWidth="1"/>
    <col min="16126" max="16126" width="0.625" customWidth="1"/>
    <col min="16127" max="16127" width="1.25" customWidth="1"/>
    <col min="16128" max="16128" width="9.625" customWidth="1"/>
    <col min="16129" max="16133" width="0" hidden="1" customWidth="1"/>
    <col min="16136" max="16139" width="10.625" bestFit="1" customWidth="1"/>
    <col min="16140" max="16145" width="16.875" customWidth="1"/>
  </cols>
  <sheetData>
    <row r="1" spans="1:16" ht="3" customHeight="1" x14ac:dyDescent="0.25">
      <c r="B1" s="8"/>
      <c r="C1" s="8"/>
      <c r="D1" s="8"/>
      <c r="E1" s="8"/>
      <c r="F1" s="8"/>
      <c r="G1" s="8"/>
    </row>
    <row r="2" spans="1:16" ht="47.25" customHeight="1" x14ac:dyDescent="0.25">
      <c r="A2" s="9"/>
      <c r="B2" s="4"/>
      <c r="C2" s="4"/>
      <c r="D2" s="4"/>
      <c r="E2" s="4"/>
      <c r="F2" s="89" t="str">
        <f ca="1">'PSEG 0-499K'!F2:G2</f>
        <v>Effective: October 27, 2016</v>
      </c>
      <c r="G2" s="90"/>
    </row>
    <row r="3" spans="1:16" s="53" customFormat="1" ht="17.25" customHeight="1" thickBot="1" x14ac:dyDescent="0.3">
      <c r="F3" s="55" t="str">
        <f>'PSEG 0-499K'!E3</f>
        <v>100% REC Adder:</v>
      </c>
      <c r="G3" s="57"/>
    </row>
    <row r="4" spans="1:16" s="53" customFormat="1" ht="17.25" customHeight="1" thickTop="1" thickBot="1" x14ac:dyDescent="0.3">
      <c r="F4" s="58">
        <f>'PSEG 0-499K'!E4</f>
        <v>1.6000000000000001E-3</v>
      </c>
      <c r="G4" s="57"/>
    </row>
    <row r="5" spans="1:16" s="53" customFormat="1" ht="34.5" customHeight="1" thickTop="1" x14ac:dyDescent="0.25">
      <c r="F5" s="52" t="s">
        <v>21</v>
      </c>
      <c r="G5" s="57"/>
    </row>
    <row r="6" spans="1:16" s="53" customFormat="1" ht="17.25" customHeight="1" x14ac:dyDescent="0.25">
      <c r="G6" s="57"/>
    </row>
    <row r="7" spans="1:16" ht="0.75" hidden="1" customHeight="1" x14ac:dyDescent="0.25">
      <c r="A7" s="102"/>
      <c r="B7" s="102"/>
      <c r="C7" s="102"/>
      <c r="D7" s="102"/>
      <c r="E7" s="102"/>
      <c r="F7" s="102"/>
      <c r="G7" s="102"/>
      <c r="P7" s="43"/>
    </row>
    <row r="8" spans="1:16" ht="21" customHeight="1" thickBot="1" x14ac:dyDescent="0.3">
      <c r="A8" s="91" t="s">
        <v>3</v>
      </c>
      <c r="B8" s="93" t="s">
        <v>2</v>
      </c>
      <c r="C8" s="95" t="s">
        <v>1</v>
      </c>
      <c r="D8" s="97" t="s">
        <v>0</v>
      </c>
      <c r="E8" s="98"/>
      <c r="F8" s="98"/>
      <c r="G8" s="98"/>
      <c r="H8" s="98"/>
      <c r="I8" s="98"/>
      <c r="P8" s="44">
        <f>'PSEG 0-499K'!P8</f>
        <v>0</v>
      </c>
    </row>
    <row r="9" spans="1:16" ht="22.5" customHeight="1" thickBot="1" x14ac:dyDescent="0.3">
      <c r="A9" s="92"/>
      <c r="B9" s="94"/>
      <c r="C9" s="96"/>
      <c r="D9" s="36">
        <f>'PSEG 0-499K'!$D$9</f>
        <v>42688</v>
      </c>
      <c r="E9" s="36">
        <f>'PSEG 0-499K'!$E$9</f>
        <v>42718</v>
      </c>
      <c r="F9" s="36">
        <f>'PSEG 0-499K'!$F$9</f>
        <v>42749</v>
      </c>
      <c r="G9" s="36">
        <f>'PSEG 0-499K'!$G$9</f>
        <v>42780</v>
      </c>
      <c r="H9" s="36">
        <f>'PSEG 0-499K'!$H$9</f>
        <v>42808</v>
      </c>
      <c r="I9" s="36">
        <f>'PSEG 0-499K'!$I$9</f>
        <v>42839</v>
      </c>
    </row>
    <row r="10" spans="1:16" ht="24.75" customHeight="1" thickBot="1" x14ac:dyDescent="0.3">
      <c r="A10" s="47" t="s">
        <v>11</v>
      </c>
      <c r="B10" s="48" t="s">
        <v>12</v>
      </c>
      <c r="C10" s="47">
        <v>6</v>
      </c>
      <c r="D10" s="65">
        <f>Sheet1!D100+'PSEG 0-499K'!$P$10</f>
        <v>8.9899999999999994E-2</v>
      </c>
      <c r="E10" s="65">
        <f>Sheet1!E100+'PSEG 0-499K'!$P$10</f>
        <v>8.9590000000000003E-2</v>
      </c>
      <c r="F10" s="65">
        <f>Sheet1!F100+'PSEG 0-499K'!$P$10</f>
        <v>8.6650000000000005E-2</v>
      </c>
      <c r="G10" s="65">
        <f>Sheet1!G100+'PSEG 0-499K'!$P$10</f>
        <v>8.0759999999999998E-2</v>
      </c>
      <c r="H10" s="65">
        <f>Sheet1!H100+'PSEG 0-499K'!$P$10</f>
        <v>7.6020000000000004E-2</v>
      </c>
      <c r="I10" s="65">
        <f>Sheet1!I100+'PSEG 0-499K'!$P$10</f>
        <v>7.4529999999999999E-2</v>
      </c>
      <c r="J10" s="2"/>
      <c r="K10" s="6"/>
    </row>
    <row r="11" spans="1:16" ht="24.75" customHeight="1" thickBot="1" x14ac:dyDescent="0.3">
      <c r="A11" s="47" t="s">
        <v>11</v>
      </c>
      <c r="B11" s="48" t="s">
        <v>12</v>
      </c>
      <c r="C11" s="47">
        <v>12</v>
      </c>
      <c r="D11" s="65">
        <f>Sheet1!D106+'PSEG 0-499K'!$P$10</f>
        <v>8.1049999999999997E-2</v>
      </c>
      <c r="E11" s="65">
        <f>Sheet1!E106+'PSEG 0-499K'!$P$10</f>
        <v>8.1009999999999999E-2</v>
      </c>
      <c r="F11" s="65">
        <f>Sheet1!F106+'PSEG 0-499K'!$P$10</f>
        <v>8.0879999999999994E-2</v>
      </c>
      <c r="G11" s="65">
        <f>Sheet1!G106+'PSEG 0-499K'!$P$10</f>
        <v>8.0810000000000007E-2</v>
      </c>
      <c r="H11" s="65">
        <f>Sheet1!H106+'PSEG 0-499K'!$P$10</f>
        <v>8.0670000000000006E-2</v>
      </c>
      <c r="I11" s="65">
        <f>Sheet1!I106+'PSEG 0-499K'!$P$10</f>
        <v>8.0479999999999996E-2</v>
      </c>
      <c r="J11" s="2"/>
      <c r="K11" s="6"/>
    </row>
    <row r="12" spans="1:16" ht="24.75" customHeight="1" thickBot="1" x14ac:dyDescent="0.3">
      <c r="A12" s="47" t="s">
        <v>11</v>
      </c>
      <c r="B12" s="48" t="s">
        <v>12</v>
      </c>
      <c r="C12" s="47">
        <v>18</v>
      </c>
      <c r="D12" s="65">
        <f>Sheet1!D112+'PSEG 0-499K'!$P$10</f>
        <v>8.3239999999999995E-2</v>
      </c>
      <c r="E12" s="65">
        <f>Sheet1!E112+'PSEG 0-499K'!$P$10</f>
        <v>8.3030000000000007E-2</v>
      </c>
      <c r="F12" s="65">
        <f>Sheet1!F112+'PSEG 0-499K'!$P$10</f>
        <v>8.233E-2</v>
      </c>
      <c r="G12" s="65">
        <f>Sheet1!G112+'PSEG 0-499K'!$P$10</f>
        <v>8.0759999999999998E-2</v>
      </c>
      <c r="H12" s="65">
        <f>Sheet1!H112+'PSEG 0-499K'!$P$10</f>
        <v>7.9399999999999998E-2</v>
      </c>
      <c r="I12" s="65">
        <f>Sheet1!I112+'PSEG 0-499K'!$P$10</f>
        <v>7.9030000000000003E-2</v>
      </c>
      <c r="J12" s="2"/>
      <c r="K12" s="6"/>
    </row>
    <row r="13" spans="1:16" ht="24.75" customHeight="1" thickBot="1" x14ac:dyDescent="0.3">
      <c r="A13" s="47" t="s">
        <v>11</v>
      </c>
      <c r="B13" s="48" t="s">
        <v>12</v>
      </c>
      <c r="C13" s="47">
        <v>24</v>
      </c>
      <c r="D13" s="65">
        <f>Sheet1!D118+'PSEG 0-499K'!$P$10</f>
        <v>8.1449999999999995E-2</v>
      </c>
      <c r="E13" s="65">
        <f>Sheet1!E118+'PSEG 0-499K'!$P$10</f>
        <v>8.1619999999999998E-2</v>
      </c>
      <c r="F13" s="65">
        <f>Sheet1!F118+'PSEG 0-499K'!$P$10</f>
        <v>8.1720000000000001E-2</v>
      </c>
      <c r="G13" s="65">
        <f>Sheet1!G118+'PSEG 0-499K'!$P$10</f>
        <v>8.1900000000000001E-2</v>
      </c>
      <c r="H13" s="65">
        <f>Sheet1!H118+'PSEG 0-499K'!$P$10</f>
        <v>8.2049999999999998E-2</v>
      </c>
      <c r="I13" s="65">
        <f>Sheet1!I118+'PSEG 0-499K'!$P$10</f>
        <v>8.2170000000000007E-2</v>
      </c>
      <c r="J13" s="2"/>
      <c r="K13" s="6"/>
    </row>
    <row r="14" spans="1:16" ht="24.75" customHeight="1" thickBot="1" x14ac:dyDescent="0.3">
      <c r="A14" s="47" t="s">
        <v>33</v>
      </c>
      <c r="B14" s="48" t="s">
        <v>12</v>
      </c>
      <c r="C14" s="68">
        <f>Sheet1!Y101</f>
        <v>6</v>
      </c>
      <c r="D14" s="65" t="str">
        <f>IF(Sheet1!$Y$100=D9,Sheet1!$R$100+'PSEG 0-499K'!$P$10, " ")</f>
        <v xml:space="preserve"> </v>
      </c>
      <c r="E14" s="65" t="str">
        <f>IF(Sheet1!$Y$100=E9,Sheet1!$R$100+'PSEG 0-499K'!$P$10, " ")</f>
        <v xml:space="preserve"> </v>
      </c>
      <c r="F14" s="65" t="str">
        <f>IF(Sheet1!$Y$100=F9,Sheet1!$R$100+'PSEG 0-499K'!$P$10, " ")</f>
        <v xml:space="preserve"> </v>
      </c>
      <c r="G14" s="65" t="str">
        <f>IF(Sheet1!$Y$100=G9,Sheet1!$R$100+'PSEG 0-499K'!$P$10, " ")</f>
        <v xml:space="preserve"> </v>
      </c>
      <c r="H14" s="65" t="str">
        <f>IF(Sheet1!$Y$100=H9,Sheet1!$R$100+'PSEG 0-499K'!$P$10, " ")</f>
        <v xml:space="preserve"> </v>
      </c>
      <c r="I14" s="65">
        <f>IF(Sheet1!$Y$100=I9,Sheet1!$R$100+'PSEG 0-499K'!$P$10, " ")</f>
        <v>7.4529999999999999E-2</v>
      </c>
      <c r="J14" s="2"/>
      <c r="K14" s="6"/>
    </row>
    <row r="15" spans="1:16" s="53" customFormat="1" ht="24.75" customHeight="1" thickBot="1" x14ac:dyDescent="0.3">
      <c r="A15" s="54" t="s">
        <v>34</v>
      </c>
      <c r="B15" s="66" t="s">
        <v>12</v>
      </c>
      <c r="C15" s="69">
        <v>6</v>
      </c>
      <c r="D15" s="67">
        <f>VLOOKUP(C15,Sheet1!A100:I118,4,FALSE)+'PSEG 0-499K'!P10</f>
        <v>8.9899999999999994E-2</v>
      </c>
      <c r="E15" s="65">
        <f>VLOOKUP(C15,Sheet1!A100:I118,5,FALSE)+'PSEG 0-499K'!P10</f>
        <v>8.9590000000000003E-2</v>
      </c>
      <c r="F15" s="65">
        <f>VLOOKUP(C15,Sheet1!A100:I118,6,FALSE)+'PSEG 0-499K'!P10</f>
        <v>8.6650000000000005E-2</v>
      </c>
      <c r="G15" s="65">
        <f>VLOOKUP(C15,Sheet1!A100:I118,7,FALSE)+'PSEG 0-499K'!P10</f>
        <v>8.0759999999999998E-2</v>
      </c>
      <c r="H15" s="65">
        <f>VLOOKUP(C15,Sheet1!A100:I118,8,FALSE)+'PSEG 0-499K'!P10</f>
        <v>7.6020000000000004E-2</v>
      </c>
      <c r="I15" s="65">
        <f>VLOOKUP(C15,Sheet1!A100:I118,9,FALSE)+'PSEG 0-499K'!P10</f>
        <v>7.4529999999999999E-2</v>
      </c>
      <c r="J15" s="2"/>
      <c r="K15" s="6"/>
      <c r="O15" s="42"/>
    </row>
    <row r="16" spans="1:16" ht="15.75" customHeight="1" x14ac:dyDescent="0.25">
      <c r="A16" s="10"/>
      <c r="B16" s="10"/>
      <c r="C16" s="10"/>
      <c r="D16" s="63"/>
      <c r="E16" s="63"/>
      <c r="F16" s="64"/>
      <c r="G16" s="63"/>
    </row>
    <row r="17" spans="1:15" ht="21.75" customHeight="1" x14ac:dyDescent="0.25">
      <c r="A17" s="81" t="s">
        <v>3</v>
      </c>
      <c r="B17" s="83" t="s">
        <v>2</v>
      </c>
      <c r="C17" s="85" t="s">
        <v>1</v>
      </c>
      <c r="D17" s="87" t="s">
        <v>0</v>
      </c>
      <c r="E17" s="88"/>
      <c r="F17" s="88"/>
      <c r="G17" s="88"/>
      <c r="H17" s="88"/>
      <c r="I17" s="88"/>
    </row>
    <row r="18" spans="1:15" ht="21.75" customHeight="1" thickBot="1" x14ac:dyDescent="0.3">
      <c r="A18" s="82"/>
      <c r="B18" s="84"/>
      <c r="C18" s="86"/>
      <c r="D18" s="60">
        <f>'PSEG 0-499K'!$D$9</f>
        <v>42688</v>
      </c>
      <c r="E18" s="60">
        <f>'PSEG 0-499K'!$E$9</f>
        <v>42718</v>
      </c>
      <c r="F18" s="60">
        <f>'PSEG 0-499K'!$F$9</f>
        <v>42749</v>
      </c>
      <c r="G18" s="60">
        <f>'PSEG 0-499K'!$G$9</f>
        <v>42780</v>
      </c>
      <c r="H18" s="60">
        <f>'PSEG 0-499K'!$H$9</f>
        <v>42808</v>
      </c>
      <c r="I18" s="60">
        <f>'PSEG 0-499K'!$I$9</f>
        <v>42839</v>
      </c>
      <c r="L18" s="3"/>
      <c r="M18" s="3"/>
      <c r="N18" s="3"/>
      <c r="O18" s="46"/>
    </row>
    <row r="19" spans="1:15" ht="25.5" customHeight="1" thickBot="1" x14ac:dyDescent="0.3">
      <c r="A19" s="47" t="s">
        <v>11</v>
      </c>
      <c r="B19" s="48" t="s">
        <v>13</v>
      </c>
      <c r="C19" s="47">
        <v>6</v>
      </c>
      <c r="D19" s="65">
        <f>Sheet1!D81+'PSEG 0-499K'!$P$10</f>
        <v>8.2390000000000005E-2</v>
      </c>
      <c r="E19" s="65">
        <f>Sheet1!E81+'PSEG 0-499K'!$P$10</f>
        <v>8.1920000000000007E-2</v>
      </c>
      <c r="F19" s="65">
        <f>Sheet1!F81+'PSEG 0-499K'!$P$10</f>
        <v>7.9299999999999995E-2</v>
      </c>
      <c r="G19" s="65">
        <f>Sheet1!G81+'PSEG 0-499K'!$P$10</f>
        <v>7.4459999999999998E-2</v>
      </c>
      <c r="H19" s="65">
        <f>Sheet1!H81+'PSEG 0-499K'!$P$10</f>
        <v>7.0669999999999997E-2</v>
      </c>
      <c r="I19" s="65">
        <f>Sheet1!I81+'PSEG 0-499K'!$P$10</f>
        <v>6.9449999999999998E-2</v>
      </c>
      <c r="J19" s="2"/>
      <c r="L19" s="3"/>
      <c r="M19" s="3"/>
      <c r="N19" s="3"/>
      <c r="O19" s="46"/>
    </row>
    <row r="20" spans="1:15" ht="25.5" customHeight="1" thickBot="1" x14ac:dyDescent="0.3">
      <c r="A20" s="47" t="s">
        <v>11</v>
      </c>
      <c r="B20" s="48" t="s">
        <v>13</v>
      </c>
      <c r="C20" s="47">
        <v>12</v>
      </c>
      <c r="D20" s="65">
        <f>Sheet1!D87+'PSEG 0-499K'!$P$10</f>
        <v>7.5149999999999995E-2</v>
      </c>
      <c r="E20" s="65">
        <f>Sheet1!E87+'PSEG 0-499K'!$P$10</f>
        <v>7.5139999999999998E-2</v>
      </c>
      <c r="F20" s="65">
        <f>Sheet1!F87+'PSEG 0-499K'!$P$10</f>
        <v>7.5020000000000003E-2</v>
      </c>
      <c r="G20" s="65">
        <f>Sheet1!G87+'PSEG 0-499K'!$P$10</f>
        <v>7.4969999999999995E-2</v>
      </c>
      <c r="H20" s="65">
        <f>Sheet1!H87+'PSEG 0-499K'!$P$10</f>
        <v>7.485E-2</v>
      </c>
      <c r="I20" s="65">
        <f>Sheet1!I87+'PSEG 0-499K'!$P$10</f>
        <v>7.467E-2</v>
      </c>
      <c r="J20" s="2"/>
      <c r="L20" s="3"/>
      <c r="M20" s="3"/>
      <c r="N20" s="3"/>
      <c r="O20" s="46"/>
    </row>
    <row r="21" spans="1:15" ht="25.5" customHeight="1" thickBot="1" x14ac:dyDescent="0.3">
      <c r="A21" s="47" t="s">
        <v>11</v>
      </c>
      <c r="B21" s="48" t="s">
        <v>13</v>
      </c>
      <c r="C21" s="47">
        <v>18</v>
      </c>
      <c r="D21" s="65">
        <f>Sheet1!D93+'PSEG 0-499K'!$P$10</f>
        <v>7.6960000000000001E-2</v>
      </c>
      <c r="E21" s="65">
        <f>Sheet1!E93+'PSEG 0-499K'!$P$10</f>
        <v>7.671E-2</v>
      </c>
      <c r="F21" s="65">
        <f>Sheet1!F93+'PSEG 0-499K'!$P$10</f>
        <v>7.5990000000000002E-2</v>
      </c>
      <c r="G21" s="65">
        <f>Sheet1!G93+'PSEG 0-499K'!$P$10</f>
        <v>7.4609999999999996E-2</v>
      </c>
      <c r="H21" s="65">
        <f>Sheet1!H93+'PSEG 0-499K'!$P$10</f>
        <v>7.3529999999999998E-2</v>
      </c>
      <c r="I21" s="65">
        <f>Sheet1!I93+'PSEG 0-499K'!$P$10</f>
        <v>7.3190000000000005E-2</v>
      </c>
      <c r="J21" s="2"/>
      <c r="L21" s="3"/>
      <c r="M21" s="3"/>
      <c r="N21" s="3"/>
      <c r="O21" s="46"/>
    </row>
    <row r="22" spans="1:15" ht="25.5" customHeight="1" thickBot="1" x14ac:dyDescent="0.3">
      <c r="A22" s="47" t="s">
        <v>11</v>
      </c>
      <c r="B22" s="48" t="s">
        <v>13</v>
      </c>
      <c r="C22" s="47">
        <v>24</v>
      </c>
      <c r="D22" s="65">
        <f>Sheet1!D99+'PSEG 0-499K'!$P$10</f>
        <v>7.5270000000000004E-2</v>
      </c>
      <c r="E22" s="65">
        <f>Sheet1!E99+'PSEG 0-499K'!$P$10</f>
        <v>7.5380000000000003E-2</v>
      </c>
      <c r="F22" s="65">
        <f>Sheet1!F99+'PSEG 0-499K'!$P$10</f>
        <v>7.5420000000000001E-2</v>
      </c>
      <c r="G22" s="65">
        <f>Sheet1!G99+'PSEG 0-499K'!$P$10</f>
        <v>7.5539999999999996E-2</v>
      </c>
      <c r="H22" s="65">
        <f>Sheet1!H99+'PSEG 0-499K'!$P$10</f>
        <v>7.5630000000000003E-2</v>
      </c>
      <c r="I22" s="65">
        <f>Sheet1!I99+'PSEG 0-499K'!$P$10</f>
        <v>7.5679999999999997E-2</v>
      </c>
      <c r="J22" s="2"/>
      <c r="L22" s="16"/>
    </row>
    <row r="23" spans="1:15" ht="25.5" customHeight="1" thickBot="1" x14ac:dyDescent="0.3">
      <c r="A23" s="47" t="s">
        <v>33</v>
      </c>
      <c r="B23" s="48" t="s">
        <v>13</v>
      </c>
      <c r="C23" s="68">
        <f>Sheet1!Y82</f>
        <v>7</v>
      </c>
      <c r="D23" s="65" t="str">
        <f>IF(Sheet1!$Y$81=D18,Sheet1!$R$81+'PSEG 0-499K'!$P$10, " ")</f>
        <v xml:space="preserve"> </v>
      </c>
      <c r="E23" s="65" t="str">
        <f>IF(Sheet1!$Y$81=E18,Sheet1!$R$81+'PSEG 0-499K'!$P$10, " ")</f>
        <v xml:space="preserve"> </v>
      </c>
      <c r="F23" s="65" t="str">
        <f>IF(Sheet1!$Y$81=F18,Sheet1!$R$81+'PSEG 0-499K'!$P$10, " ")</f>
        <v xml:space="preserve"> </v>
      </c>
      <c r="G23" s="65" t="str">
        <f>IF(Sheet1!$Y$81=G18,Sheet1!$R$81+'PSEG 0-499K'!$P$10, " ")</f>
        <v xml:space="preserve"> </v>
      </c>
      <c r="H23" s="65" t="str">
        <f>IF(Sheet1!$Y$81=H18,Sheet1!$R$81+'PSEG 0-499K'!$P$10, " ")</f>
        <v xml:space="preserve"> </v>
      </c>
      <c r="I23" s="65">
        <f>IF(Sheet1!$Y$81=I18,Sheet1!$R$81+'PSEG 0-499K'!$P$10, " ")</f>
        <v>6.9430000000000006E-2</v>
      </c>
      <c r="J23" s="2"/>
      <c r="L23" s="16"/>
    </row>
    <row r="24" spans="1:15" s="53" customFormat="1" ht="25.5" customHeight="1" thickBot="1" x14ac:dyDescent="0.3">
      <c r="A24" s="54" t="s">
        <v>34</v>
      </c>
      <c r="B24" s="66" t="s">
        <v>13</v>
      </c>
      <c r="C24" s="69">
        <v>6</v>
      </c>
      <c r="D24" s="67">
        <f>VLOOKUP(C24,Sheet1!A81:I99,4,FALSE)+'PSEG 0-499K'!P10</f>
        <v>8.2390000000000005E-2</v>
      </c>
      <c r="E24" s="65">
        <f>VLOOKUP(C24,Sheet1!A81:I99,5,FALSE)+'PSEG 0-499K'!P10</f>
        <v>8.1920000000000007E-2</v>
      </c>
      <c r="F24" s="65">
        <f>VLOOKUP(C24,Sheet1!A81:I99,6,FALSE)+'PSEG 0-499K'!P10</f>
        <v>7.9299999999999995E-2</v>
      </c>
      <c r="G24" s="65">
        <f>VLOOKUP(C24,Sheet1!A81:I99,7,FALSE)+'PSEG 0-499K'!P10</f>
        <v>7.4459999999999998E-2</v>
      </c>
      <c r="H24" s="67">
        <f>VLOOKUP(C24,Sheet1!A81:I99,8,FALSE)+'PSEG 0-499K'!P10</f>
        <v>7.0669999999999997E-2</v>
      </c>
      <c r="I24" s="65">
        <f>VLOOKUP(C24,Sheet1!A81:I99,9,FALSE)+'PSEG 0-499K'!P10</f>
        <v>6.9449999999999998E-2</v>
      </c>
      <c r="J24" s="2"/>
      <c r="L24" s="16"/>
      <c r="O24" s="42"/>
    </row>
    <row r="25" spans="1:15" ht="15" customHeight="1" x14ac:dyDescent="0.25">
      <c r="A25" s="31"/>
      <c r="B25" s="31"/>
      <c r="C25" s="31"/>
      <c r="D25" s="31"/>
      <c r="E25" s="31"/>
      <c r="F25" s="31"/>
      <c r="G25" s="31"/>
    </row>
    <row r="26" spans="1:15" x14ac:dyDescent="0.25">
      <c r="A26" s="31"/>
      <c r="B26" s="31"/>
      <c r="C26" s="31"/>
      <c r="D26" s="31"/>
      <c r="E26" s="31"/>
      <c r="F26" s="31"/>
      <c r="G26" s="31"/>
    </row>
    <row r="27" spans="1:15" x14ac:dyDescent="0.25">
      <c r="A27" s="31"/>
      <c r="B27" s="31"/>
      <c r="C27" s="31"/>
      <c r="D27" s="31"/>
      <c r="E27" s="31"/>
      <c r="F27" s="31"/>
      <c r="G27" s="31"/>
    </row>
    <row r="28" spans="1:15" x14ac:dyDescent="0.25">
      <c r="A28" s="31"/>
      <c r="B28" s="31"/>
      <c r="C28" s="31"/>
      <c r="D28" s="31"/>
      <c r="E28" s="31"/>
      <c r="F28" s="31"/>
      <c r="G28" s="31"/>
    </row>
    <row r="29" spans="1:15" x14ac:dyDescent="0.25">
      <c r="A29" s="31"/>
      <c r="B29" s="31"/>
      <c r="C29" s="31"/>
      <c r="D29" s="31"/>
      <c r="E29" s="31"/>
      <c r="F29" s="31"/>
      <c r="G29" s="31"/>
    </row>
    <row r="30" spans="1:15" x14ac:dyDescent="0.25">
      <c r="A30" s="31"/>
      <c r="B30" s="31"/>
      <c r="C30" s="31"/>
      <c r="D30" s="31"/>
      <c r="E30" s="31"/>
      <c r="F30" s="31"/>
      <c r="G30" s="31"/>
    </row>
    <row r="31" spans="1:15" x14ac:dyDescent="0.25">
      <c r="A31" s="31"/>
      <c r="B31" s="31"/>
      <c r="C31" s="31"/>
      <c r="D31" s="31"/>
      <c r="E31" s="31"/>
      <c r="F31" s="31"/>
      <c r="G31" s="31"/>
    </row>
    <row r="32" spans="1:15" x14ac:dyDescent="0.25">
      <c r="A32" s="31"/>
      <c r="B32" s="31"/>
      <c r="C32" s="31"/>
      <c r="D32" s="31"/>
      <c r="E32" s="31"/>
      <c r="F32" s="31"/>
      <c r="G32" s="31"/>
    </row>
    <row r="33" spans="1:7" x14ac:dyDescent="0.25">
      <c r="A33" s="31"/>
      <c r="B33" s="31"/>
      <c r="C33" s="31"/>
      <c r="D33" s="31"/>
      <c r="E33" s="31"/>
      <c r="F33" s="31"/>
      <c r="G33" s="31"/>
    </row>
    <row r="34" spans="1:7" x14ac:dyDescent="0.25">
      <c r="A34" s="31"/>
      <c r="B34" s="31"/>
      <c r="C34" s="31"/>
      <c r="D34" s="31"/>
      <c r="E34" s="31"/>
      <c r="F34" s="31"/>
      <c r="G34" s="31"/>
    </row>
    <row r="35" spans="1:7" x14ac:dyDescent="0.25">
      <c r="A35" s="31"/>
      <c r="B35" s="31"/>
      <c r="C35" s="31"/>
      <c r="D35" s="31"/>
      <c r="E35" s="31"/>
      <c r="F35" s="31"/>
      <c r="G35" s="31"/>
    </row>
    <row r="36" spans="1:7" x14ac:dyDescent="0.25">
      <c r="A36" s="31"/>
      <c r="B36" s="31"/>
      <c r="C36" s="31"/>
      <c r="D36" s="31"/>
      <c r="E36" s="31"/>
      <c r="F36" s="31"/>
      <c r="G36" s="31"/>
    </row>
    <row r="37" spans="1:7" x14ac:dyDescent="0.25">
      <c r="A37" s="31"/>
      <c r="B37" s="31"/>
      <c r="C37" s="31"/>
      <c r="D37" s="31"/>
      <c r="E37" s="31"/>
      <c r="F37" s="31"/>
      <c r="G37" s="31"/>
    </row>
    <row r="38" spans="1:7" x14ac:dyDescent="0.25">
      <c r="A38" s="31"/>
      <c r="B38" s="31"/>
      <c r="C38" s="31"/>
      <c r="D38" s="31"/>
      <c r="E38" s="31"/>
      <c r="F38" s="31"/>
      <c r="G38" s="31"/>
    </row>
    <row r="39" spans="1:7" x14ac:dyDescent="0.25">
      <c r="A39" s="31"/>
      <c r="B39" s="31"/>
      <c r="C39" s="31"/>
      <c r="D39" s="31"/>
      <c r="E39" s="31"/>
      <c r="F39" s="31"/>
      <c r="G39" s="31"/>
    </row>
    <row r="40" spans="1:7" x14ac:dyDescent="0.25">
      <c r="A40" s="31"/>
      <c r="B40" s="31"/>
      <c r="C40" s="31"/>
      <c r="D40" s="31"/>
      <c r="E40" s="31"/>
      <c r="F40" s="31"/>
      <c r="G40" s="31"/>
    </row>
    <row r="41" spans="1:7" x14ac:dyDescent="0.25">
      <c r="A41" s="31"/>
      <c r="B41" s="31"/>
      <c r="C41" s="31"/>
      <c r="D41" s="31"/>
      <c r="E41" s="31"/>
      <c r="F41" s="31"/>
      <c r="G41" s="31"/>
    </row>
    <row r="42" spans="1:7" x14ac:dyDescent="0.25">
      <c r="A42" s="31"/>
      <c r="B42" s="31"/>
      <c r="C42" s="31"/>
      <c r="D42" s="31"/>
      <c r="E42" s="31"/>
      <c r="F42" s="31"/>
      <c r="G42" s="31"/>
    </row>
    <row r="43" spans="1:7" x14ac:dyDescent="0.25">
      <c r="A43" s="31"/>
      <c r="B43" s="31"/>
      <c r="C43" s="31"/>
      <c r="D43" s="31"/>
      <c r="E43" s="31"/>
      <c r="F43" s="31"/>
      <c r="G43" s="31"/>
    </row>
    <row r="44" spans="1:7" x14ac:dyDescent="0.25">
      <c r="A44" s="31"/>
      <c r="B44" s="31"/>
      <c r="C44" s="31"/>
      <c r="D44" s="31"/>
      <c r="E44" s="31"/>
      <c r="F44" s="31"/>
      <c r="G44" s="31"/>
    </row>
    <row r="45" spans="1:7" x14ac:dyDescent="0.25">
      <c r="A45" s="31"/>
      <c r="B45" s="31"/>
      <c r="C45" s="31"/>
      <c r="D45" s="31"/>
      <c r="E45" s="31"/>
      <c r="F45" s="31"/>
      <c r="G45" s="31"/>
    </row>
    <row r="46" spans="1:7" x14ac:dyDescent="0.25">
      <c r="A46" s="31"/>
      <c r="B46" s="31"/>
      <c r="C46" s="31"/>
      <c r="D46" s="31"/>
      <c r="E46" s="31"/>
      <c r="F46" s="31"/>
      <c r="G46" s="31"/>
    </row>
    <row r="47" spans="1:7" x14ac:dyDescent="0.25">
      <c r="A47" s="31"/>
      <c r="B47" s="31"/>
      <c r="C47" s="31"/>
      <c r="D47" s="31"/>
      <c r="E47" s="31"/>
      <c r="F47" s="31"/>
      <c r="G47" s="31"/>
    </row>
    <row r="48" spans="1:7" x14ac:dyDescent="0.25">
      <c r="A48" s="31"/>
      <c r="B48" s="31"/>
      <c r="C48" s="31"/>
      <c r="D48" s="31"/>
      <c r="E48" s="31"/>
      <c r="F48" s="31"/>
      <c r="G48" s="31"/>
    </row>
    <row r="49" spans="1:7" x14ac:dyDescent="0.25">
      <c r="A49" s="31"/>
      <c r="B49" s="31"/>
      <c r="C49" s="31"/>
      <c r="D49" s="31"/>
      <c r="E49" s="31"/>
      <c r="F49" s="31"/>
      <c r="G49" s="31"/>
    </row>
    <row r="50" spans="1:7" x14ac:dyDescent="0.25">
      <c r="A50" s="31"/>
      <c r="B50" s="31"/>
      <c r="C50" s="31"/>
      <c r="D50" s="31"/>
      <c r="E50" s="31"/>
      <c r="F50" s="31"/>
      <c r="G50" s="31"/>
    </row>
    <row r="51" spans="1:7" x14ac:dyDescent="0.25">
      <c r="A51" s="31"/>
      <c r="B51" s="31"/>
      <c r="C51" s="31"/>
      <c r="D51" s="31"/>
      <c r="E51" s="31"/>
      <c r="F51" s="31"/>
      <c r="G51" s="31"/>
    </row>
    <row r="52" spans="1:7" x14ac:dyDescent="0.25">
      <c r="A52" s="31"/>
      <c r="B52" s="31"/>
      <c r="C52" s="31"/>
      <c r="D52" s="31"/>
      <c r="E52" s="31"/>
      <c r="F52" s="31"/>
      <c r="G52" s="31"/>
    </row>
    <row r="53" spans="1:7" x14ac:dyDescent="0.25">
      <c r="A53" s="31"/>
      <c r="B53" s="31"/>
      <c r="C53" s="31"/>
      <c r="D53" s="31"/>
      <c r="E53" s="31"/>
      <c r="F53" s="31"/>
      <c r="G53" s="31"/>
    </row>
    <row r="54" spans="1:7" x14ac:dyDescent="0.25">
      <c r="A54" s="31"/>
      <c r="B54" s="31"/>
      <c r="C54" s="31"/>
      <c r="D54" s="31"/>
      <c r="E54" s="31"/>
      <c r="F54" s="31"/>
      <c r="G54" s="31"/>
    </row>
    <row r="55" spans="1:7" x14ac:dyDescent="0.25">
      <c r="A55" s="31"/>
      <c r="B55" s="31"/>
      <c r="C55" s="31"/>
      <c r="D55" s="31"/>
      <c r="E55" s="31"/>
      <c r="F55" s="31"/>
      <c r="G55" s="31"/>
    </row>
    <row r="56" spans="1:7" x14ac:dyDescent="0.25">
      <c r="A56" s="31"/>
      <c r="B56" s="31"/>
      <c r="C56" s="31"/>
      <c r="D56" s="31"/>
      <c r="E56" s="31"/>
      <c r="F56" s="31"/>
      <c r="G56" s="31"/>
    </row>
  </sheetData>
  <sheetProtection algorithmName="SHA-512" hashValue="ONJNrCcrL8eOufQYfcGQriy5x1abWorzC+f5x1S87YLDmv6mKd140qZ1UuLwCwl8EHdTVMPy2mSSFMOpgCpHGQ==" saltValue="FS/uE093NR36kUbZbzZraQ==" spinCount="100000" sheet="1" objects="1" scenarios="1" formatColumns="0"/>
  <mergeCells count="10">
    <mergeCell ref="F2:G2"/>
    <mergeCell ref="A7:G7"/>
    <mergeCell ref="A17:A18"/>
    <mergeCell ref="B17:B18"/>
    <mergeCell ref="C17:C18"/>
    <mergeCell ref="A8:A9"/>
    <mergeCell ref="B8:B9"/>
    <mergeCell ref="C8:C9"/>
    <mergeCell ref="D8:I8"/>
    <mergeCell ref="D17:I17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 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431"/>
  <sheetViews>
    <sheetView showGridLines="0" zoomScale="115" zoomScaleNormal="115" workbookViewId="0">
      <pane ySplit="5" topLeftCell="A6" activePane="bottomLeft" state="frozen"/>
      <selection activeCell="I40" sqref="I40"/>
      <selection pane="bottomLeft" activeCell="D7" sqref="D7"/>
    </sheetView>
  </sheetViews>
  <sheetFormatPr defaultRowHeight="15" x14ac:dyDescent="0.25"/>
  <cols>
    <col min="1" max="5" width="14.125" style="10" customWidth="1"/>
    <col min="6" max="6" width="14.125" style="15" customWidth="1"/>
    <col min="7" max="7" width="14.375" style="10" customWidth="1"/>
    <col min="8" max="9" width="14.375" customWidth="1"/>
    <col min="10" max="12" width="10.625" bestFit="1" customWidth="1"/>
    <col min="13" max="18" width="16.875" customWidth="1"/>
    <col min="235" max="235" width="0.25" customWidth="1"/>
    <col min="236" max="236" width="8.875" customWidth="1"/>
    <col min="237" max="237" width="2.75" customWidth="1"/>
    <col min="238" max="238" width="6.25" customWidth="1"/>
    <col min="239" max="239" width="0.625" customWidth="1"/>
    <col min="240" max="240" width="8.75" customWidth="1"/>
    <col min="241" max="241" width="3.375" customWidth="1"/>
    <col min="242" max="242" width="1" customWidth="1"/>
    <col min="243" max="243" width="0" hidden="1" customWidth="1"/>
    <col min="244" max="244" width="3.625" customWidth="1"/>
    <col min="245" max="245" width="7" customWidth="1"/>
    <col min="246" max="246" width="15" customWidth="1"/>
    <col min="247" max="247" width="9.25" customWidth="1"/>
    <col min="248" max="248" width="0.25" customWidth="1"/>
    <col min="249" max="249" width="1.25" customWidth="1"/>
    <col min="250" max="250" width="0" hidden="1" customWidth="1"/>
    <col min="251" max="251" width="5.25" customWidth="1"/>
    <col min="252" max="252" width="3.125" customWidth="1"/>
    <col min="253" max="253" width="0" hidden="1" customWidth="1"/>
    <col min="254" max="254" width="2" customWidth="1"/>
    <col min="255" max="255" width="0.625" customWidth="1"/>
    <col min="256" max="256" width="1.25" customWidth="1"/>
    <col min="257" max="257" width="9.625" customWidth="1"/>
    <col min="258" max="262" width="0" hidden="1" customWidth="1"/>
    <col min="265" max="268" width="10.625" bestFit="1" customWidth="1"/>
    <col min="269" max="274" width="16.875" customWidth="1"/>
    <col min="491" max="491" width="0.25" customWidth="1"/>
    <col min="492" max="492" width="8.875" customWidth="1"/>
    <col min="493" max="493" width="2.75" customWidth="1"/>
    <col min="494" max="494" width="6.25" customWidth="1"/>
    <col min="495" max="495" width="0.625" customWidth="1"/>
    <col min="496" max="496" width="8.75" customWidth="1"/>
    <col min="497" max="497" width="3.375" customWidth="1"/>
    <col min="498" max="498" width="1" customWidth="1"/>
    <col min="499" max="499" width="0" hidden="1" customWidth="1"/>
    <col min="500" max="500" width="3.625" customWidth="1"/>
    <col min="501" max="501" width="7" customWidth="1"/>
    <col min="502" max="502" width="15" customWidth="1"/>
    <col min="503" max="503" width="9.25" customWidth="1"/>
    <col min="504" max="504" width="0.25" customWidth="1"/>
    <col min="505" max="505" width="1.25" customWidth="1"/>
    <col min="506" max="506" width="0" hidden="1" customWidth="1"/>
    <col min="507" max="507" width="5.25" customWidth="1"/>
    <col min="508" max="508" width="3.125" customWidth="1"/>
    <col min="509" max="509" width="0" hidden="1" customWidth="1"/>
    <col min="510" max="510" width="2" customWidth="1"/>
    <col min="511" max="511" width="0.625" customWidth="1"/>
    <col min="512" max="512" width="1.25" customWidth="1"/>
    <col min="513" max="513" width="9.625" customWidth="1"/>
    <col min="514" max="518" width="0" hidden="1" customWidth="1"/>
    <col min="521" max="524" width="10.625" bestFit="1" customWidth="1"/>
    <col min="525" max="530" width="16.875" customWidth="1"/>
    <col min="747" max="747" width="0.25" customWidth="1"/>
    <col min="748" max="748" width="8.875" customWidth="1"/>
    <col min="749" max="749" width="2.75" customWidth="1"/>
    <col min="750" max="750" width="6.25" customWidth="1"/>
    <col min="751" max="751" width="0.625" customWidth="1"/>
    <col min="752" max="752" width="8.75" customWidth="1"/>
    <col min="753" max="753" width="3.375" customWidth="1"/>
    <col min="754" max="754" width="1" customWidth="1"/>
    <col min="755" max="755" width="0" hidden="1" customWidth="1"/>
    <col min="756" max="756" width="3.625" customWidth="1"/>
    <col min="757" max="757" width="7" customWidth="1"/>
    <col min="758" max="758" width="15" customWidth="1"/>
    <col min="759" max="759" width="9.25" customWidth="1"/>
    <col min="760" max="760" width="0.25" customWidth="1"/>
    <col min="761" max="761" width="1.25" customWidth="1"/>
    <col min="762" max="762" width="0" hidden="1" customWidth="1"/>
    <col min="763" max="763" width="5.25" customWidth="1"/>
    <col min="764" max="764" width="3.125" customWidth="1"/>
    <col min="765" max="765" width="0" hidden="1" customWidth="1"/>
    <col min="766" max="766" width="2" customWidth="1"/>
    <col min="767" max="767" width="0.625" customWidth="1"/>
    <col min="768" max="768" width="1.25" customWidth="1"/>
    <col min="769" max="769" width="9.625" customWidth="1"/>
    <col min="770" max="774" width="0" hidden="1" customWidth="1"/>
    <col min="777" max="780" width="10.625" bestFit="1" customWidth="1"/>
    <col min="781" max="786" width="16.875" customWidth="1"/>
    <col min="1003" max="1003" width="0.25" customWidth="1"/>
    <col min="1004" max="1004" width="8.875" customWidth="1"/>
    <col min="1005" max="1005" width="2.75" customWidth="1"/>
    <col min="1006" max="1006" width="6.25" customWidth="1"/>
    <col min="1007" max="1007" width="0.625" customWidth="1"/>
    <col min="1008" max="1008" width="8.75" customWidth="1"/>
    <col min="1009" max="1009" width="3.375" customWidth="1"/>
    <col min="1010" max="1010" width="1" customWidth="1"/>
    <col min="1011" max="1011" width="0" hidden="1" customWidth="1"/>
    <col min="1012" max="1012" width="3.625" customWidth="1"/>
    <col min="1013" max="1013" width="7" customWidth="1"/>
    <col min="1014" max="1014" width="15" customWidth="1"/>
    <col min="1015" max="1015" width="9.25" customWidth="1"/>
    <col min="1016" max="1016" width="0.25" customWidth="1"/>
    <col min="1017" max="1017" width="1.25" customWidth="1"/>
    <col min="1018" max="1018" width="0" hidden="1" customWidth="1"/>
    <col min="1019" max="1019" width="5.25" customWidth="1"/>
    <col min="1020" max="1020" width="3.125" customWidth="1"/>
    <col min="1021" max="1021" width="0" hidden="1" customWidth="1"/>
    <col min="1022" max="1022" width="2" customWidth="1"/>
    <col min="1023" max="1023" width="0.625" customWidth="1"/>
    <col min="1024" max="1024" width="1.25" customWidth="1"/>
    <col min="1025" max="1025" width="9.625" customWidth="1"/>
    <col min="1026" max="1030" width="0" hidden="1" customWidth="1"/>
    <col min="1033" max="1036" width="10.625" bestFit="1" customWidth="1"/>
    <col min="1037" max="1042" width="16.875" customWidth="1"/>
    <col min="1259" max="1259" width="0.25" customWidth="1"/>
    <col min="1260" max="1260" width="8.875" customWidth="1"/>
    <col min="1261" max="1261" width="2.75" customWidth="1"/>
    <col min="1262" max="1262" width="6.25" customWidth="1"/>
    <col min="1263" max="1263" width="0.625" customWidth="1"/>
    <col min="1264" max="1264" width="8.75" customWidth="1"/>
    <col min="1265" max="1265" width="3.375" customWidth="1"/>
    <col min="1266" max="1266" width="1" customWidth="1"/>
    <col min="1267" max="1267" width="0" hidden="1" customWidth="1"/>
    <col min="1268" max="1268" width="3.625" customWidth="1"/>
    <col min="1269" max="1269" width="7" customWidth="1"/>
    <col min="1270" max="1270" width="15" customWidth="1"/>
    <col min="1271" max="1271" width="9.25" customWidth="1"/>
    <col min="1272" max="1272" width="0.25" customWidth="1"/>
    <col min="1273" max="1273" width="1.25" customWidth="1"/>
    <col min="1274" max="1274" width="0" hidden="1" customWidth="1"/>
    <col min="1275" max="1275" width="5.25" customWidth="1"/>
    <col min="1276" max="1276" width="3.125" customWidth="1"/>
    <col min="1277" max="1277" width="0" hidden="1" customWidth="1"/>
    <col min="1278" max="1278" width="2" customWidth="1"/>
    <col min="1279" max="1279" width="0.625" customWidth="1"/>
    <col min="1280" max="1280" width="1.25" customWidth="1"/>
    <col min="1281" max="1281" width="9.625" customWidth="1"/>
    <col min="1282" max="1286" width="0" hidden="1" customWidth="1"/>
    <col min="1289" max="1292" width="10.625" bestFit="1" customWidth="1"/>
    <col min="1293" max="1298" width="16.875" customWidth="1"/>
    <col min="1515" max="1515" width="0.25" customWidth="1"/>
    <col min="1516" max="1516" width="8.875" customWidth="1"/>
    <col min="1517" max="1517" width="2.75" customWidth="1"/>
    <col min="1518" max="1518" width="6.25" customWidth="1"/>
    <col min="1519" max="1519" width="0.625" customWidth="1"/>
    <col min="1520" max="1520" width="8.75" customWidth="1"/>
    <col min="1521" max="1521" width="3.375" customWidth="1"/>
    <col min="1522" max="1522" width="1" customWidth="1"/>
    <col min="1523" max="1523" width="0" hidden="1" customWidth="1"/>
    <col min="1524" max="1524" width="3.625" customWidth="1"/>
    <col min="1525" max="1525" width="7" customWidth="1"/>
    <col min="1526" max="1526" width="15" customWidth="1"/>
    <col min="1527" max="1527" width="9.25" customWidth="1"/>
    <col min="1528" max="1528" width="0.25" customWidth="1"/>
    <col min="1529" max="1529" width="1.25" customWidth="1"/>
    <col min="1530" max="1530" width="0" hidden="1" customWidth="1"/>
    <col min="1531" max="1531" width="5.25" customWidth="1"/>
    <col min="1532" max="1532" width="3.125" customWidth="1"/>
    <col min="1533" max="1533" width="0" hidden="1" customWidth="1"/>
    <col min="1534" max="1534" width="2" customWidth="1"/>
    <col min="1535" max="1535" width="0.625" customWidth="1"/>
    <col min="1536" max="1536" width="1.25" customWidth="1"/>
    <col min="1537" max="1537" width="9.625" customWidth="1"/>
    <col min="1538" max="1542" width="0" hidden="1" customWidth="1"/>
    <col min="1545" max="1548" width="10.625" bestFit="1" customWidth="1"/>
    <col min="1549" max="1554" width="16.875" customWidth="1"/>
    <col min="1771" max="1771" width="0.25" customWidth="1"/>
    <col min="1772" max="1772" width="8.875" customWidth="1"/>
    <col min="1773" max="1773" width="2.75" customWidth="1"/>
    <col min="1774" max="1774" width="6.25" customWidth="1"/>
    <col min="1775" max="1775" width="0.625" customWidth="1"/>
    <col min="1776" max="1776" width="8.75" customWidth="1"/>
    <col min="1777" max="1777" width="3.375" customWidth="1"/>
    <col min="1778" max="1778" width="1" customWidth="1"/>
    <col min="1779" max="1779" width="0" hidden="1" customWidth="1"/>
    <col min="1780" max="1780" width="3.625" customWidth="1"/>
    <col min="1781" max="1781" width="7" customWidth="1"/>
    <col min="1782" max="1782" width="15" customWidth="1"/>
    <col min="1783" max="1783" width="9.25" customWidth="1"/>
    <col min="1784" max="1784" width="0.25" customWidth="1"/>
    <col min="1785" max="1785" width="1.25" customWidth="1"/>
    <col min="1786" max="1786" width="0" hidden="1" customWidth="1"/>
    <col min="1787" max="1787" width="5.25" customWidth="1"/>
    <col min="1788" max="1788" width="3.125" customWidth="1"/>
    <col min="1789" max="1789" width="0" hidden="1" customWidth="1"/>
    <col min="1790" max="1790" width="2" customWidth="1"/>
    <col min="1791" max="1791" width="0.625" customWidth="1"/>
    <col min="1792" max="1792" width="1.25" customWidth="1"/>
    <col min="1793" max="1793" width="9.625" customWidth="1"/>
    <col min="1794" max="1798" width="0" hidden="1" customWidth="1"/>
    <col min="1801" max="1804" width="10.625" bestFit="1" customWidth="1"/>
    <col min="1805" max="1810" width="16.875" customWidth="1"/>
    <col min="2027" max="2027" width="0.25" customWidth="1"/>
    <col min="2028" max="2028" width="8.875" customWidth="1"/>
    <col min="2029" max="2029" width="2.75" customWidth="1"/>
    <col min="2030" max="2030" width="6.25" customWidth="1"/>
    <col min="2031" max="2031" width="0.625" customWidth="1"/>
    <col min="2032" max="2032" width="8.75" customWidth="1"/>
    <col min="2033" max="2033" width="3.375" customWidth="1"/>
    <col min="2034" max="2034" width="1" customWidth="1"/>
    <col min="2035" max="2035" width="0" hidden="1" customWidth="1"/>
    <col min="2036" max="2036" width="3.625" customWidth="1"/>
    <col min="2037" max="2037" width="7" customWidth="1"/>
    <col min="2038" max="2038" width="15" customWidth="1"/>
    <col min="2039" max="2039" width="9.25" customWidth="1"/>
    <col min="2040" max="2040" width="0.25" customWidth="1"/>
    <col min="2041" max="2041" width="1.25" customWidth="1"/>
    <col min="2042" max="2042" width="0" hidden="1" customWidth="1"/>
    <col min="2043" max="2043" width="5.25" customWidth="1"/>
    <col min="2044" max="2044" width="3.125" customWidth="1"/>
    <col min="2045" max="2045" width="0" hidden="1" customWidth="1"/>
    <col min="2046" max="2046" width="2" customWidth="1"/>
    <col min="2047" max="2047" width="0.625" customWidth="1"/>
    <col min="2048" max="2048" width="1.25" customWidth="1"/>
    <col min="2049" max="2049" width="9.625" customWidth="1"/>
    <col min="2050" max="2054" width="0" hidden="1" customWidth="1"/>
    <col min="2057" max="2060" width="10.625" bestFit="1" customWidth="1"/>
    <col min="2061" max="2066" width="16.875" customWidth="1"/>
    <col min="2283" max="2283" width="0.25" customWidth="1"/>
    <col min="2284" max="2284" width="8.875" customWidth="1"/>
    <col min="2285" max="2285" width="2.75" customWidth="1"/>
    <col min="2286" max="2286" width="6.25" customWidth="1"/>
    <col min="2287" max="2287" width="0.625" customWidth="1"/>
    <col min="2288" max="2288" width="8.75" customWidth="1"/>
    <col min="2289" max="2289" width="3.375" customWidth="1"/>
    <col min="2290" max="2290" width="1" customWidth="1"/>
    <col min="2291" max="2291" width="0" hidden="1" customWidth="1"/>
    <col min="2292" max="2292" width="3.625" customWidth="1"/>
    <col min="2293" max="2293" width="7" customWidth="1"/>
    <col min="2294" max="2294" width="15" customWidth="1"/>
    <col min="2295" max="2295" width="9.25" customWidth="1"/>
    <col min="2296" max="2296" width="0.25" customWidth="1"/>
    <col min="2297" max="2297" width="1.25" customWidth="1"/>
    <col min="2298" max="2298" width="0" hidden="1" customWidth="1"/>
    <col min="2299" max="2299" width="5.25" customWidth="1"/>
    <col min="2300" max="2300" width="3.125" customWidth="1"/>
    <col min="2301" max="2301" width="0" hidden="1" customWidth="1"/>
    <col min="2302" max="2302" width="2" customWidth="1"/>
    <col min="2303" max="2303" width="0.625" customWidth="1"/>
    <col min="2304" max="2304" width="1.25" customWidth="1"/>
    <col min="2305" max="2305" width="9.625" customWidth="1"/>
    <col min="2306" max="2310" width="0" hidden="1" customWidth="1"/>
    <col min="2313" max="2316" width="10.625" bestFit="1" customWidth="1"/>
    <col min="2317" max="2322" width="16.875" customWidth="1"/>
    <col min="2539" max="2539" width="0.25" customWidth="1"/>
    <col min="2540" max="2540" width="8.875" customWidth="1"/>
    <col min="2541" max="2541" width="2.75" customWidth="1"/>
    <col min="2542" max="2542" width="6.25" customWidth="1"/>
    <col min="2543" max="2543" width="0.625" customWidth="1"/>
    <col min="2544" max="2544" width="8.75" customWidth="1"/>
    <col min="2545" max="2545" width="3.375" customWidth="1"/>
    <col min="2546" max="2546" width="1" customWidth="1"/>
    <col min="2547" max="2547" width="0" hidden="1" customWidth="1"/>
    <col min="2548" max="2548" width="3.625" customWidth="1"/>
    <col min="2549" max="2549" width="7" customWidth="1"/>
    <col min="2550" max="2550" width="15" customWidth="1"/>
    <col min="2551" max="2551" width="9.25" customWidth="1"/>
    <col min="2552" max="2552" width="0.25" customWidth="1"/>
    <col min="2553" max="2553" width="1.25" customWidth="1"/>
    <col min="2554" max="2554" width="0" hidden="1" customWidth="1"/>
    <col min="2555" max="2555" width="5.25" customWidth="1"/>
    <col min="2556" max="2556" width="3.125" customWidth="1"/>
    <col min="2557" max="2557" width="0" hidden="1" customWidth="1"/>
    <col min="2558" max="2558" width="2" customWidth="1"/>
    <col min="2559" max="2559" width="0.625" customWidth="1"/>
    <col min="2560" max="2560" width="1.25" customWidth="1"/>
    <col min="2561" max="2561" width="9.625" customWidth="1"/>
    <col min="2562" max="2566" width="0" hidden="1" customWidth="1"/>
    <col min="2569" max="2572" width="10.625" bestFit="1" customWidth="1"/>
    <col min="2573" max="2578" width="16.875" customWidth="1"/>
    <col min="2795" max="2795" width="0.25" customWidth="1"/>
    <col min="2796" max="2796" width="8.875" customWidth="1"/>
    <col min="2797" max="2797" width="2.75" customWidth="1"/>
    <col min="2798" max="2798" width="6.25" customWidth="1"/>
    <col min="2799" max="2799" width="0.625" customWidth="1"/>
    <col min="2800" max="2800" width="8.75" customWidth="1"/>
    <col min="2801" max="2801" width="3.375" customWidth="1"/>
    <col min="2802" max="2802" width="1" customWidth="1"/>
    <col min="2803" max="2803" width="0" hidden="1" customWidth="1"/>
    <col min="2804" max="2804" width="3.625" customWidth="1"/>
    <col min="2805" max="2805" width="7" customWidth="1"/>
    <col min="2806" max="2806" width="15" customWidth="1"/>
    <col min="2807" max="2807" width="9.25" customWidth="1"/>
    <col min="2808" max="2808" width="0.25" customWidth="1"/>
    <col min="2809" max="2809" width="1.25" customWidth="1"/>
    <col min="2810" max="2810" width="0" hidden="1" customWidth="1"/>
    <col min="2811" max="2811" width="5.25" customWidth="1"/>
    <col min="2812" max="2812" width="3.125" customWidth="1"/>
    <col min="2813" max="2813" width="0" hidden="1" customWidth="1"/>
    <col min="2814" max="2814" width="2" customWidth="1"/>
    <col min="2815" max="2815" width="0.625" customWidth="1"/>
    <col min="2816" max="2816" width="1.25" customWidth="1"/>
    <col min="2817" max="2817" width="9.625" customWidth="1"/>
    <col min="2818" max="2822" width="0" hidden="1" customWidth="1"/>
    <col min="2825" max="2828" width="10.625" bestFit="1" customWidth="1"/>
    <col min="2829" max="2834" width="16.875" customWidth="1"/>
    <col min="3051" max="3051" width="0.25" customWidth="1"/>
    <col min="3052" max="3052" width="8.875" customWidth="1"/>
    <col min="3053" max="3053" width="2.75" customWidth="1"/>
    <col min="3054" max="3054" width="6.25" customWidth="1"/>
    <col min="3055" max="3055" width="0.625" customWidth="1"/>
    <col min="3056" max="3056" width="8.75" customWidth="1"/>
    <col min="3057" max="3057" width="3.375" customWidth="1"/>
    <col min="3058" max="3058" width="1" customWidth="1"/>
    <col min="3059" max="3059" width="0" hidden="1" customWidth="1"/>
    <col min="3060" max="3060" width="3.625" customWidth="1"/>
    <col min="3061" max="3061" width="7" customWidth="1"/>
    <col min="3062" max="3062" width="15" customWidth="1"/>
    <col min="3063" max="3063" width="9.25" customWidth="1"/>
    <col min="3064" max="3064" width="0.25" customWidth="1"/>
    <col min="3065" max="3065" width="1.25" customWidth="1"/>
    <col min="3066" max="3066" width="0" hidden="1" customWidth="1"/>
    <col min="3067" max="3067" width="5.25" customWidth="1"/>
    <col min="3068" max="3068" width="3.125" customWidth="1"/>
    <col min="3069" max="3069" width="0" hidden="1" customWidth="1"/>
    <col min="3070" max="3070" width="2" customWidth="1"/>
    <col min="3071" max="3071" width="0.625" customWidth="1"/>
    <col min="3072" max="3072" width="1.25" customWidth="1"/>
    <col min="3073" max="3073" width="9.625" customWidth="1"/>
    <col min="3074" max="3078" width="0" hidden="1" customWidth="1"/>
    <col min="3081" max="3084" width="10.625" bestFit="1" customWidth="1"/>
    <col min="3085" max="3090" width="16.875" customWidth="1"/>
    <col min="3307" max="3307" width="0.25" customWidth="1"/>
    <col min="3308" max="3308" width="8.875" customWidth="1"/>
    <col min="3309" max="3309" width="2.75" customWidth="1"/>
    <col min="3310" max="3310" width="6.25" customWidth="1"/>
    <col min="3311" max="3311" width="0.625" customWidth="1"/>
    <col min="3312" max="3312" width="8.75" customWidth="1"/>
    <col min="3313" max="3313" width="3.375" customWidth="1"/>
    <col min="3314" max="3314" width="1" customWidth="1"/>
    <col min="3315" max="3315" width="0" hidden="1" customWidth="1"/>
    <col min="3316" max="3316" width="3.625" customWidth="1"/>
    <col min="3317" max="3317" width="7" customWidth="1"/>
    <col min="3318" max="3318" width="15" customWidth="1"/>
    <col min="3319" max="3319" width="9.25" customWidth="1"/>
    <col min="3320" max="3320" width="0.25" customWidth="1"/>
    <col min="3321" max="3321" width="1.25" customWidth="1"/>
    <col min="3322" max="3322" width="0" hidden="1" customWidth="1"/>
    <col min="3323" max="3323" width="5.25" customWidth="1"/>
    <col min="3324" max="3324" width="3.125" customWidth="1"/>
    <col min="3325" max="3325" width="0" hidden="1" customWidth="1"/>
    <col min="3326" max="3326" width="2" customWidth="1"/>
    <col min="3327" max="3327" width="0.625" customWidth="1"/>
    <col min="3328" max="3328" width="1.25" customWidth="1"/>
    <col min="3329" max="3329" width="9.625" customWidth="1"/>
    <col min="3330" max="3334" width="0" hidden="1" customWidth="1"/>
    <col min="3337" max="3340" width="10.625" bestFit="1" customWidth="1"/>
    <col min="3341" max="3346" width="16.875" customWidth="1"/>
    <col min="3563" max="3563" width="0.25" customWidth="1"/>
    <col min="3564" max="3564" width="8.875" customWidth="1"/>
    <col min="3565" max="3565" width="2.75" customWidth="1"/>
    <col min="3566" max="3566" width="6.25" customWidth="1"/>
    <col min="3567" max="3567" width="0.625" customWidth="1"/>
    <col min="3568" max="3568" width="8.75" customWidth="1"/>
    <col min="3569" max="3569" width="3.375" customWidth="1"/>
    <col min="3570" max="3570" width="1" customWidth="1"/>
    <col min="3571" max="3571" width="0" hidden="1" customWidth="1"/>
    <col min="3572" max="3572" width="3.625" customWidth="1"/>
    <col min="3573" max="3573" width="7" customWidth="1"/>
    <col min="3574" max="3574" width="15" customWidth="1"/>
    <col min="3575" max="3575" width="9.25" customWidth="1"/>
    <col min="3576" max="3576" width="0.25" customWidth="1"/>
    <col min="3577" max="3577" width="1.25" customWidth="1"/>
    <col min="3578" max="3578" width="0" hidden="1" customWidth="1"/>
    <col min="3579" max="3579" width="5.25" customWidth="1"/>
    <col min="3580" max="3580" width="3.125" customWidth="1"/>
    <col min="3581" max="3581" width="0" hidden="1" customWidth="1"/>
    <col min="3582" max="3582" width="2" customWidth="1"/>
    <col min="3583" max="3583" width="0.625" customWidth="1"/>
    <col min="3584" max="3584" width="1.25" customWidth="1"/>
    <col min="3585" max="3585" width="9.625" customWidth="1"/>
    <col min="3586" max="3590" width="0" hidden="1" customWidth="1"/>
    <col min="3593" max="3596" width="10.625" bestFit="1" customWidth="1"/>
    <col min="3597" max="3602" width="16.875" customWidth="1"/>
    <col min="3819" max="3819" width="0.25" customWidth="1"/>
    <col min="3820" max="3820" width="8.875" customWidth="1"/>
    <col min="3821" max="3821" width="2.75" customWidth="1"/>
    <col min="3822" max="3822" width="6.25" customWidth="1"/>
    <col min="3823" max="3823" width="0.625" customWidth="1"/>
    <col min="3824" max="3824" width="8.75" customWidth="1"/>
    <col min="3825" max="3825" width="3.375" customWidth="1"/>
    <col min="3826" max="3826" width="1" customWidth="1"/>
    <col min="3827" max="3827" width="0" hidden="1" customWidth="1"/>
    <col min="3828" max="3828" width="3.625" customWidth="1"/>
    <col min="3829" max="3829" width="7" customWidth="1"/>
    <col min="3830" max="3830" width="15" customWidth="1"/>
    <col min="3831" max="3831" width="9.25" customWidth="1"/>
    <col min="3832" max="3832" width="0.25" customWidth="1"/>
    <col min="3833" max="3833" width="1.25" customWidth="1"/>
    <col min="3834" max="3834" width="0" hidden="1" customWidth="1"/>
    <col min="3835" max="3835" width="5.25" customWidth="1"/>
    <col min="3836" max="3836" width="3.125" customWidth="1"/>
    <col min="3837" max="3837" width="0" hidden="1" customWidth="1"/>
    <col min="3838" max="3838" width="2" customWidth="1"/>
    <col min="3839" max="3839" width="0.625" customWidth="1"/>
    <col min="3840" max="3840" width="1.25" customWidth="1"/>
    <col min="3841" max="3841" width="9.625" customWidth="1"/>
    <col min="3842" max="3846" width="0" hidden="1" customWidth="1"/>
    <col min="3849" max="3852" width="10.625" bestFit="1" customWidth="1"/>
    <col min="3853" max="3858" width="16.875" customWidth="1"/>
    <col min="4075" max="4075" width="0.25" customWidth="1"/>
    <col min="4076" max="4076" width="8.875" customWidth="1"/>
    <col min="4077" max="4077" width="2.75" customWidth="1"/>
    <col min="4078" max="4078" width="6.25" customWidth="1"/>
    <col min="4079" max="4079" width="0.625" customWidth="1"/>
    <col min="4080" max="4080" width="8.75" customWidth="1"/>
    <col min="4081" max="4081" width="3.375" customWidth="1"/>
    <col min="4082" max="4082" width="1" customWidth="1"/>
    <col min="4083" max="4083" width="0" hidden="1" customWidth="1"/>
    <col min="4084" max="4084" width="3.625" customWidth="1"/>
    <col min="4085" max="4085" width="7" customWidth="1"/>
    <col min="4086" max="4086" width="15" customWidth="1"/>
    <col min="4087" max="4087" width="9.25" customWidth="1"/>
    <col min="4088" max="4088" width="0.25" customWidth="1"/>
    <col min="4089" max="4089" width="1.25" customWidth="1"/>
    <col min="4090" max="4090" width="0" hidden="1" customWidth="1"/>
    <col min="4091" max="4091" width="5.25" customWidth="1"/>
    <col min="4092" max="4092" width="3.125" customWidth="1"/>
    <col min="4093" max="4093" width="0" hidden="1" customWidth="1"/>
    <col min="4094" max="4094" width="2" customWidth="1"/>
    <col min="4095" max="4095" width="0.625" customWidth="1"/>
    <col min="4096" max="4096" width="1.25" customWidth="1"/>
    <col min="4097" max="4097" width="9.625" customWidth="1"/>
    <col min="4098" max="4102" width="0" hidden="1" customWidth="1"/>
    <col min="4105" max="4108" width="10.625" bestFit="1" customWidth="1"/>
    <col min="4109" max="4114" width="16.875" customWidth="1"/>
    <col min="4331" max="4331" width="0.25" customWidth="1"/>
    <col min="4332" max="4332" width="8.875" customWidth="1"/>
    <col min="4333" max="4333" width="2.75" customWidth="1"/>
    <col min="4334" max="4334" width="6.25" customWidth="1"/>
    <col min="4335" max="4335" width="0.625" customWidth="1"/>
    <col min="4336" max="4336" width="8.75" customWidth="1"/>
    <col min="4337" max="4337" width="3.375" customWidth="1"/>
    <col min="4338" max="4338" width="1" customWidth="1"/>
    <col min="4339" max="4339" width="0" hidden="1" customWidth="1"/>
    <col min="4340" max="4340" width="3.625" customWidth="1"/>
    <col min="4341" max="4341" width="7" customWidth="1"/>
    <col min="4342" max="4342" width="15" customWidth="1"/>
    <col min="4343" max="4343" width="9.25" customWidth="1"/>
    <col min="4344" max="4344" width="0.25" customWidth="1"/>
    <col min="4345" max="4345" width="1.25" customWidth="1"/>
    <col min="4346" max="4346" width="0" hidden="1" customWidth="1"/>
    <col min="4347" max="4347" width="5.25" customWidth="1"/>
    <col min="4348" max="4348" width="3.125" customWidth="1"/>
    <col min="4349" max="4349" width="0" hidden="1" customWidth="1"/>
    <col min="4350" max="4350" width="2" customWidth="1"/>
    <col min="4351" max="4351" width="0.625" customWidth="1"/>
    <col min="4352" max="4352" width="1.25" customWidth="1"/>
    <col min="4353" max="4353" width="9.625" customWidth="1"/>
    <col min="4354" max="4358" width="0" hidden="1" customWidth="1"/>
    <col min="4361" max="4364" width="10.625" bestFit="1" customWidth="1"/>
    <col min="4365" max="4370" width="16.875" customWidth="1"/>
    <col min="4587" max="4587" width="0.25" customWidth="1"/>
    <col min="4588" max="4588" width="8.875" customWidth="1"/>
    <col min="4589" max="4589" width="2.75" customWidth="1"/>
    <col min="4590" max="4590" width="6.25" customWidth="1"/>
    <col min="4591" max="4591" width="0.625" customWidth="1"/>
    <col min="4592" max="4592" width="8.75" customWidth="1"/>
    <col min="4593" max="4593" width="3.375" customWidth="1"/>
    <col min="4594" max="4594" width="1" customWidth="1"/>
    <col min="4595" max="4595" width="0" hidden="1" customWidth="1"/>
    <col min="4596" max="4596" width="3.625" customWidth="1"/>
    <col min="4597" max="4597" width="7" customWidth="1"/>
    <col min="4598" max="4598" width="15" customWidth="1"/>
    <col min="4599" max="4599" width="9.25" customWidth="1"/>
    <col min="4600" max="4600" width="0.25" customWidth="1"/>
    <col min="4601" max="4601" width="1.25" customWidth="1"/>
    <col min="4602" max="4602" width="0" hidden="1" customWidth="1"/>
    <col min="4603" max="4603" width="5.25" customWidth="1"/>
    <col min="4604" max="4604" width="3.125" customWidth="1"/>
    <col min="4605" max="4605" width="0" hidden="1" customWidth="1"/>
    <col min="4606" max="4606" width="2" customWidth="1"/>
    <col min="4607" max="4607" width="0.625" customWidth="1"/>
    <col min="4608" max="4608" width="1.25" customWidth="1"/>
    <col min="4609" max="4609" width="9.625" customWidth="1"/>
    <col min="4610" max="4614" width="0" hidden="1" customWidth="1"/>
    <col min="4617" max="4620" width="10.625" bestFit="1" customWidth="1"/>
    <col min="4621" max="4626" width="16.875" customWidth="1"/>
    <col min="4843" max="4843" width="0.25" customWidth="1"/>
    <col min="4844" max="4844" width="8.875" customWidth="1"/>
    <col min="4845" max="4845" width="2.75" customWidth="1"/>
    <col min="4846" max="4846" width="6.25" customWidth="1"/>
    <col min="4847" max="4847" width="0.625" customWidth="1"/>
    <col min="4848" max="4848" width="8.75" customWidth="1"/>
    <col min="4849" max="4849" width="3.375" customWidth="1"/>
    <col min="4850" max="4850" width="1" customWidth="1"/>
    <col min="4851" max="4851" width="0" hidden="1" customWidth="1"/>
    <col min="4852" max="4852" width="3.625" customWidth="1"/>
    <col min="4853" max="4853" width="7" customWidth="1"/>
    <col min="4854" max="4854" width="15" customWidth="1"/>
    <col min="4855" max="4855" width="9.25" customWidth="1"/>
    <col min="4856" max="4856" width="0.25" customWidth="1"/>
    <col min="4857" max="4857" width="1.25" customWidth="1"/>
    <col min="4858" max="4858" width="0" hidden="1" customWidth="1"/>
    <col min="4859" max="4859" width="5.25" customWidth="1"/>
    <col min="4860" max="4860" width="3.125" customWidth="1"/>
    <col min="4861" max="4861" width="0" hidden="1" customWidth="1"/>
    <col min="4862" max="4862" width="2" customWidth="1"/>
    <col min="4863" max="4863" width="0.625" customWidth="1"/>
    <col min="4864" max="4864" width="1.25" customWidth="1"/>
    <col min="4865" max="4865" width="9.625" customWidth="1"/>
    <col min="4866" max="4870" width="0" hidden="1" customWidth="1"/>
    <col min="4873" max="4876" width="10.625" bestFit="1" customWidth="1"/>
    <col min="4877" max="4882" width="16.875" customWidth="1"/>
    <col min="5099" max="5099" width="0.25" customWidth="1"/>
    <col min="5100" max="5100" width="8.875" customWidth="1"/>
    <col min="5101" max="5101" width="2.75" customWidth="1"/>
    <col min="5102" max="5102" width="6.25" customWidth="1"/>
    <col min="5103" max="5103" width="0.625" customWidth="1"/>
    <col min="5104" max="5104" width="8.75" customWidth="1"/>
    <col min="5105" max="5105" width="3.375" customWidth="1"/>
    <col min="5106" max="5106" width="1" customWidth="1"/>
    <col min="5107" max="5107" width="0" hidden="1" customWidth="1"/>
    <col min="5108" max="5108" width="3.625" customWidth="1"/>
    <col min="5109" max="5109" width="7" customWidth="1"/>
    <col min="5110" max="5110" width="15" customWidth="1"/>
    <col min="5111" max="5111" width="9.25" customWidth="1"/>
    <col min="5112" max="5112" width="0.25" customWidth="1"/>
    <col min="5113" max="5113" width="1.25" customWidth="1"/>
    <col min="5114" max="5114" width="0" hidden="1" customWidth="1"/>
    <col min="5115" max="5115" width="5.25" customWidth="1"/>
    <col min="5116" max="5116" width="3.125" customWidth="1"/>
    <col min="5117" max="5117" width="0" hidden="1" customWidth="1"/>
    <col min="5118" max="5118" width="2" customWidth="1"/>
    <col min="5119" max="5119" width="0.625" customWidth="1"/>
    <col min="5120" max="5120" width="1.25" customWidth="1"/>
    <col min="5121" max="5121" width="9.625" customWidth="1"/>
    <col min="5122" max="5126" width="0" hidden="1" customWidth="1"/>
    <col min="5129" max="5132" width="10.625" bestFit="1" customWidth="1"/>
    <col min="5133" max="5138" width="16.875" customWidth="1"/>
    <col min="5355" max="5355" width="0.25" customWidth="1"/>
    <col min="5356" max="5356" width="8.875" customWidth="1"/>
    <col min="5357" max="5357" width="2.75" customWidth="1"/>
    <col min="5358" max="5358" width="6.25" customWidth="1"/>
    <col min="5359" max="5359" width="0.625" customWidth="1"/>
    <col min="5360" max="5360" width="8.75" customWidth="1"/>
    <col min="5361" max="5361" width="3.375" customWidth="1"/>
    <col min="5362" max="5362" width="1" customWidth="1"/>
    <col min="5363" max="5363" width="0" hidden="1" customWidth="1"/>
    <col min="5364" max="5364" width="3.625" customWidth="1"/>
    <col min="5365" max="5365" width="7" customWidth="1"/>
    <col min="5366" max="5366" width="15" customWidth="1"/>
    <col min="5367" max="5367" width="9.25" customWidth="1"/>
    <col min="5368" max="5368" width="0.25" customWidth="1"/>
    <col min="5369" max="5369" width="1.25" customWidth="1"/>
    <col min="5370" max="5370" width="0" hidden="1" customWidth="1"/>
    <col min="5371" max="5371" width="5.25" customWidth="1"/>
    <col min="5372" max="5372" width="3.125" customWidth="1"/>
    <col min="5373" max="5373" width="0" hidden="1" customWidth="1"/>
    <col min="5374" max="5374" width="2" customWidth="1"/>
    <col min="5375" max="5375" width="0.625" customWidth="1"/>
    <col min="5376" max="5376" width="1.25" customWidth="1"/>
    <col min="5377" max="5377" width="9.625" customWidth="1"/>
    <col min="5378" max="5382" width="0" hidden="1" customWidth="1"/>
    <col min="5385" max="5388" width="10.625" bestFit="1" customWidth="1"/>
    <col min="5389" max="5394" width="16.875" customWidth="1"/>
    <col min="5611" max="5611" width="0.25" customWidth="1"/>
    <col min="5612" max="5612" width="8.875" customWidth="1"/>
    <col min="5613" max="5613" width="2.75" customWidth="1"/>
    <col min="5614" max="5614" width="6.25" customWidth="1"/>
    <col min="5615" max="5615" width="0.625" customWidth="1"/>
    <col min="5616" max="5616" width="8.75" customWidth="1"/>
    <col min="5617" max="5617" width="3.375" customWidth="1"/>
    <col min="5618" max="5618" width="1" customWidth="1"/>
    <col min="5619" max="5619" width="0" hidden="1" customWidth="1"/>
    <col min="5620" max="5620" width="3.625" customWidth="1"/>
    <col min="5621" max="5621" width="7" customWidth="1"/>
    <col min="5622" max="5622" width="15" customWidth="1"/>
    <col min="5623" max="5623" width="9.25" customWidth="1"/>
    <col min="5624" max="5624" width="0.25" customWidth="1"/>
    <col min="5625" max="5625" width="1.25" customWidth="1"/>
    <col min="5626" max="5626" width="0" hidden="1" customWidth="1"/>
    <col min="5627" max="5627" width="5.25" customWidth="1"/>
    <col min="5628" max="5628" width="3.125" customWidth="1"/>
    <col min="5629" max="5629" width="0" hidden="1" customWidth="1"/>
    <col min="5630" max="5630" width="2" customWidth="1"/>
    <col min="5631" max="5631" width="0.625" customWidth="1"/>
    <col min="5632" max="5632" width="1.25" customWidth="1"/>
    <col min="5633" max="5633" width="9.625" customWidth="1"/>
    <col min="5634" max="5638" width="0" hidden="1" customWidth="1"/>
    <col min="5641" max="5644" width="10.625" bestFit="1" customWidth="1"/>
    <col min="5645" max="5650" width="16.875" customWidth="1"/>
    <col min="5867" max="5867" width="0.25" customWidth="1"/>
    <col min="5868" max="5868" width="8.875" customWidth="1"/>
    <col min="5869" max="5869" width="2.75" customWidth="1"/>
    <col min="5870" max="5870" width="6.25" customWidth="1"/>
    <col min="5871" max="5871" width="0.625" customWidth="1"/>
    <col min="5872" max="5872" width="8.75" customWidth="1"/>
    <col min="5873" max="5873" width="3.375" customWidth="1"/>
    <col min="5874" max="5874" width="1" customWidth="1"/>
    <col min="5875" max="5875" width="0" hidden="1" customWidth="1"/>
    <col min="5876" max="5876" width="3.625" customWidth="1"/>
    <col min="5877" max="5877" width="7" customWidth="1"/>
    <col min="5878" max="5878" width="15" customWidth="1"/>
    <col min="5879" max="5879" width="9.25" customWidth="1"/>
    <col min="5880" max="5880" width="0.25" customWidth="1"/>
    <col min="5881" max="5881" width="1.25" customWidth="1"/>
    <col min="5882" max="5882" width="0" hidden="1" customWidth="1"/>
    <col min="5883" max="5883" width="5.25" customWidth="1"/>
    <col min="5884" max="5884" width="3.125" customWidth="1"/>
    <col min="5885" max="5885" width="0" hidden="1" customWidth="1"/>
    <col min="5886" max="5886" width="2" customWidth="1"/>
    <col min="5887" max="5887" width="0.625" customWidth="1"/>
    <col min="5888" max="5888" width="1.25" customWidth="1"/>
    <col min="5889" max="5889" width="9.625" customWidth="1"/>
    <col min="5890" max="5894" width="0" hidden="1" customWidth="1"/>
    <col min="5897" max="5900" width="10.625" bestFit="1" customWidth="1"/>
    <col min="5901" max="5906" width="16.875" customWidth="1"/>
    <col min="6123" max="6123" width="0.25" customWidth="1"/>
    <col min="6124" max="6124" width="8.875" customWidth="1"/>
    <col min="6125" max="6125" width="2.75" customWidth="1"/>
    <col min="6126" max="6126" width="6.25" customWidth="1"/>
    <col min="6127" max="6127" width="0.625" customWidth="1"/>
    <col min="6128" max="6128" width="8.75" customWidth="1"/>
    <col min="6129" max="6129" width="3.375" customWidth="1"/>
    <col min="6130" max="6130" width="1" customWidth="1"/>
    <col min="6131" max="6131" width="0" hidden="1" customWidth="1"/>
    <col min="6132" max="6132" width="3.625" customWidth="1"/>
    <col min="6133" max="6133" width="7" customWidth="1"/>
    <col min="6134" max="6134" width="15" customWidth="1"/>
    <col min="6135" max="6135" width="9.25" customWidth="1"/>
    <col min="6136" max="6136" width="0.25" customWidth="1"/>
    <col min="6137" max="6137" width="1.25" customWidth="1"/>
    <col min="6138" max="6138" width="0" hidden="1" customWidth="1"/>
    <col min="6139" max="6139" width="5.25" customWidth="1"/>
    <col min="6140" max="6140" width="3.125" customWidth="1"/>
    <col min="6141" max="6141" width="0" hidden="1" customWidth="1"/>
    <col min="6142" max="6142" width="2" customWidth="1"/>
    <col min="6143" max="6143" width="0.625" customWidth="1"/>
    <col min="6144" max="6144" width="1.25" customWidth="1"/>
    <col min="6145" max="6145" width="9.625" customWidth="1"/>
    <col min="6146" max="6150" width="0" hidden="1" customWidth="1"/>
    <col min="6153" max="6156" width="10.625" bestFit="1" customWidth="1"/>
    <col min="6157" max="6162" width="16.875" customWidth="1"/>
    <col min="6379" max="6379" width="0.25" customWidth="1"/>
    <col min="6380" max="6380" width="8.875" customWidth="1"/>
    <col min="6381" max="6381" width="2.75" customWidth="1"/>
    <col min="6382" max="6382" width="6.25" customWidth="1"/>
    <col min="6383" max="6383" width="0.625" customWidth="1"/>
    <col min="6384" max="6384" width="8.75" customWidth="1"/>
    <col min="6385" max="6385" width="3.375" customWidth="1"/>
    <col min="6386" max="6386" width="1" customWidth="1"/>
    <col min="6387" max="6387" width="0" hidden="1" customWidth="1"/>
    <col min="6388" max="6388" width="3.625" customWidth="1"/>
    <col min="6389" max="6389" width="7" customWidth="1"/>
    <col min="6390" max="6390" width="15" customWidth="1"/>
    <col min="6391" max="6391" width="9.25" customWidth="1"/>
    <col min="6392" max="6392" width="0.25" customWidth="1"/>
    <col min="6393" max="6393" width="1.25" customWidth="1"/>
    <col min="6394" max="6394" width="0" hidden="1" customWidth="1"/>
    <col min="6395" max="6395" width="5.25" customWidth="1"/>
    <col min="6396" max="6396" width="3.125" customWidth="1"/>
    <col min="6397" max="6397" width="0" hidden="1" customWidth="1"/>
    <col min="6398" max="6398" width="2" customWidth="1"/>
    <col min="6399" max="6399" width="0.625" customWidth="1"/>
    <col min="6400" max="6400" width="1.25" customWidth="1"/>
    <col min="6401" max="6401" width="9.625" customWidth="1"/>
    <col min="6402" max="6406" width="0" hidden="1" customWidth="1"/>
    <col min="6409" max="6412" width="10.625" bestFit="1" customWidth="1"/>
    <col min="6413" max="6418" width="16.875" customWidth="1"/>
    <col min="6635" max="6635" width="0.25" customWidth="1"/>
    <col min="6636" max="6636" width="8.875" customWidth="1"/>
    <col min="6637" max="6637" width="2.75" customWidth="1"/>
    <col min="6638" max="6638" width="6.25" customWidth="1"/>
    <col min="6639" max="6639" width="0.625" customWidth="1"/>
    <col min="6640" max="6640" width="8.75" customWidth="1"/>
    <col min="6641" max="6641" width="3.375" customWidth="1"/>
    <col min="6642" max="6642" width="1" customWidth="1"/>
    <col min="6643" max="6643" width="0" hidden="1" customWidth="1"/>
    <col min="6644" max="6644" width="3.625" customWidth="1"/>
    <col min="6645" max="6645" width="7" customWidth="1"/>
    <col min="6646" max="6646" width="15" customWidth="1"/>
    <col min="6647" max="6647" width="9.25" customWidth="1"/>
    <col min="6648" max="6648" width="0.25" customWidth="1"/>
    <col min="6649" max="6649" width="1.25" customWidth="1"/>
    <col min="6650" max="6650" width="0" hidden="1" customWidth="1"/>
    <col min="6651" max="6651" width="5.25" customWidth="1"/>
    <col min="6652" max="6652" width="3.125" customWidth="1"/>
    <col min="6653" max="6653" width="0" hidden="1" customWidth="1"/>
    <col min="6654" max="6654" width="2" customWidth="1"/>
    <col min="6655" max="6655" width="0.625" customWidth="1"/>
    <col min="6656" max="6656" width="1.25" customWidth="1"/>
    <col min="6657" max="6657" width="9.625" customWidth="1"/>
    <col min="6658" max="6662" width="0" hidden="1" customWidth="1"/>
    <col min="6665" max="6668" width="10.625" bestFit="1" customWidth="1"/>
    <col min="6669" max="6674" width="16.875" customWidth="1"/>
    <col min="6891" max="6891" width="0.25" customWidth="1"/>
    <col min="6892" max="6892" width="8.875" customWidth="1"/>
    <col min="6893" max="6893" width="2.75" customWidth="1"/>
    <col min="6894" max="6894" width="6.25" customWidth="1"/>
    <col min="6895" max="6895" width="0.625" customWidth="1"/>
    <col min="6896" max="6896" width="8.75" customWidth="1"/>
    <col min="6897" max="6897" width="3.375" customWidth="1"/>
    <col min="6898" max="6898" width="1" customWidth="1"/>
    <col min="6899" max="6899" width="0" hidden="1" customWidth="1"/>
    <col min="6900" max="6900" width="3.625" customWidth="1"/>
    <col min="6901" max="6901" width="7" customWidth="1"/>
    <col min="6902" max="6902" width="15" customWidth="1"/>
    <col min="6903" max="6903" width="9.25" customWidth="1"/>
    <col min="6904" max="6904" width="0.25" customWidth="1"/>
    <col min="6905" max="6905" width="1.25" customWidth="1"/>
    <col min="6906" max="6906" width="0" hidden="1" customWidth="1"/>
    <col min="6907" max="6907" width="5.25" customWidth="1"/>
    <col min="6908" max="6908" width="3.125" customWidth="1"/>
    <col min="6909" max="6909" width="0" hidden="1" customWidth="1"/>
    <col min="6910" max="6910" width="2" customWidth="1"/>
    <col min="6911" max="6911" width="0.625" customWidth="1"/>
    <col min="6912" max="6912" width="1.25" customWidth="1"/>
    <col min="6913" max="6913" width="9.625" customWidth="1"/>
    <col min="6914" max="6918" width="0" hidden="1" customWidth="1"/>
    <col min="6921" max="6924" width="10.625" bestFit="1" customWidth="1"/>
    <col min="6925" max="6930" width="16.875" customWidth="1"/>
    <col min="7147" max="7147" width="0.25" customWidth="1"/>
    <col min="7148" max="7148" width="8.875" customWidth="1"/>
    <col min="7149" max="7149" width="2.75" customWidth="1"/>
    <col min="7150" max="7150" width="6.25" customWidth="1"/>
    <col min="7151" max="7151" width="0.625" customWidth="1"/>
    <col min="7152" max="7152" width="8.75" customWidth="1"/>
    <col min="7153" max="7153" width="3.375" customWidth="1"/>
    <col min="7154" max="7154" width="1" customWidth="1"/>
    <col min="7155" max="7155" width="0" hidden="1" customWidth="1"/>
    <col min="7156" max="7156" width="3.625" customWidth="1"/>
    <col min="7157" max="7157" width="7" customWidth="1"/>
    <col min="7158" max="7158" width="15" customWidth="1"/>
    <col min="7159" max="7159" width="9.25" customWidth="1"/>
    <col min="7160" max="7160" width="0.25" customWidth="1"/>
    <col min="7161" max="7161" width="1.25" customWidth="1"/>
    <col min="7162" max="7162" width="0" hidden="1" customWidth="1"/>
    <col min="7163" max="7163" width="5.25" customWidth="1"/>
    <col min="7164" max="7164" width="3.125" customWidth="1"/>
    <col min="7165" max="7165" width="0" hidden="1" customWidth="1"/>
    <col min="7166" max="7166" width="2" customWidth="1"/>
    <col min="7167" max="7167" width="0.625" customWidth="1"/>
    <col min="7168" max="7168" width="1.25" customWidth="1"/>
    <col min="7169" max="7169" width="9.625" customWidth="1"/>
    <col min="7170" max="7174" width="0" hidden="1" customWidth="1"/>
    <col min="7177" max="7180" width="10.625" bestFit="1" customWidth="1"/>
    <col min="7181" max="7186" width="16.875" customWidth="1"/>
    <col min="7403" max="7403" width="0.25" customWidth="1"/>
    <col min="7404" max="7404" width="8.875" customWidth="1"/>
    <col min="7405" max="7405" width="2.75" customWidth="1"/>
    <col min="7406" max="7406" width="6.25" customWidth="1"/>
    <col min="7407" max="7407" width="0.625" customWidth="1"/>
    <col min="7408" max="7408" width="8.75" customWidth="1"/>
    <col min="7409" max="7409" width="3.375" customWidth="1"/>
    <col min="7410" max="7410" width="1" customWidth="1"/>
    <col min="7411" max="7411" width="0" hidden="1" customWidth="1"/>
    <col min="7412" max="7412" width="3.625" customWidth="1"/>
    <col min="7413" max="7413" width="7" customWidth="1"/>
    <col min="7414" max="7414" width="15" customWidth="1"/>
    <col min="7415" max="7415" width="9.25" customWidth="1"/>
    <col min="7416" max="7416" width="0.25" customWidth="1"/>
    <col min="7417" max="7417" width="1.25" customWidth="1"/>
    <col min="7418" max="7418" width="0" hidden="1" customWidth="1"/>
    <col min="7419" max="7419" width="5.25" customWidth="1"/>
    <col min="7420" max="7420" width="3.125" customWidth="1"/>
    <col min="7421" max="7421" width="0" hidden="1" customWidth="1"/>
    <col min="7422" max="7422" width="2" customWidth="1"/>
    <col min="7423" max="7423" width="0.625" customWidth="1"/>
    <col min="7424" max="7424" width="1.25" customWidth="1"/>
    <col min="7425" max="7425" width="9.625" customWidth="1"/>
    <col min="7426" max="7430" width="0" hidden="1" customWidth="1"/>
    <col min="7433" max="7436" width="10.625" bestFit="1" customWidth="1"/>
    <col min="7437" max="7442" width="16.875" customWidth="1"/>
    <col min="7659" max="7659" width="0.25" customWidth="1"/>
    <col min="7660" max="7660" width="8.875" customWidth="1"/>
    <col min="7661" max="7661" width="2.75" customWidth="1"/>
    <col min="7662" max="7662" width="6.25" customWidth="1"/>
    <col min="7663" max="7663" width="0.625" customWidth="1"/>
    <col min="7664" max="7664" width="8.75" customWidth="1"/>
    <col min="7665" max="7665" width="3.375" customWidth="1"/>
    <col min="7666" max="7666" width="1" customWidth="1"/>
    <col min="7667" max="7667" width="0" hidden="1" customWidth="1"/>
    <col min="7668" max="7668" width="3.625" customWidth="1"/>
    <col min="7669" max="7669" width="7" customWidth="1"/>
    <col min="7670" max="7670" width="15" customWidth="1"/>
    <col min="7671" max="7671" width="9.25" customWidth="1"/>
    <col min="7672" max="7672" width="0.25" customWidth="1"/>
    <col min="7673" max="7673" width="1.25" customWidth="1"/>
    <col min="7674" max="7674" width="0" hidden="1" customWidth="1"/>
    <col min="7675" max="7675" width="5.25" customWidth="1"/>
    <col min="7676" max="7676" width="3.125" customWidth="1"/>
    <col min="7677" max="7677" width="0" hidden="1" customWidth="1"/>
    <col min="7678" max="7678" width="2" customWidth="1"/>
    <col min="7679" max="7679" width="0.625" customWidth="1"/>
    <col min="7680" max="7680" width="1.25" customWidth="1"/>
    <col min="7681" max="7681" width="9.625" customWidth="1"/>
    <col min="7682" max="7686" width="0" hidden="1" customWidth="1"/>
    <col min="7689" max="7692" width="10.625" bestFit="1" customWidth="1"/>
    <col min="7693" max="7698" width="16.875" customWidth="1"/>
    <col min="7915" max="7915" width="0.25" customWidth="1"/>
    <col min="7916" max="7916" width="8.875" customWidth="1"/>
    <col min="7917" max="7917" width="2.75" customWidth="1"/>
    <col min="7918" max="7918" width="6.25" customWidth="1"/>
    <col min="7919" max="7919" width="0.625" customWidth="1"/>
    <col min="7920" max="7920" width="8.75" customWidth="1"/>
    <col min="7921" max="7921" width="3.375" customWidth="1"/>
    <col min="7922" max="7922" width="1" customWidth="1"/>
    <col min="7923" max="7923" width="0" hidden="1" customWidth="1"/>
    <col min="7924" max="7924" width="3.625" customWidth="1"/>
    <col min="7925" max="7925" width="7" customWidth="1"/>
    <col min="7926" max="7926" width="15" customWidth="1"/>
    <col min="7927" max="7927" width="9.25" customWidth="1"/>
    <col min="7928" max="7928" width="0.25" customWidth="1"/>
    <col min="7929" max="7929" width="1.25" customWidth="1"/>
    <col min="7930" max="7930" width="0" hidden="1" customWidth="1"/>
    <col min="7931" max="7931" width="5.25" customWidth="1"/>
    <col min="7932" max="7932" width="3.125" customWidth="1"/>
    <col min="7933" max="7933" width="0" hidden="1" customWidth="1"/>
    <col min="7934" max="7934" width="2" customWidth="1"/>
    <col min="7935" max="7935" width="0.625" customWidth="1"/>
    <col min="7936" max="7936" width="1.25" customWidth="1"/>
    <col min="7937" max="7937" width="9.625" customWidth="1"/>
    <col min="7938" max="7942" width="0" hidden="1" customWidth="1"/>
    <col min="7945" max="7948" width="10.625" bestFit="1" customWidth="1"/>
    <col min="7949" max="7954" width="16.875" customWidth="1"/>
    <col min="8171" max="8171" width="0.25" customWidth="1"/>
    <col min="8172" max="8172" width="8.875" customWidth="1"/>
    <col min="8173" max="8173" width="2.75" customWidth="1"/>
    <col min="8174" max="8174" width="6.25" customWidth="1"/>
    <col min="8175" max="8175" width="0.625" customWidth="1"/>
    <col min="8176" max="8176" width="8.75" customWidth="1"/>
    <col min="8177" max="8177" width="3.375" customWidth="1"/>
    <col min="8178" max="8178" width="1" customWidth="1"/>
    <col min="8179" max="8179" width="0" hidden="1" customWidth="1"/>
    <col min="8180" max="8180" width="3.625" customWidth="1"/>
    <col min="8181" max="8181" width="7" customWidth="1"/>
    <col min="8182" max="8182" width="15" customWidth="1"/>
    <col min="8183" max="8183" width="9.25" customWidth="1"/>
    <col min="8184" max="8184" width="0.25" customWidth="1"/>
    <col min="8185" max="8185" width="1.25" customWidth="1"/>
    <col min="8186" max="8186" width="0" hidden="1" customWidth="1"/>
    <col min="8187" max="8187" width="5.25" customWidth="1"/>
    <col min="8188" max="8188" width="3.125" customWidth="1"/>
    <col min="8189" max="8189" width="0" hidden="1" customWidth="1"/>
    <col min="8190" max="8190" width="2" customWidth="1"/>
    <col min="8191" max="8191" width="0.625" customWidth="1"/>
    <col min="8192" max="8192" width="1.25" customWidth="1"/>
    <col min="8193" max="8193" width="9.625" customWidth="1"/>
    <col min="8194" max="8198" width="0" hidden="1" customWidth="1"/>
    <col min="8201" max="8204" width="10.625" bestFit="1" customWidth="1"/>
    <col min="8205" max="8210" width="16.875" customWidth="1"/>
    <col min="8427" max="8427" width="0.25" customWidth="1"/>
    <col min="8428" max="8428" width="8.875" customWidth="1"/>
    <col min="8429" max="8429" width="2.75" customWidth="1"/>
    <col min="8430" max="8430" width="6.25" customWidth="1"/>
    <col min="8431" max="8431" width="0.625" customWidth="1"/>
    <col min="8432" max="8432" width="8.75" customWidth="1"/>
    <col min="8433" max="8433" width="3.375" customWidth="1"/>
    <col min="8434" max="8434" width="1" customWidth="1"/>
    <col min="8435" max="8435" width="0" hidden="1" customWidth="1"/>
    <col min="8436" max="8436" width="3.625" customWidth="1"/>
    <col min="8437" max="8437" width="7" customWidth="1"/>
    <col min="8438" max="8438" width="15" customWidth="1"/>
    <col min="8439" max="8439" width="9.25" customWidth="1"/>
    <col min="8440" max="8440" width="0.25" customWidth="1"/>
    <col min="8441" max="8441" width="1.25" customWidth="1"/>
    <col min="8442" max="8442" width="0" hidden="1" customWidth="1"/>
    <col min="8443" max="8443" width="5.25" customWidth="1"/>
    <col min="8444" max="8444" width="3.125" customWidth="1"/>
    <col min="8445" max="8445" width="0" hidden="1" customWidth="1"/>
    <col min="8446" max="8446" width="2" customWidth="1"/>
    <col min="8447" max="8447" width="0.625" customWidth="1"/>
    <col min="8448" max="8448" width="1.25" customWidth="1"/>
    <col min="8449" max="8449" width="9.625" customWidth="1"/>
    <col min="8450" max="8454" width="0" hidden="1" customWidth="1"/>
    <col min="8457" max="8460" width="10.625" bestFit="1" customWidth="1"/>
    <col min="8461" max="8466" width="16.875" customWidth="1"/>
    <col min="8683" max="8683" width="0.25" customWidth="1"/>
    <col min="8684" max="8684" width="8.875" customWidth="1"/>
    <col min="8685" max="8685" width="2.75" customWidth="1"/>
    <col min="8686" max="8686" width="6.25" customWidth="1"/>
    <col min="8687" max="8687" width="0.625" customWidth="1"/>
    <col min="8688" max="8688" width="8.75" customWidth="1"/>
    <col min="8689" max="8689" width="3.375" customWidth="1"/>
    <col min="8690" max="8690" width="1" customWidth="1"/>
    <col min="8691" max="8691" width="0" hidden="1" customWidth="1"/>
    <col min="8692" max="8692" width="3.625" customWidth="1"/>
    <col min="8693" max="8693" width="7" customWidth="1"/>
    <col min="8694" max="8694" width="15" customWidth="1"/>
    <col min="8695" max="8695" width="9.25" customWidth="1"/>
    <col min="8696" max="8696" width="0.25" customWidth="1"/>
    <col min="8697" max="8697" width="1.25" customWidth="1"/>
    <col min="8698" max="8698" width="0" hidden="1" customWidth="1"/>
    <col min="8699" max="8699" width="5.25" customWidth="1"/>
    <col min="8700" max="8700" width="3.125" customWidth="1"/>
    <col min="8701" max="8701" width="0" hidden="1" customWidth="1"/>
    <col min="8702" max="8702" width="2" customWidth="1"/>
    <col min="8703" max="8703" width="0.625" customWidth="1"/>
    <col min="8704" max="8704" width="1.25" customWidth="1"/>
    <col min="8705" max="8705" width="9.625" customWidth="1"/>
    <col min="8706" max="8710" width="0" hidden="1" customWidth="1"/>
    <col min="8713" max="8716" width="10.625" bestFit="1" customWidth="1"/>
    <col min="8717" max="8722" width="16.875" customWidth="1"/>
    <col min="8939" max="8939" width="0.25" customWidth="1"/>
    <col min="8940" max="8940" width="8.875" customWidth="1"/>
    <col min="8941" max="8941" width="2.75" customWidth="1"/>
    <col min="8942" max="8942" width="6.25" customWidth="1"/>
    <col min="8943" max="8943" width="0.625" customWidth="1"/>
    <col min="8944" max="8944" width="8.75" customWidth="1"/>
    <col min="8945" max="8945" width="3.375" customWidth="1"/>
    <col min="8946" max="8946" width="1" customWidth="1"/>
    <col min="8947" max="8947" width="0" hidden="1" customWidth="1"/>
    <col min="8948" max="8948" width="3.625" customWidth="1"/>
    <col min="8949" max="8949" width="7" customWidth="1"/>
    <col min="8950" max="8950" width="15" customWidth="1"/>
    <col min="8951" max="8951" width="9.25" customWidth="1"/>
    <col min="8952" max="8952" width="0.25" customWidth="1"/>
    <col min="8953" max="8953" width="1.25" customWidth="1"/>
    <col min="8954" max="8954" width="0" hidden="1" customWidth="1"/>
    <col min="8955" max="8955" width="5.25" customWidth="1"/>
    <col min="8956" max="8956" width="3.125" customWidth="1"/>
    <col min="8957" max="8957" width="0" hidden="1" customWidth="1"/>
    <col min="8958" max="8958" width="2" customWidth="1"/>
    <col min="8959" max="8959" width="0.625" customWidth="1"/>
    <col min="8960" max="8960" width="1.25" customWidth="1"/>
    <col min="8961" max="8961" width="9.625" customWidth="1"/>
    <col min="8962" max="8966" width="0" hidden="1" customWidth="1"/>
    <col min="8969" max="8972" width="10.625" bestFit="1" customWidth="1"/>
    <col min="8973" max="8978" width="16.875" customWidth="1"/>
    <col min="9195" max="9195" width="0.25" customWidth="1"/>
    <col min="9196" max="9196" width="8.875" customWidth="1"/>
    <col min="9197" max="9197" width="2.75" customWidth="1"/>
    <col min="9198" max="9198" width="6.25" customWidth="1"/>
    <col min="9199" max="9199" width="0.625" customWidth="1"/>
    <col min="9200" max="9200" width="8.75" customWidth="1"/>
    <col min="9201" max="9201" width="3.375" customWidth="1"/>
    <col min="9202" max="9202" width="1" customWidth="1"/>
    <col min="9203" max="9203" width="0" hidden="1" customWidth="1"/>
    <col min="9204" max="9204" width="3.625" customWidth="1"/>
    <col min="9205" max="9205" width="7" customWidth="1"/>
    <col min="9206" max="9206" width="15" customWidth="1"/>
    <col min="9207" max="9207" width="9.25" customWidth="1"/>
    <col min="9208" max="9208" width="0.25" customWidth="1"/>
    <col min="9209" max="9209" width="1.25" customWidth="1"/>
    <col min="9210" max="9210" width="0" hidden="1" customWidth="1"/>
    <col min="9211" max="9211" width="5.25" customWidth="1"/>
    <col min="9212" max="9212" width="3.125" customWidth="1"/>
    <col min="9213" max="9213" width="0" hidden="1" customWidth="1"/>
    <col min="9214" max="9214" width="2" customWidth="1"/>
    <col min="9215" max="9215" width="0.625" customWidth="1"/>
    <col min="9216" max="9216" width="1.25" customWidth="1"/>
    <col min="9217" max="9217" width="9.625" customWidth="1"/>
    <col min="9218" max="9222" width="0" hidden="1" customWidth="1"/>
    <col min="9225" max="9228" width="10.625" bestFit="1" customWidth="1"/>
    <col min="9229" max="9234" width="16.875" customWidth="1"/>
    <col min="9451" max="9451" width="0.25" customWidth="1"/>
    <col min="9452" max="9452" width="8.875" customWidth="1"/>
    <col min="9453" max="9453" width="2.75" customWidth="1"/>
    <col min="9454" max="9454" width="6.25" customWidth="1"/>
    <col min="9455" max="9455" width="0.625" customWidth="1"/>
    <col min="9456" max="9456" width="8.75" customWidth="1"/>
    <col min="9457" max="9457" width="3.375" customWidth="1"/>
    <col min="9458" max="9458" width="1" customWidth="1"/>
    <col min="9459" max="9459" width="0" hidden="1" customWidth="1"/>
    <col min="9460" max="9460" width="3.625" customWidth="1"/>
    <col min="9461" max="9461" width="7" customWidth="1"/>
    <col min="9462" max="9462" width="15" customWidth="1"/>
    <col min="9463" max="9463" width="9.25" customWidth="1"/>
    <col min="9464" max="9464" width="0.25" customWidth="1"/>
    <col min="9465" max="9465" width="1.25" customWidth="1"/>
    <col min="9466" max="9466" width="0" hidden="1" customWidth="1"/>
    <col min="9467" max="9467" width="5.25" customWidth="1"/>
    <col min="9468" max="9468" width="3.125" customWidth="1"/>
    <col min="9469" max="9469" width="0" hidden="1" customWidth="1"/>
    <col min="9470" max="9470" width="2" customWidth="1"/>
    <col min="9471" max="9471" width="0.625" customWidth="1"/>
    <col min="9472" max="9472" width="1.25" customWidth="1"/>
    <col min="9473" max="9473" width="9.625" customWidth="1"/>
    <col min="9474" max="9478" width="0" hidden="1" customWidth="1"/>
    <col min="9481" max="9484" width="10.625" bestFit="1" customWidth="1"/>
    <col min="9485" max="9490" width="16.875" customWidth="1"/>
    <col min="9707" max="9707" width="0.25" customWidth="1"/>
    <col min="9708" max="9708" width="8.875" customWidth="1"/>
    <col min="9709" max="9709" width="2.75" customWidth="1"/>
    <col min="9710" max="9710" width="6.25" customWidth="1"/>
    <col min="9711" max="9711" width="0.625" customWidth="1"/>
    <col min="9712" max="9712" width="8.75" customWidth="1"/>
    <col min="9713" max="9713" width="3.375" customWidth="1"/>
    <col min="9714" max="9714" width="1" customWidth="1"/>
    <col min="9715" max="9715" width="0" hidden="1" customWidth="1"/>
    <col min="9716" max="9716" width="3.625" customWidth="1"/>
    <col min="9717" max="9717" width="7" customWidth="1"/>
    <col min="9718" max="9718" width="15" customWidth="1"/>
    <col min="9719" max="9719" width="9.25" customWidth="1"/>
    <col min="9720" max="9720" width="0.25" customWidth="1"/>
    <col min="9721" max="9721" width="1.25" customWidth="1"/>
    <col min="9722" max="9722" width="0" hidden="1" customWidth="1"/>
    <col min="9723" max="9723" width="5.25" customWidth="1"/>
    <col min="9724" max="9724" width="3.125" customWidth="1"/>
    <col min="9725" max="9725" width="0" hidden="1" customWidth="1"/>
    <col min="9726" max="9726" width="2" customWidth="1"/>
    <col min="9727" max="9727" width="0.625" customWidth="1"/>
    <col min="9728" max="9728" width="1.25" customWidth="1"/>
    <col min="9729" max="9729" width="9.625" customWidth="1"/>
    <col min="9730" max="9734" width="0" hidden="1" customWidth="1"/>
    <col min="9737" max="9740" width="10.625" bestFit="1" customWidth="1"/>
    <col min="9741" max="9746" width="16.875" customWidth="1"/>
    <col min="9963" max="9963" width="0.25" customWidth="1"/>
    <col min="9964" max="9964" width="8.875" customWidth="1"/>
    <col min="9965" max="9965" width="2.75" customWidth="1"/>
    <col min="9966" max="9966" width="6.25" customWidth="1"/>
    <col min="9967" max="9967" width="0.625" customWidth="1"/>
    <col min="9968" max="9968" width="8.75" customWidth="1"/>
    <col min="9969" max="9969" width="3.375" customWidth="1"/>
    <col min="9970" max="9970" width="1" customWidth="1"/>
    <col min="9971" max="9971" width="0" hidden="1" customWidth="1"/>
    <col min="9972" max="9972" width="3.625" customWidth="1"/>
    <col min="9973" max="9973" width="7" customWidth="1"/>
    <col min="9974" max="9974" width="15" customWidth="1"/>
    <col min="9975" max="9975" width="9.25" customWidth="1"/>
    <col min="9976" max="9976" width="0.25" customWidth="1"/>
    <col min="9977" max="9977" width="1.25" customWidth="1"/>
    <col min="9978" max="9978" width="0" hidden="1" customWidth="1"/>
    <col min="9979" max="9979" width="5.25" customWidth="1"/>
    <col min="9980" max="9980" width="3.125" customWidth="1"/>
    <col min="9981" max="9981" width="0" hidden="1" customWidth="1"/>
    <col min="9982" max="9982" width="2" customWidth="1"/>
    <col min="9983" max="9983" width="0.625" customWidth="1"/>
    <col min="9984" max="9984" width="1.25" customWidth="1"/>
    <col min="9985" max="9985" width="9.625" customWidth="1"/>
    <col min="9986" max="9990" width="0" hidden="1" customWidth="1"/>
    <col min="9993" max="9996" width="10.625" bestFit="1" customWidth="1"/>
    <col min="9997" max="10002" width="16.875" customWidth="1"/>
    <col min="10219" max="10219" width="0.25" customWidth="1"/>
    <col min="10220" max="10220" width="8.875" customWidth="1"/>
    <col min="10221" max="10221" width="2.75" customWidth="1"/>
    <col min="10222" max="10222" width="6.25" customWidth="1"/>
    <col min="10223" max="10223" width="0.625" customWidth="1"/>
    <col min="10224" max="10224" width="8.75" customWidth="1"/>
    <col min="10225" max="10225" width="3.375" customWidth="1"/>
    <col min="10226" max="10226" width="1" customWidth="1"/>
    <col min="10227" max="10227" width="0" hidden="1" customWidth="1"/>
    <col min="10228" max="10228" width="3.625" customWidth="1"/>
    <col min="10229" max="10229" width="7" customWidth="1"/>
    <col min="10230" max="10230" width="15" customWidth="1"/>
    <col min="10231" max="10231" width="9.25" customWidth="1"/>
    <col min="10232" max="10232" width="0.25" customWidth="1"/>
    <col min="10233" max="10233" width="1.25" customWidth="1"/>
    <col min="10234" max="10234" width="0" hidden="1" customWidth="1"/>
    <col min="10235" max="10235" width="5.25" customWidth="1"/>
    <col min="10236" max="10236" width="3.125" customWidth="1"/>
    <col min="10237" max="10237" width="0" hidden="1" customWidth="1"/>
    <col min="10238" max="10238" width="2" customWidth="1"/>
    <col min="10239" max="10239" width="0.625" customWidth="1"/>
    <col min="10240" max="10240" width="1.25" customWidth="1"/>
    <col min="10241" max="10241" width="9.625" customWidth="1"/>
    <col min="10242" max="10246" width="0" hidden="1" customWidth="1"/>
    <col min="10249" max="10252" width="10.625" bestFit="1" customWidth="1"/>
    <col min="10253" max="10258" width="16.875" customWidth="1"/>
    <col min="10475" max="10475" width="0.25" customWidth="1"/>
    <col min="10476" max="10476" width="8.875" customWidth="1"/>
    <col min="10477" max="10477" width="2.75" customWidth="1"/>
    <col min="10478" max="10478" width="6.25" customWidth="1"/>
    <col min="10479" max="10479" width="0.625" customWidth="1"/>
    <col min="10480" max="10480" width="8.75" customWidth="1"/>
    <col min="10481" max="10481" width="3.375" customWidth="1"/>
    <col min="10482" max="10482" width="1" customWidth="1"/>
    <col min="10483" max="10483" width="0" hidden="1" customWidth="1"/>
    <col min="10484" max="10484" width="3.625" customWidth="1"/>
    <col min="10485" max="10485" width="7" customWidth="1"/>
    <col min="10486" max="10486" width="15" customWidth="1"/>
    <col min="10487" max="10487" width="9.25" customWidth="1"/>
    <col min="10488" max="10488" width="0.25" customWidth="1"/>
    <col min="10489" max="10489" width="1.25" customWidth="1"/>
    <col min="10490" max="10490" width="0" hidden="1" customWidth="1"/>
    <col min="10491" max="10491" width="5.25" customWidth="1"/>
    <col min="10492" max="10492" width="3.125" customWidth="1"/>
    <col min="10493" max="10493" width="0" hidden="1" customWidth="1"/>
    <col min="10494" max="10494" width="2" customWidth="1"/>
    <col min="10495" max="10495" width="0.625" customWidth="1"/>
    <col min="10496" max="10496" width="1.25" customWidth="1"/>
    <col min="10497" max="10497" width="9.625" customWidth="1"/>
    <col min="10498" max="10502" width="0" hidden="1" customWidth="1"/>
    <col min="10505" max="10508" width="10.625" bestFit="1" customWidth="1"/>
    <col min="10509" max="10514" width="16.875" customWidth="1"/>
    <col min="10731" max="10731" width="0.25" customWidth="1"/>
    <col min="10732" max="10732" width="8.875" customWidth="1"/>
    <col min="10733" max="10733" width="2.75" customWidth="1"/>
    <col min="10734" max="10734" width="6.25" customWidth="1"/>
    <col min="10735" max="10735" width="0.625" customWidth="1"/>
    <col min="10736" max="10736" width="8.75" customWidth="1"/>
    <col min="10737" max="10737" width="3.375" customWidth="1"/>
    <col min="10738" max="10738" width="1" customWidth="1"/>
    <col min="10739" max="10739" width="0" hidden="1" customWidth="1"/>
    <col min="10740" max="10740" width="3.625" customWidth="1"/>
    <col min="10741" max="10741" width="7" customWidth="1"/>
    <col min="10742" max="10742" width="15" customWidth="1"/>
    <col min="10743" max="10743" width="9.25" customWidth="1"/>
    <col min="10744" max="10744" width="0.25" customWidth="1"/>
    <col min="10745" max="10745" width="1.25" customWidth="1"/>
    <col min="10746" max="10746" width="0" hidden="1" customWidth="1"/>
    <col min="10747" max="10747" width="5.25" customWidth="1"/>
    <col min="10748" max="10748" width="3.125" customWidth="1"/>
    <col min="10749" max="10749" width="0" hidden="1" customWidth="1"/>
    <col min="10750" max="10750" width="2" customWidth="1"/>
    <col min="10751" max="10751" width="0.625" customWidth="1"/>
    <col min="10752" max="10752" width="1.25" customWidth="1"/>
    <col min="10753" max="10753" width="9.625" customWidth="1"/>
    <col min="10754" max="10758" width="0" hidden="1" customWidth="1"/>
    <col min="10761" max="10764" width="10.625" bestFit="1" customWidth="1"/>
    <col min="10765" max="10770" width="16.875" customWidth="1"/>
    <col min="10987" max="10987" width="0.25" customWidth="1"/>
    <col min="10988" max="10988" width="8.875" customWidth="1"/>
    <col min="10989" max="10989" width="2.75" customWidth="1"/>
    <col min="10990" max="10990" width="6.25" customWidth="1"/>
    <col min="10991" max="10991" width="0.625" customWidth="1"/>
    <col min="10992" max="10992" width="8.75" customWidth="1"/>
    <col min="10993" max="10993" width="3.375" customWidth="1"/>
    <col min="10994" max="10994" width="1" customWidth="1"/>
    <col min="10995" max="10995" width="0" hidden="1" customWidth="1"/>
    <col min="10996" max="10996" width="3.625" customWidth="1"/>
    <col min="10997" max="10997" width="7" customWidth="1"/>
    <col min="10998" max="10998" width="15" customWidth="1"/>
    <col min="10999" max="10999" width="9.25" customWidth="1"/>
    <col min="11000" max="11000" width="0.25" customWidth="1"/>
    <col min="11001" max="11001" width="1.25" customWidth="1"/>
    <col min="11002" max="11002" width="0" hidden="1" customWidth="1"/>
    <col min="11003" max="11003" width="5.25" customWidth="1"/>
    <col min="11004" max="11004" width="3.125" customWidth="1"/>
    <col min="11005" max="11005" width="0" hidden="1" customWidth="1"/>
    <col min="11006" max="11006" width="2" customWidth="1"/>
    <col min="11007" max="11007" width="0.625" customWidth="1"/>
    <col min="11008" max="11008" width="1.25" customWidth="1"/>
    <col min="11009" max="11009" width="9.625" customWidth="1"/>
    <col min="11010" max="11014" width="0" hidden="1" customWidth="1"/>
    <col min="11017" max="11020" width="10.625" bestFit="1" customWidth="1"/>
    <col min="11021" max="11026" width="16.875" customWidth="1"/>
    <col min="11243" max="11243" width="0.25" customWidth="1"/>
    <col min="11244" max="11244" width="8.875" customWidth="1"/>
    <col min="11245" max="11245" width="2.75" customWidth="1"/>
    <col min="11246" max="11246" width="6.25" customWidth="1"/>
    <col min="11247" max="11247" width="0.625" customWidth="1"/>
    <col min="11248" max="11248" width="8.75" customWidth="1"/>
    <col min="11249" max="11249" width="3.375" customWidth="1"/>
    <col min="11250" max="11250" width="1" customWidth="1"/>
    <col min="11251" max="11251" width="0" hidden="1" customWidth="1"/>
    <col min="11252" max="11252" width="3.625" customWidth="1"/>
    <col min="11253" max="11253" width="7" customWidth="1"/>
    <col min="11254" max="11254" width="15" customWidth="1"/>
    <col min="11255" max="11255" width="9.25" customWidth="1"/>
    <col min="11256" max="11256" width="0.25" customWidth="1"/>
    <col min="11257" max="11257" width="1.25" customWidth="1"/>
    <col min="11258" max="11258" width="0" hidden="1" customWidth="1"/>
    <col min="11259" max="11259" width="5.25" customWidth="1"/>
    <col min="11260" max="11260" width="3.125" customWidth="1"/>
    <col min="11261" max="11261" width="0" hidden="1" customWidth="1"/>
    <col min="11262" max="11262" width="2" customWidth="1"/>
    <col min="11263" max="11263" width="0.625" customWidth="1"/>
    <col min="11264" max="11264" width="1.25" customWidth="1"/>
    <col min="11265" max="11265" width="9.625" customWidth="1"/>
    <col min="11266" max="11270" width="0" hidden="1" customWidth="1"/>
    <col min="11273" max="11276" width="10.625" bestFit="1" customWidth="1"/>
    <col min="11277" max="11282" width="16.875" customWidth="1"/>
    <col min="11499" max="11499" width="0.25" customWidth="1"/>
    <col min="11500" max="11500" width="8.875" customWidth="1"/>
    <col min="11501" max="11501" width="2.75" customWidth="1"/>
    <col min="11502" max="11502" width="6.25" customWidth="1"/>
    <col min="11503" max="11503" width="0.625" customWidth="1"/>
    <col min="11504" max="11504" width="8.75" customWidth="1"/>
    <col min="11505" max="11505" width="3.375" customWidth="1"/>
    <col min="11506" max="11506" width="1" customWidth="1"/>
    <col min="11507" max="11507" width="0" hidden="1" customWidth="1"/>
    <col min="11508" max="11508" width="3.625" customWidth="1"/>
    <col min="11509" max="11509" width="7" customWidth="1"/>
    <col min="11510" max="11510" width="15" customWidth="1"/>
    <col min="11511" max="11511" width="9.25" customWidth="1"/>
    <col min="11512" max="11512" width="0.25" customWidth="1"/>
    <col min="11513" max="11513" width="1.25" customWidth="1"/>
    <col min="11514" max="11514" width="0" hidden="1" customWidth="1"/>
    <col min="11515" max="11515" width="5.25" customWidth="1"/>
    <col min="11516" max="11516" width="3.125" customWidth="1"/>
    <col min="11517" max="11517" width="0" hidden="1" customWidth="1"/>
    <col min="11518" max="11518" width="2" customWidth="1"/>
    <col min="11519" max="11519" width="0.625" customWidth="1"/>
    <col min="11520" max="11520" width="1.25" customWidth="1"/>
    <col min="11521" max="11521" width="9.625" customWidth="1"/>
    <col min="11522" max="11526" width="0" hidden="1" customWidth="1"/>
    <col min="11529" max="11532" width="10.625" bestFit="1" customWidth="1"/>
    <col min="11533" max="11538" width="16.875" customWidth="1"/>
    <col min="11755" max="11755" width="0.25" customWidth="1"/>
    <col min="11756" max="11756" width="8.875" customWidth="1"/>
    <col min="11757" max="11757" width="2.75" customWidth="1"/>
    <col min="11758" max="11758" width="6.25" customWidth="1"/>
    <col min="11759" max="11759" width="0.625" customWidth="1"/>
    <col min="11760" max="11760" width="8.75" customWidth="1"/>
    <col min="11761" max="11761" width="3.375" customWidth="1"/>
    <col min="11762" max="11762" width="1" customWidth="1"/>
    <col min="11763" max="11763" width="0" hidden="1" customWidth="1"/>
    <col min="11764" max="11764" width="3.625" customWidth="1"/>
    <col min="11765" max="11765" width="7" customWidth="1"/>
    <col min="11766" max="11766" width="15" customWidth="1"/>
    <col min="11767" max="11767" width="9.25" customWidth="1"/>
    <col min="11768" max="11768" width="0.25" customWidth="1"/>
    <col min="11769" max="11769" width="1.25" customWidth="1"/>
    <col min="11770" max="11770" width="0" hidden="1" customWidth="1"/>
    <col min="11771" max="11771" width="5.25" customWidth="1"/>
    <col min="11772" max="11772" width="3.125" customWidth="1"/>
    <col min="11773" max="11773" width="0" hidden="1" customWidth="1"/>
    <col min="11774" max="11774" width="2" customWidth="1"/>
    <col min="11775" max="11775" width="0.625" customWidth="1"/>
    <col min="11776" max="11776" width="1.25" customWidth="1"/>
    <col min="11777" max="11777" width="9.625" customWidth="1"/>
    <col min="11778" max="11782" width="0" hidden="1" customWidth="1"/>
    <col min="11785" max="11788" width="10.625" bestFit="1" customWidth="1"/>
    <col min="11789" max="11794" width="16.875" customWidth="1"/>
    <col min="12011" max="12011" width="0.25" customWidth="1"/>
    <col min="12012" max="12012" width="8.875" customWidth="1"/>
    <col min="12013" max="12013" width="2.75" customWidth="1"/>
    <col min="12014" max="12014" width="6.25" customWidth="1"/>
    <col min="12015" max="12015" width="0.625" customWidth="1"/>
    <col min="12016" max="12016" width="8.75" customWidth="1"/>
    <col min="12017" max="12017" width="3.375" customWidth="1"/>
    <col min="12018" max="12018" width="1" customWidth="1"/>
    <col min="12019" max="12019" width="0" hidden="1" customWidth="1"/>
    <col min="12020" max="12020" width="3.625" customWidth="1"/>
    <col min="12021" max="12021" width="7" customWidth="1"/>
    <col min="12022" max="12022" width="15" customWidth="1"/>
    <col min="12023" max="12023" width="9.25" customWidth="1"/>
    <col min="12024" max="12024" width="0.25" customWidth="1"/>
    <col min="12025" max="12025" width="1.25" customWidth="1"/>
    <col min="12026" max="12026" width="0" hidden="1" customWidth="1"/>
    <col min="12027" max="12027" width="5.25" customWidth="1"/>
    <col min="12028" max="12028" width="3.125" customWidth="1"/>
    <col min="12029" max="12029" width="0" hidden="1" customWidth="1"/>
    <col min="12030" max="12030" width="2" customWidth="1"/>
    <col min="12031" max="12031" width="0.625" customWidth="1"/>
    <col min="12032" max="12032" width="1.25" customWidth="1"/>
    <col min="12033" max="12033" width="9.625" customWidth="1"/>
    <col min="12034" max="12038" width="0" hidden="1" customWidth="1"/>
    <col min="12041" max="12044" width="10.625" bestFit="1" customWidth="1"/>
    <col min="12045" max="12050" width="16.875" customWidth="1"/>
    <col min="12267" max="12267" width="0.25" customWidth="1"/>
    <col min="12268" max="12268" width="8.875" customWidth="1"/>
    <col min="12269" max="12269" width="2.75" customWidth="1"/>
    <col min="12270" max="12270" width="6.25" customWidth="1"/>
    <col min="12271" max="12271" width="0.625" customWidth="1"/>
    <col min="12272" max="12272" width="8.75" customWidth="1"/>
    <col min="12273" max="12273" width="3.375" customWidth="1"/>
    <col min="12274" max="12274" width="1" customWidth="1"/>
    <col min="12275" max="12275" width="0" hidden="1" customWidth="1"/>
    <col min="12276" max="12276" width="3.625" customWidth="1"/>
    <col min="12277" max="12277" width="7" customWidth="1"/>
    <col min="12278" max="12278" width="15" customWidth="1"/>
    <col min="12279" max="12279" width="9.25" customWidth="1"/>
    <col min="12280" max="12280" width="0.25" customWidth="1"/>
    <col min="12281" max="12281" width="1.25" customWidth="1"/>
    <col min="12282" max="12282" width="0" hidden="1" customWidth="1"/>
    <col min="12283" max="12283" width="5.25" customWidth="1"/>
    <col min="12284" max="12284" width="3.125" customWidth="1"/>
    <col min="12285" max="12285" width="0" hidden="1" customWidth="1"/>
    <col min="12286" max="12286" width="2" customWidth="1"/>
    <col min="12287" max="12287" width="0.625" customWidth="1"/>
    <col min="12288" max="12288" width="1.25" customWidth="1"/>
    <col min="12289" max="12289" width="9.625" customWidth="1"/>
    <col min="12290" max="12294" width="0" hidden="1" customWidth="1"/>
    <col min="12297" max="12300" width="10.625" bestFit="1" customWidth="1"/>
    <col min="12301" max="12306" width="16.875" customWidth="1"/>
    <col min="12523" max="12523" width="0.25" customWidth="1"/>
    <col min="12524" max="12524" width="8.875" customWidth="1"/>
    <col min="12525" max="12525" width="2.75" customWidth="1"/>
    <col min="12526" max="12526" width="6.25" customWidth="1"/>
    <col min="12527" max="12527" width="0.625" customWidth="1"/>
    <col min="12528" max="12528" width="8.75" customWidth="1"/>
    <col min="12529" max="12529" width="3.375" customWidth="1"/>
    <col min="12530" max="12530" width="1" customWidth="1"/>
    <col min="12531" max="12531" width="0" hidden="1" customWidth="1"/>
    <col min="12532" max="12532" width="3.625" customWidth="1"/>
    <col min="12533" max="12533" width="7" customWidth="1"/>
    <col min="12534" max="12534" width="15" customWidth="1"/>
    <col min="12535" max="12535" width="9.25" customWidth="1"/>
    <col min="12536" max="12536" width="0.25" customWidth="1"/>
    <col min="12537" max="12537" width="1.25" customWidth="1"/>
    <col min="12538" max="12538" width="0" hidden="1" customWidth="1"/>
    <col min="12539" max="12539" width="5.25" customWidth="1"/>
    <col min="12540" max="12540" width="3.125" customWidth="1"/>
    <col min="12541" max="12541" width="0" hidden="1" customWidth="1"/>
    <col min="12542" max="12542" width="2" customWidth="1"/>
    <col min="12543" max="12543" width="0.625" customWidth="1"/>
    <col min="12544" max="12544" width="1.25" customWidth="1"/>
    <col min="12545" max="12545" width="9.625" customWidth="1"/>
    <col min="12546" max="12550" width="0" hidden="1" customWidth="1"/>
    <col min="12553" max="12556" width="10.625" bestFit="1" customWidth="1"/>
    <col min="12557" max="12562" width="16.875" customWidth="1"/>
    <col min="12779" max="12779" width="0.25" customWidth="1"/>
    <col min="12780" max="12780" width="8.875" customWidth="1"/>
    <col min="12781" max="12781" width="2.75" customWidth="1"/>
    <col min="12782" max="12782" width="6.25" customWidth="1"/>
    <col min="12783" max="12783" width="0.625" customWidth="1"/>
    <col min="12784" max="12784" width="8.75" customWidth="1"/>
    <col min="12785" max="12785" width="3.375" customWidth="1"/>
    <col min="12786" max="12786" width="1" customWidth="1"/>
    <col min="12787" max="12787" width="0" hidden="1" customWidth="1"/>
    <col min="12788" max="12788" width="3.625" customWidth="1"/>
    <col min="12789" max="12789" width="7" customWidth="1"/>
    <col min="12790" max="12790" width="15" customWidth="1"/>
    <col min="12791" max="12791" width="9.25" customWidth="1"/>
    <col min="12792" max="12792" width="0.25" customWidth="1"/>
    <col min="12793" max="12793" width="1.25" customWidth="1"/>
    <col min="12794" max="12794" width="0" hidden="1" customWidth="1"/>
    <col min="12795" max="12795" width="5.25" customWidth="1"/>
    <col min="12796" max="12796" width="3.125" customWidth="1"/>
    <col min="12797" max="12797" width="0" hidden="1" customWidth="1"/>
    <col min="12798" max="12798" width="2" customWidth="1"/>
    <col min="12799" max="12799" width="0.625" customWidth="1"/>
    <col min="12800" max="12800" width="1.25" customWidth="1"/>
    <col min="12801" max="12801" width="9.625" customWidth="1"/>
    <col min="12802" max="12806" width="0" hidden="1" customWidth="1"/>
    <col min="12809" max="12812" width="10.625" bestFit="1" customWidth="1"/>
    <col min="12813" max="12818" width="16.875" customWidth="1"/>
    <col min="13035" max="13035" width="0.25" customWidth="1"/>
    <col min="13036" max="13036" width="8.875" customWidth="1"/>
    <col min="13037" max="13037" width="2.75" customWidth="1"/>
    <col min="13038" max="13038" width="6.25" customWidth="1"/>
    <col min="13039" max="13039" width="0.625" customWidth="1"/>
    <col min="13040" max="13040" width="8.75" customWidth="1"/>
    <col min="13041" max="13041" width="3.375" customWidth="1"/>
    <col min="13042" max="13042" width="1" customWidth="1"/>
    <col min="13043" max="13043" width="0" hidden="1" customWidth="1"/>
    <col min="13044" max="13044" width="3.625" customWidth="1"/>
    <col min="13045" max="13045" width="7" customWidth="1"/>
    <col min="13046" max="13046" width="15" customWidth="1"/>
    <col min="13047" max="13047" width="9.25" customWidth="1"/>
    <col min="13048" max="13048" width="0.25" customWidth="1"/>
    <col min="13049" max="13049" width="1.25" customWidth="1"/>
    <col min="13050" max="13050" width="0" hidden="1" customWidth="1"/>
    <col min="13051" max="13051" width="5.25" customWidth="1"/>
    <col min="13052" max="13052" width="3.125" customWidth="1"/>
    <col min="13053" max="13053" width="0" hidden="1" customWidth="1"/>
    <col min="13054" max="13054" width="2" customWidth="1"/>
    <col min="13055" max="13055" width="0.625" customWidth="1"/>
    <col min="13056" max="13056" width="1.25" customWidth="1"/>
    <col min="13057" max="13057" width="9.625" customWidth="1"/>
    <col min="13058" max="13062" width="0" hidden="1" customWidth="1"/>
    <col min="13065" max="13068" width="10.625" bestFit="1" customWidth="1"/>
    <col min="13069" max="13074" width="16.875" customWidth="1"/>
    <col min="13291" max="13291" width="0.25" customWidth="1"/>
    <col min="13292" max="13292" width="8.875" customWidth="1"/>
    <col min="13293" max="13293" width="2.75" customWidth="1"/>
    <col min="13294" max="13294" width="6.25" customWidth="1"/>
    <col min="13295" max="13295" width="0.625" customWidth="1"/>
    <col min="13296" max="13296" width="8.75" customWidth="1"/>
    <col min="13297" max="13297" width="3.375" customWidth="1"/>
    <col min="13298" max="13298" width="1" customWidth="1"/>
    <col min="13299" max="13299" width="0" hidden="1" customWidth="1"/>
    <col min="13300" max="13300" width="3.625" customWidth="1"/>
    <col min="13301" max="13301" width="7" customWidth="1"/>
    <col min="13302" max="13302" width="15" customWidth="1"/>
    <col min="13303" max="13303" width="9.25" customWidth="1"/>
    <col min="13304" max="13304" width="0.25" customWidth="1"/>
    <col min="13305" max="13305" width="1.25" customWidth="1"/>
    <col min="13306" max="13306" width="0" hidden="1" customWidth="1"/>
    <col min="13307" max="13307" width="5.25" customWidth="1"/>
    <col min="13308" max="13308" width="3.125" customWidth="1"/>
    <col min="13309" max="13309" width="0" hidden="1" customWidth="1"/>
    <col min="13310" max="13310" width="2" customWidth="1"/>
    <col min="13311" max="13311" width="0.625" customWidth="1"/>
    <col min="13312" max="13312" width="1.25" customWidth="1"/>
    <col min="13313" max="13313" width="9.625" customWidth="1"/>
    <col min="13314" max="13318" width="0" hidden="1" customWidth="1"/>
    <col min="13321" max="13324" width="10.625" bestFit="1" customWidth="1"/>
    <col min="13325" max="13330" width="16.875" customWidth="1"/>
    <col min="13547" max="13547" width="0.25" customWidth="1"/>
    <col min="13548" max="13548" width="8.875" customWidth="1"/>
    <col min="13549" max="13549" width="2.75" customWidth="1"/>
    <col min="13550" max="13550" width="6.25" customWidth="1"/>
    <col min="13551" max="13551" width="0.625" customWidth="1"/>
    <col min="13552" max="13552" width="8.75" customWidth="1"/>
    <col min="13553" max="13553" width="3.375" customWidth="1"/>
    <col min="13554" max="13554" width="1" customWidth="1"/>
    <col min="13555" max="13555" width="0" hidden="1" customWidth="1"/>
    <col min="13556" max="13556" width="3.625" customWidth="1"/>
    <col min="13557" max="13557" width="7" customWidth="1"/>
    <col min="13558" max="13558" width="15" customWidth="1"/>
    <col min="13559" max="13559" width="9.25" customWidth="1"/>
    <col min="13560" max="13560" width="0.25" customWidth="1"/>
    <col min="13561" max="13561" width="1.25" customWidth="1"/>
    <col min="13562" max="13562" width="0" hidden="1" customWidth="1"/>
    <col min="13563" max="13563" width="5.25" customWidth="1"/>
    <col min="13564" max="13564" width="3.125" customWidth="1"/>
    <col min="13565" max="13565" width="0" hidden="1" customWidth="1"/>
    <col min="13566" max="13566" width="2" customWidth="1"/>
    <col min="13567" max="13567" width="0.625" customWidth="1"/>
    <col min="13568" max="13568" width="1.25" customWidth="1"/>
    <col min="13569" max="13569" width="9.625" customWidth="1"/>
    <col min="13570" max="13574" width="0" hidden="1" customWidth="1"/>
    <col min="13577" max="13580" width="10.625" bestFit="1" customWidth="1"/>
    <col min="13581" max="13586" width="16.875" customWidth="1"/>
    <col min="13803" max="13803" width="0.25" customWidth="1"/>
    <col min="13804" max="13804" width="8.875" customWidth="1"/>
    <col min="13805" max="13805" width="2.75" customWidth="1"/>
    <col min="13806" max="13806" width="6.25" customWidth="1"/>
    <col min="13807" max="13807" width="0.625" customWidth="1"/>
    <col min="13808" max="13808" width="8.75" customWidth="1"/>
    <col min="13809" max="13809" width="3.375" customWidth="1"/>
    <col min="13810" max="13810" width="1" customWidth="1"/>
    <col min="13811" max="13811" width="0" hidden="1" customWidth="1"/>
    <col min="13812" max="13812" width="3.625" customWidth="1"/>
    <col min="13813" max="13813" width="7" customWidth="1"/>
    <col min="13814" max="13814" width="15" customWidth="1"/>
    <col min="13815" max="13815" width="9.25" customWidth="1"/>
    <col min="13816" max="13816" width="0.25" customWidth="1"/>
    <col min="13817" max="13817" width="1.25" customWidth="1"/>
    <col min="13818" max="13818" width="0" hidden="1" customWidth="1"/>
    <col min="13819" max="13819" width="5.25" customWidth="1"/>
    <col min="13820" max="13820" width="3.125" customWidth="1"/>
    <col min="13821" max="13821" width="0" hidden="1" customWidth="1"/>
    <col min="13822" max="13822" width="2" customWidth="1"/>
    <col min="13823" max="13823" width="0.625" customWidth="1"/>
    <col min="13824" max="13824" width="1.25" customWidth="1"/>
    <col min="13825" max="13825" width="9.625" customWidth="1"/>
    <col min="13826" max="13830" width="0" hidden="1" customWidth="1"/>
    <col min="13833" max="13836" width="10.625" bestFit="1" customWidth="1"/>
    <col min="13837" max="13842" width="16.875" customWidth="1"/>
    <col min="14059" max="14059" width="0.25" customWidth="1"/>
    <col min="14060" max="14060" width="8.875" customWidth="1"/>
    <col min="14061" max="14061" width="2.75" customWidth="1"/>
    <col min="14062" max="14062" width="6.25" customWidth="1"/>
    <col min="14063" max="14063" width="0.625" customWidth="1"/>
    <col min="14064" max="14064" width="8.75" customWidth="1"/>
    <col min="14065" max="14065" width="3.375" customWidth="1"/>
    <col min="14066" max="14066" width="1" customWidth="1"/>
    <col min="14067" max="14067" width="0" hidden="1" customWidth="1"/>
    <col min="14068" max="14068" width="3.625" customWidth="1"/>
    <col min="14069" max="14069" width="7" customWidth="1"/>
    <col min="14070" max="14070" width="15" customWidth="1"/>
    <col min="14071" max="14071" width="9.25" customWidth="1"/>
    <col min="14072" max="14072" width="0.25" customWidth="1"/>
    <col min="14073" max="14073" width="1.25" customWidth="1"/>
    <col min="14074" max="14074" width="0" hidden="1" customWidth="1"/>
    <col min="14075" max="14075" width="5.25" customWidth="1"/>
    <col min="14076" max="14076" width="3.125" customWidth="1"/>
    <col min="14077" max="14077" width="0" hidden="1" customWidth="1"/>
    <col min="14078" max="14078" width="2" customWidth="1"/>
    <col min="14079" max="14079" width="0.625" customWidth="1"/>
    <col min="14080" max="14080" width="1.25" customWidth="1"/>
    <col min="14081" max="14081" width="9.625" customWidth="1"/>
    <col min="14082" max="14086" width="0" hidden="1" customWidth="1"/>
    <col min="14089" max="14092" width="10.625" bestFit="1" customWidth="1"/>
    <col min="14093" max="14098" width="16.875" customWidth="1"/>
    <col min="14315" max="14315" width="0.25" customWidth="1"/>
    <col min="14316" max="14316" width="8.875" customWidth="1"/>
    <col min="14317" max="14317" width="2.75" customWidth="1"/>
    <col min="14318" max="14318" width="6.25" customWidth="1"/>
    <col min="14319" max="14319" width="0.625" customWidth="1"/>
    <col min="14320" max="14320" width="8.75" customWidth="1"/>
    <col min="14321" max="14321" width="3.375" customWidth="1"/>
    <col min="14322" max="14322" width="1" customWidth="1"/>
    <col min="14323" max="14323" width="0" hidden="1" customWidth="1"/>
    <col min="14324" max="14324" width="3.625" customWidth="1"/>
    <col min="14325" max="14325" width="7" customWidth="1"/>
    <col min="14326" max="14326" width="15" customWidth="1"/>
    <col min="14327" max="14327" width="9.25" customWidth="1"/>
    <col min="14328" max="14328" width="0.25" customWidth="1"/>
    <col min="14329" max="14329" width="1.25" customWidth="1"/>
    <col min="14330" max="14330" width="0" hidden="1" customWidth="1"/>
    <col min="14331" max="14331" width="5.25" customWidth="1"/>
    <col min="14332" max="14332" width="3.125" customWidth="1"/>
    <col min="14333" max="14333" width="0" hidden="1" customWidth="1"/>
    <col min="14334" max="14334" width="2" customWidth="1"/>
    <col min="14335" max="14335" width="0.625" customWidth="1"/>
    <col min="14336" max="14336" width="1.25" customWidth="1"/>
    <col min="14337" max="14337" width="9.625" customWidth="1"/>
    <col min="14338" max="14342" width="0" hidden="1" customWidth="1"/>
    <col min="14345" max="14348" width="10.625" bestFit="1" customWidth="1"/>
    <col min="14349" max="14354" width="16.875" customWidth="1"/>
    <col min="14571" max="14571" width="0.25" customWidth="1"/>
    <col min="14572" max="14572" width="8.875" customWidth="1"/>
    <col min="14573" max="14573" width="2.75" customWidth="1"/>
    <col min="14574" max="14574" width="6.25" customWidth="1"/>
    <col min="14575" max="14575" width="0.625" customWidth="1"/>
    <col min="14576" max="14576" width="8.75" customWidth="1"/>
    <col min="14577" max="14577" width="3.375" customWidth="1"/>
    <col min="14578" max="14578" width="1" customWidth="1"/>
    <col min="14579" max="14579" width="0" hidden="1" customWidth="1"/>
    <col min="14580" max="14580" width="3.625" customWidth="1"/>
    <col min="14581" max="14581" width="7" customWidth="1"/>
    <col min="14582" max="14582" width="15" customWidth="1"/>
    <col min="14583" max="14583" width="9.25" customWidth="1"/>
    <col min="14584" max="14584" width="0.25" customWidth="1"/>
    <col min="14585" max="14585" width="1.25" customWidth="1"/>
    <col min="14586" max="14586" width="0" hidden="1" customWidth="1"/>
    <col min="14587" max="14587" width="5.25" customWidth="1"/>
    <col min="14588" max="14588" width="3.125" customWidth="1"/>
    <col min="14589" max="14589" width="0" hidden="1" customWidth="1"/>
    <col min="14590" max="14590" width="2" customWidth="1"/>
    <col min="14591" max="14591" width="0.625" customWidth="1"/>
    <col min="14592" max="14592" width="1.25" customWidth="1"/>
    <col min="14593" max="14593" width="9.625" customWidth="1"/>
    <col min="14594" max="14598" width="0" hidden="1" customWidth="1"/>
    <col min="14601" max="14604" width="10.625" bestFit="1" customWidth="1"/>
    <col min="14605" max="14610" width="16.875" customWidth="1"/>
    <col min="14827" max="14827" width="0.25" customWidth="1"/>
    <col min="14828" max="14828" width="8.875" customWidth="1"/>
    <col min="14829" max="14829" width="2.75" customWidth="1"/>
    <col min="14830" max="14830" width="6.25" customWidth="1"/>
    <col min="14831" max="14831" width="0.625" customWidth="1"/>
    <col min="14832" max="14832" width="8.75" customWidth="1"/>
    <col min="14833" max="14833" width="3.375" customWidth="1"/>
    <col min="14834" max="14834" width="1" customWidth="1"/>
    <col min="14835" max="14835" width="0" hidden="1" customWidth="1"/>
    <col min="14836" max="14836" width="3.625" customWidth="1"/>
    <col min="14837" max="14837" width="7" customWidth="1"/>
    <col min="14838" max="14838" width="15" customWidth="1"/>
    <col min="14839" max="14839" width="9.25" customWidth="1"/>
    <col min="14840" max="14840" width="0.25" customWidth="1"/>
    <col min="14841" max="14841" width="1.25" customWidth="1"/>
    <col min="14842" max="14842" width="0" hidden="1" customWidth="1"/>
    <col min="14843" max="14843" width="5.25" customWidth="1"/>
    <col min="14844" max="14844" width="3.125" customWidth="1"/>
    <col min="14845" max="14845" width="0" hidden="1" customWidth="1"/>
    <col min="14846" max="14846" width="2" customWidth="1"/>
    <col min="14847" max="14847" width="0.625" customWidth="1"/>
    <col min="14848" max="14848" width="1.25" customWidth="1"/>
    <col min="14849" max="14849" width="9.625" customWidth="1"/>
    <col min="14850" max="14854" width="0" hidden="1" customWidth="1"/>
    <col min="14857" max="14860" width="10.625" bestFit="1" customWidth="1"/>
    <col min="14861" max="14866" width="16.875" customWidth="1"/>
    <col min="15083" max="15083" width="0.25" customWidth="1"/>
    <col min="15084" max="15084" width="8.875" customWidth="1"/>
    <col min="15085" max="15085" width="2.75" customWidth="1"/>
    <col min="15086" max="15086" width="6.25" customWidth="1"/>
    <col min="15087" max="15087" width="0.625" customWidth="1"/>
    <col min="15088" max="15088" width="8.75" customWidth="1"/>
    <col min="15089" max="15089" width="3.375" customWidth="1"/>
    <col min="15090" max="15090" width="1" customWidth="1"/>
    <col min="15091" max="15091" width="0" hidden="1" customWidth="1"/>
    <col min="15092" max="15092" width="3.625" customWidth="1"/>
    <col min="15093" max="15093" width="7" customWidth="1"/>
    <col min="15094" max="15094" width="15" customWidth="1"/>
    <col min="15095" max="15095" width="9.25" customWidth="1"/>
    <col min="15096" max="15096" width="0.25" customWidth="1"/>
    <col min="15097" max="15097" width="1.25" customWidth="1"/>
    <col min="15098" max="15098" width="0" hidden="1" customWidth="1"/>
    <col min="15099" max="15099" width="5.25" customWidth="1"/>
    <col min="15100" max="15100" width="3.125" customWidth="1"/>
    <col min="15101" max="15101" width="0" hidden="1" customWidth="1"/>
    <col min="15102" max="15102" width="2" customWidth="1"/>
    <col min="15103" max="15103" width="0.625" customWidth="1"/>
    <col min="15104" max="15104" width="1.25" customWidth="1"/>
    <col min="15105" max="15105" width="9.625" customWidth="1"/>
    <col min="15106" max="15110" width="0" hidden="1" customWidth="1"/>
    <col min="15113" max="15116" width="10.625" bestFit="1" customWidth="1"/>
    <col min="15117" max="15122" width="16.875" customWidth="1"/>
    <col min="15339" max="15339" width="0.25" customWidth="1"/>
    <col min="15340" max="15340" width="8.875" customWidth="1"/>
    <col min="15341" max="15341" width="2.75" customWidth="1"/>
    <col min="15342" max="15342" width="6.25" customWidth="1"/>
    <col min="15343" max="15343" width="0.625" customWidth="1"/>
    <col min="15344" max="15344" width="8.75" customWidth="1"/>
    <col min="15345" max="15345" width="3.375" customWidth="1"/>
    <col min="15346" max="15346" width="1" customWidth="1"/>
    <col min="15347" max="15347" width="0" hidden="1" customWidth="1"/>
    <col min="15348" max="15348" width="3.625" customWidth="1"/>
    <col min="15349" max="15349" width="7" customWidth="1"/>
    <col min="15350" max="15350" width="15" customWidth="1"/>
    <col min="15351" max="15351" width="9.25" customWidth="1"/>
    <col min="15352" max="15352" width="0.25" customWidth="1"/>
    <col min="15353" max="15353" width="1.25" customWidth="1"/>
    <col min="15354" max="15354" width="0" hidden="1" customWidth="1"/>
    <col min="15355" max="15355" width="5.25" customWidth="1"/>
    <col min="15356" max="15356" width="3.125" customWidth="1"/>
    <col min="15357" max="15357" width="0" hidden="1" customWidth="1"/>
    <col min="15358" max="15358" width="2" customWidth="1"/>
    <col min="15359" max="15359" width="0.625" customWidth="1"/>
    <col min="15360" max="15360" width="1.25" customWidth="1"/>
    <col min="15361" max="15361" width="9.625" customWidth="1"/>
    <col min="15362" max="15366" width="0" hidden="1" customWidth="1"/>
    <col min="15369" max="15372" width="10.625" bestFit="1" customWidth="1"/>
    <col min="15373" max="15378" width="16.875" customWidth="1"/>
    <col min="15595" max="15595" width="0.25" customWidth="1"/>
    <col min="15596" max="15596" width="8.875" customWidth="1"/>
    <col min="15597" max="15597" width="2.75" customWidth="1"/>
    <col min="15598" max="15598" width="6.25" customWidth="1"/>
    <col min="15599" max="15599" width="0.625" customWidth="1"/>
    <col min="15600" max="15600" width="8.75" customWidth="1"/>
    <col min="15601" max="15601" width="3.375" customWidth="1"/>
    <col min="15602" max="15602" width="1" customWidth="1"/>
    <col min="15603" max="15603" width="0" hidden="1" customWidth="1"/>
    <col min="15604" max="15604" width="3.625" customWidth="1"/>
    <col min="15605" max="15605" width="7" customWidth="1"/>
    <col min="15606" max="15606" width="15" customWidth="1"/>
    <col min="15607" max="15607" width="9.25" customWidth="1"/>
    <col min="15608" max="15608" width="0.25" customWidth="1"/>
    <col min="15609" max="15609" width="1.25" customWidth="1"/>
    <col min="15610" max="15610" width="0" hidden="1" customWidth="1"/>
    <col min="15611" max="15611" width="5.25" customWidth="1"/>
    <col min="15612" max="15612" width="3.125" customWidth="1"/>
    <col min="15613" max="15613" width="0" hidden="1" customWidth="1"/>
    <col min="15614" max="15614" width="2" customWidth="1"/>
    <col min="15615" max="15615" width="0.625" customWidth="1"/>
    <col min="15616" max="15616" width="1.25" customWidth="1"/>
    <col min="15617" max="15617" width="9.625" customWidth="1"/>
    <col min="15618" max="15622" width="0" hidden="1" customWidth="1"/>
    <col min="15625" max="15628" width="10.625" bestFit="1" customWidth="1"/>
    <col min="15629" max="15634" width="16.875" customWidth="1"/>
    <col min="15851" max="15851" width="0.25" customWidth="1"/>
    <col min="15852" max="15852" width="8.875" customWidth="1"/>
    <col min="15853" max="15853" width="2.75" customWidth="1"/>
    <col min="15854" max="15854" width="6.25" customWidth="1"/>
    <col min="15855" max="15855" width="0.625" customWidth="1"/>
    <col min="15856" max="15856" width="8.75" customWidth="1"/>
    <col min="15857" max="15857" width="3.375" customWidth="1"/>
    <col min="15858" max="15858" width="1" customWidth="1"/>
    <col min="15859" max="15859" width="0" hidden="1" customWidth="1"/>
    <col min="15860" max="15860" width="3.625" customWidth="1"/>
    <col min="15861" max="15861" width="7" customWidth="1"/>
    <col min="15862" max="15862" width="15" customWidth="1"/>
    <col min="15863" max="15863" width="9.25" customWidth="1"/>
    <col min="15864" max="15864" width="0.25" customWidth="1"/>
    <col min="15865" max="15865" width="1.25" customWidth="1"/>
    <col min="15866" max="15866" width="0" hidden="1" customWidth="1"/>
    <col min="15867" max="15867" width="5.25" customWidth="1"/>
    <col min="15868" max="15868" width="3.125" customWidth="1"/>
    <col min="15869" max="15869" width="0" hidden="1" customWidth="1"/>
    <col min="15870" max="15870" width="2" customWidth="1"/>
    <col min="15871" max="15871" width="0.625" customWidth="1"/>
    <col min="15872" max="15872" width="1.25" customWidth="1"/>
    <col min="15873" max="15873" width="9.625" customWidth="1"/>
    <col min="15874" max="15878" width="0" hidden="1" customWidth="1"/>
    <col min="15881" max="15884" width="10.625" bestFit="1" customWidth="1"/>
    <col min="15885" max="15890" width="16.875" customWidth="1"/>
    <col min="16107" max="16107" width="0.25" customWidth="1"/>
    <col min="16108" max="16108" width="8.875" customWidth="1"/>
    <col min="16109" max="16109" width="2.75" customWidth="1"/>
    <col min="16110" max="16110" width="6.25" customWidth="1"/>
    <col min="16111" max="16111" width="0.625" customWidth="1"/>
    <col min="16112" max="16112" width="8.75" customWidth="1"/>
    <col min="16113" max="16113" width="3.375" customWidth="1"/>
    <col min="16114" max="16114" width="1" customWidth="1"/>
    <col min="16115" max="16115" width="0" hidden="1" customWidth="1"/>
    <col min="16116" max="16116" width="3.625" customWidth="1"/>
    <col min="16117" max="16117" width="7" customWidth="1"/>
    <col min="16118" max="16118" width="15" customWidth="1"/>
    <col min="16119" max="16119" width="9.25" customWidth="1"/>
    <col min="16120" max="16120" width="0.25" customWidth="1"/>
    <col min="16121" max="16121" width="1.25" customWidth="1"/>
    <col min="16122" max="16122" width="0" hidden="1" customWidth="1"/>
    <col min="16123" max="16123" width="5.25" customWidth="1"/>
    <col min="16124" max="16124" width="3.125" customWidth="1"/>
    <col min="16125" max="16125" width="0" hidden="1" customWidth="1"/>
    <col min="16126" max="16126" width="2" customWidth="1"/>
    <col min="16127" max="16127" width="0.625" customWidth="1"/>
    <col min="16128" max="16128" width="1.25" customWidth="1"/>
    <col min="16129" max="16129" width="9.625" customWidth="1"/>
    <col min="16130" max="16134" width="0" hidden="1" customWidth="1"/>
    <col min="16137" max="16140" width="10.625" bestFit="1" customWidth="1"/>
    <col min="16141" max="16146" width="16.875" customWidth="1"/>
  </cols>
  <sheetData>
    <row r="1" spans="1:16" ht="7.5" customHeight="1" thickBot="1" x14ac:dyDescent="0.3">
      <c r="A1" s="14" t="s">
        <v>11</v>
      </c>
      <c r="B1" s="11"/>
      <c r="C1" s="11"/>
      <c r="D1" s="11"/>
      <c r="E1" s="11"/>
      <c r="F1" s="11"/>
      <c r="G1" s="11"/>
    </row>
    <row r="2" spans="1:16" ht="54" customHeight="1" x14ac:dyDescent="0.25">
      <c r="A2" s="12"/>
      <c r="B2" s="13"/>
      <c r="C2" s="13"/>
      <c r="D2" s="13"/>
      <c r="E2" s="13"/>
      <c r="F2" s="100" t="str">
        <f ca="1">'PSEG 0-499K'!F2:G2</f>
        <v>Effective: October 27, 2016</v>
      </c>
      <c r="G2" s="101"/>
      <c r="H2" s="7"/>
    </row>
    <row r="3" spans="1:16" s="53" customFormat="1" ht="16.5" customHeight="1" thickBot="1" x14ac:dyDescent="0.3">
      <c r="E3" s="50"/>
      <c r="F3" s="55" t="str">
        <f>'PSEG 0-499K'!E3</f>
        <v>100% REC Adder:</v>
      </c>
    </row>
    <row r="4" spans="1:16" s="53" customFormat="1" ht="16.5" thickTop="1" thickBot="1" x14ac:dyDescent="0.3">
      <c r="F4" s="58">
        <f>'PSEG 0-499K'!E4</f>
        <v>1.6000000000000001E-3</v>
      </c>
    </row>
    <row r="5" spans="1:16" s="53" customFormat="1" ht="69" customHeight="1" thickTop="1" x14ac:dyDescent="0.25">
      <c r="E5" s="50"/>
      <c r="F5" s="52" t="s">
        <v>21</v>
      </c>
    </row>
    <row r="6" spans="1:16" ht="20.25" customHeight="1" x14ac:dyDescent="0.25">
      <c r="A6" s="91" t="s">
        <v>3</v>
      </c>
      <c r="B6" s="93" t="s">
        <v>2</v>
      </c>
      <c r="C6" s="95" t="s">
        <v>1</v>
      </c>
      <c r="D6" s="97" t="s">
        <v>0</v>
      </c>
      <c r="E6" s="98"/>
      <c r="F6" s="98"/>
      <c r="G6" s="98"/>
      <c r="H6" s="98"/>
      <c r="I6" s="98"/>
    </row>
    <row r="7" spans="1:16" ht="18.75" customHeight="1" thickBot="1" x14ac:dyDescent="0.3">
      <c r="A7" s="92"/>
      <c r="B7" s="94"/>
      <c r="C7" s="96"/>
      <c r="D7" s="36">
        <f>'PSEG 0-499K'!$D$9</f>
        <v>42688</v>
      </c>
      <c r="E7" s="36">
        <f>'PSEG 0-499K'!$E$9</f>
        <v>42718</v>
      </c>
      <c r="F7" s="36">
        <f>'PSEG 0-499K'!$F$9</f>
        <v>42749</v>
      </c>
      <c r="G7" s="36">
        <f>'PSEG 0-499K'!$G$9</f>
        <v>42780</v>
      </c>
      <c r="H7" s="36">
        <f>'PSEG 0-499K'!$H$9</f>
        <v>42808</v>
      </c>
      <c r="I7" s="36">
        <f>'PSEG 0-499K'!$I$9</f>
        <v>42839</v>
      </c>
    </row>
    <row r="8" spans="1:16" ht="24.75" customHeight="1" thickBot="1" x14ac:dyDescent="0.3">
      <c r="A8" s="47" t="s">
        <v>11</v>
      </c>
      <c r="B8" s="48" t="s">
        <v>12</v>
      </c>
      <c r="C8" s="47">
        <v>6</v>
      </c>
      <c r="D8" s="65">
        <f>'ACE 0-499K'!D10-0.0015</f>
        <v>8.8399999999999992E-2</v>
      </c>
      <c r="E8" s="65">
        <f>'ACE 0-499K'!E10-0.0015</f>
        <v>8.8090000000000002E-2</v>
      </c>
      <c r="F8" s="65">
        <f>'ACE 0-499K'!F10-0.0015</f>
        <v>8.5150000000000003E-2</v>
      </c>
      <c r="G8" s="65">
        <f>'ACE 0-499K'!G10-0.0015</f>
        <v>7.9259999999999997E-2</v>
      </c>
      <c r="H8" s="65">
        <f>'ACE 0-499K'!H10-0.0015</f>
        <v>7.4520000000000003E-2</v>
      </c>
      <c r="I8" s="65">
        <f>'ACE 0-499K'!I10-0.0015</f>
        <v>7.3029999999999998E-2</v>
      </c>
      <c r="J8" s="2"/>
      <c r="K8" s="2"/>
      <c r="L8" s="6"/>
    </row>
    <row r="9" spans="1:16" ht="24.75" customHeight="1" thickBot="1" x14ac:dyDescent="0.3">
      <c r="A9" s="47" t="s">
        <v>11</v>
      </c>
      <c r="B9" s="48" t="s">
        <v>12</v>
      </c>
      <c r="C9" s="47">
        <v>12</v>
      </c>
      <c r="D9" s="65">
        <f>'ACE 0-499K'!D11-0.0015</f>
        <v>7.9549999999999996E-2</v>
      </c>
      <c r="E9" s="65">
        <f>'ACE 0-499K'!E11-0.0015</f>
        <v>7.9509999999999997E-2</v>
      </c>
      <c r="F9" s="65">
        <f>'ACE 0-499K'!F11-0.0015</f>
        <v>7.9379999999999992E-2</v>
      </c>
      <c r="G9" s="65">
        <f>'ACE 0-499K'!G11-0.0015</f>
        <v>7.9310000000000005E-2</v>
      </c>
      <c r="H9" s="65">
        <f>'ACE 0-499K'!H11-0.0015</f>
        <v>7.9170000000000004E-2</v>
      </c>
      <c r="I9" s="65">
        <f>'ACE 0-499K'!I11-0.0015</f>
        <v>7.8979999999999995E-2</v>
      </c>
      <c r="J9" s="2"/>
      <c r="K9" s="2"/>
      <c r="L9" s="6"/>
    </row>
    <row r="10" spans="1:16" ht="24.75" customHeight="1" thickBot="1" x14ac:dyDescent="0.3">
      <c r="A10" s="47" t="s">
        <v>11</v>
      </c>
      <c r="B10" s="48" t="s">
        <v>12</v>
      </c>
      <c r="C10" s="47">
        <v>18</v>
      </c>
      <c r="D10" s="65">
        <f>'ACE 0-499K'!D12-0.0015</f>
        <v>8.1739999999999993E-2</v>
      </c>
      <c r="E10" s="65">
        <f>'ACE 0-499K'!E12-0.0015</f>
        <v>8.1530000000000005E-2</v>
      </c>
      <c r="F10" s="65">
        <f>'ACE 0-499K'!F12-0.0015</f>
        <v>8.0829999999999999E-2</v>
      </c>
      <c r="G10" s="65">
        <f>'ACE 0-499K'!G12-0.0015</f>
        <v>7.9259999999999997E-2</v>
      </c>
      <c r="H10" s="65">
        <f>'ACE 0-499K'!H12-0.0015</f>
        <v>7.7899999999999997E-2</v>
      </c>
      <c r="I10" s="65">
        <f>'ACE 0-499K'!I12-0.0015</f>
        <v>7.7530000000000002E-2</v>
      </c>
      <c r="J10" s="2"/>
      <c r="K10" s="2"/>
      <c r="L10" s="6"/>
    </row>
    <row r="11" spans="1:16" ht="24.75" customHeight="1" thickBot="1" x14ac:dyDescent="0.3">
      <c r="A11" s="47" t="s">
        <v>11</v>
      </c>
      <c r="B11" s="48" t="s">
        <v>12</v>
      </c>
      <c r="C11" s="47">
        <v>24</v>
      </c>
      <c r="D11" s="65">
        <f>'ACE 0-499K'!D13-0.0015</f>
        <v>7.9949999999999993E-2</v>
      </c>
      <c r="E11" s="65">
        <f>'ACE 0-499K'!E13-0.0015</f>
        <v>8.0119999999999997E-2</v>
      </c>
      <c r="F11" s="65">
        <f>'ACE 0-499K'!F13-0.0015</f>
        <v>8.022E-2</v>
      </c>
      <c r="G11" s="65">
        <f>'ACE 0-499K'!G13-0.0015</f>
        <v>8.0399999999999999E-2</v>
      </c>
      <c r="H11" s="65">
        <f>'ACE 0-499K'!H13-0.0015</f>
        <v>8.0549999999999997E-2</v>
      </c>
      <c r="I11" s="65">
        <f>'ACE 0-499K'!I13-0.0015</f>
        <v>8.0670000000000006E-2</v>
      </c>
      <c r="J11" s="2"/>
      <c r="K11" s="2"/>
      <c r="L11" s="6"/>
    </row>
    <row r="12" spans="1:16" ht="24.75" customHeight="1" thickBot="1" x14ac:dyDescent="0.3">
      <c r="A12" s="47" t="s">
        <v>25</v>
      </c>
      <c r="B12" s="48" t="s">
        <v>12</v>
      </c>
      <c r="C12" s="68">
        <f>'ACE 0-499K'!C14</f>
        <v>6</v>
      </c>
      <c r="D12" s="65" t="str">
        <f>IF(Sheet1!$Y$100=D7,Sheet1!$R$100-0.0015+'PSEG 0-499K'!P10, " ")</f>
        <v xml:space="preserve"> </v>
      </c>
      <c r="E12" s="65" t="str">
        <f>IF(Sheet1!$Y$100=E7,Sheet1!$R$100-0.0015+'PSEG 0-499K'!P10, " ")</f>
        <v xml:space="preserve"> </v>
      </c>
      <c r="F12" s="65" t="str">
        <f>IF(Sheet1!$Y$100=F7,Sheet1!$R$100-0.0015+'PSEG 0-499K'!P10, " ")</f>
        <v xml:space="preserve"> </v>
      </c>
      <c r="G12" s="65" t="str">
        <f>IF(Sheet1!$Y$100=G7,Sheet1!$R$100-0.0015+'PSEG 0-499K'!P10, " ")</f>
        <v xml:space="preserve"> </v>
      </c>
      <c r="H12" s="65" t="str">
        <f>IF(Sheet1!$Y$100=H7,Sheet1!$R$100-0.0015+'PSEG 0-499K'!P10, " ")</f>
        <v xml:space="preserve"> </v>
      </c>
      <c r="I12" s="65">
        <f>IF(Sheet1!$Y$100=I7,Sheet1!$R$100-0.0015+'PSEG 0-499K'!P10, " ")</f>
        <v>7.3029999999999998E-2</v>
      </c>
      <c r="J12" s="2"/>
      <c r="K12" s="2"/>
      <c r="L12" s="6"/>
    </row>
    <row r="13" spans="1:16" s="53" customFormat="1" ht="24.75" customHeight="1" thickBot="1" x14ac:dyDescent="0.3">
      <c r="A13" s="54" t="s">
        <v>28</v>
      </c>
      <c r="B13" s="66" t="s">
        <v>12</v>
      </c>
      <c r="C13" s="69">
        <v>6</v>
      </c>
      <c r="D13" s="67">
        <f>VLOOKUP($C$13,Sheet1!$A$100:$AG$118,28,FALSE)+'PSEG 0-499K'!P10</f>
        <v>8.8399999999999992E-2</v>
      </c>
      <c r="E13" s="67">
        <f>VLOOKUP($C$13,Sheet1!$A$100:$AG$118,29,FALSE)+'PSEG 0-499K'!$P$10</f>
        <v>8.8090000000000002E-2</v>
      </c>
      <c r="F13" s="67">
        <f>VLOOKUP($C$13,Sheet1!$A$100:$AG$118,30,FALSE)+'PSEG 0-499K'!$P$10</f>
        <v>8.5150000000000003E-2</v>
      </c>
      <c r="G13" s="67">
        <f>VLOOKUP($C$13,Sheet1!$A$100:$AG$118,31,FALSE)+'PSEG 0-499K'!$P$10</f>
        <v>7.9259999999999997E-2</v>
      </c>
      <c r="H13" s="67">
        <f>VLOOKUP($C$13,Sheet1!$A$100:$AG$118,32,FALSE)+'PSEG 0-499K'!$P$10</f>
        <v>7.4520000000000003E-2</v>
      </c>
      <c r="I13" s="67">
        <f>VLOOKUP($C$13,Sheet1!$A$100:$AG$118,33,FALSE)+'PSEG 0-499K'!$P$10</f>
        <v>7.3029999999999998E-2</v>
      </c>
      <c r="J13" s="2"/>
      <c r="K13" s="2"/>
      <c r="L13" s="6"/>
    </row>
    <row r="14" spans="1:16" ht="21.75" customHeight="1" x14ac:dyDescent="0.25">
      <c r="D14" s="63"/>
      <c r="E14" s="63"/>
      <c r="F14" s="64"/>
      <c r="G14" s="63"/>
    </row>
    <row r="15" spans="1:16" ht="16.5" customHeight="1" x14ac:dyDescent="0.25">
      <c r="A15" s="81" t="s">
        <v>3</v>
      </c>
      <c r="B15" s="83" t="s">
        <v>2</v>
      </c>
      <c r="C15" s="85" t="s">
        <v>1</v>
      </c>
      <c r="D15" s="87" t="s">
        <v>0</v>
      </c>
      <c r="E15" s="88"/>
      <c r="F15" s="88"/>
      <c r="G15" s="88"/>
      <c r="H15" s="88"/>
      <c r="I15" s="88"/>
    </row>
    <row r="16" spans="1:16" ht="21" customHeight="1" thickBot="1" x14ac:dyDescent="0.3">
      <c r="A16" s="82"/>
      <c r="B16" s="84"/>
      <c r="C16" s="86"/>
      <c r="D16" s="60">
        <f>'PSEG 0-499K'!$D$9</f>
        <v>42688</v>
      </c>
      <c r="E16" s="60">
        <f>'PSEG 0-499K'!$E$9</f>
        <v>42718</v>
      </c>
      <c r="F16" s="60">
        <f>'PSEG 0-499K'!$F$9</f>
        <v>42749</v>
      </c>
      <c r="G16" s="60">
        <f>'PSEG 0-499K'!$G$9</f>
        <v>42780</v>
      </c>
      <c r="H16" s="60">
        <f>'PSEG 0-499K'!$H$9</f>
        <v>42808</v>
      </c>
      <c r="I16" s="60">
        <f>'PSEG 0-499K'!$I$9</f>
        <v>42839</v>
      </c>
      <c r="M16" s="3"/>
      <c r="N16" s="3"/>
      <c r="O16" s="3"/>
      <c r="P16" s="3"/>
    </row>
    <row r="17" spans="1:16" ht="25.5" customHeight="1" thickBot="1" x14ac:dyDescent="0.3">
      <c r="A17" s="47" t="s">
        <v>11</v>
      </c>
      <c r="B17" s="48" t="s">
        <v>13</v>
      </c>
      <c r="C17" s="47">
        <v>6</v>
      </c>
      <c r="D17" s="65">
        <f>'ACE 0-499K'!D19-0.0009</f>
        <v>8.1490000000000007E-2</v>
      </c>
      <c r="E17" s="65">
        <f>'ACE 0-499K'!E19-0.0009</f>
        <v>8.1020000000000009E-2</v>
      </c>
      <c r="F17" s="65">
        <f>'ACE 0-499K'!F19-0.0009</f>
        <v>7.8399999999999997E-2</v>
      </c>
      <c r="G17" s="65">
        <f>'ACE 0-499K'!G19-0.0009</f>
        <v>7.356E-2</v>
      </c>
      <c r="H17" s="65">
        <f>'ACE 0-499K'!H19-0.0009</f>
        <v>6.9769999999999999E-2</v>
      </c>
      <c r="I17" s="65">
        <f>'ACE 0-499K'!I19-0.0009</f>
        <v>6.855E-2</v>
      </c>
      <c r="J17" s="2"/>
      <c r="K17" s="2"/>
      <c r="M17" s="3"/>
      <c r="N17" s="3"/>
      <c r="O17" s="3"/>
      <c r="P17" s="3"/>
    </row>
    <row r="18" spans="1:16" ht="25.5" customHeight="1" thickBot="1" x14ac:dyDescent="0.3">
      <c r="A18" s="47" t="s">
        <v>11</v>
      </c>
      <c r="B18" s="48" t="s">
        <v>13</v>
      </c>
      <c r="C18" s="47">
        <v>12</v>
      </c>
      <c r="D18" s="65">
        <f>'ACE 0-499K'!D20-0.0009</f>
        <v>7.4249999999999997E-2</v>
      </c>
      <c r="E18" s="65">
        <f>'ACE 0-499K'!E20-0.0009</f>
        <v>7.424E-2</v>
      </c>
      <c r="F18" s="65">
        <f>'ACE 0-499K'!F20-0.0009</f>
        <v>7.4120000000000005E-2</v>
      </c>
      <c r="G18" s="65">
        <f>'ACE 0-499K'!G20-0.0009</f>
        <v>7.4069999999999997E-2</v>
      </c>
      <c r="H18" s="65">
        <f>'ACE 0-499K'!H20-0.0009</f>
        <v>7.3950000000000002E-2</v>
      </c>
      <c r="I18" s="65">
        <f>'ACE 0-499K'!I20-0.0009</f>
        <v>7.3770000000000002E-2</v>
      </c>
      <c r="J18" s="2"/>
      <c r="K18" s="2"/>
      <c r="M18" s="3"/>
      <c r="N18" s="3"/>
      <c r="O18" s="3"/>
      <c r="P18" s="3"/>
    </row>
    <row r="19" spans="1:16" ht="25.5" customHeight="1" thickBot="1" x14ac:dyDescent="0.3">
      <c r="A19" s="47" t="s">
        <v>11</v>
      </c>
      <c r="B19" s="48" t="s">
        <v>13</v>
      </c>
      <c r="C19" s="47">
        <v>18</v>
      </c>
      <c r="D19" s="65">
        <f>'ACE 0-499K'!D21-0.0009</f>
        <v>7.6060000000000003E-2</v>
      </c>
      <c r="E19" s="65">
        <f>'ACE 0-499K'!E21-0.0009</f>
        <v>7.5810000000000002E-2</v>
      </c>
      <c r="F19" s="65">
        <f>'ACE 0-499K'!F21-0.0009</f>
        <v>7.5090000000000004E-2</v>
      </c>
      <c r="G19" s="65">
        <f>'ACE 0-499K'!G21-0.0009</f>
        <v>7.3709999999999998E-2</v>
      </c>
      <c r="H19" s="65">
        <f>'ACE 0-499K'!H21-0.0009</f>
        <v>7.263E-2</v>
      </c>
      <c r="I19" s="65">
        <f>'ACE 0-499K'!I21-0.0009</f>
        <v>7.2290000000000007E-2</v>
      </c>
      <c r="J19" s="2"/>
      <c r="K19" s="2"/>
      <c r="M19" s="3"/>
      <c r="N19" s="3"/>
      <c r="O19" s="3"/>
      <c r="P19" s="3"/>
    </row>
    <row r="20" spans="1:16" ht="25.5" customHeight="1" thickBot="1" x14ac:dyDescent="0.3">
      <c r="A20" s="47" t="s">
        <v>19</v>
      </c>
      <c r="B20" s="48" t="s">
        <v>13</v>
      </c>
      <c r="C20" s="47">
        <v>24</v>
      </c>
      <c r="D20" s="65">
        <f>'ACE 0-499K'!D22-0.0009</f>
        <v>7.4370000000000006E-2</v>
      </c>
      <c r="E20" s="65">
        <f>'ACE 0-499K'!E22-0.0009</f>
        <v>7.4480000000000005E-2</v>
      </c>
      <c r="F20" s="65">
        <f>'ACE 0-499K'!F22-0.0009</f>
        <v>7.4520000000000003E-2</v>
      </c>
      <c r="G20" s="65">
        <f>'ACE 0-499K'!G22-0.0009</f>
        <v>7.4639999999999998E-2</v>
      </c>
      <c r="H20" s="65">
        <f>'ACE 0-499K'!H22-0.0009</f>
        <v>7.4730000000000005E-2</v>
      </c>
      <c r="I20" s="65">
        <f>'ACE 0-499K'!I22-0.0009</f>
        <v>7.4779999999999999E-2</v>
      </c>
      <c r="J20" s="2"/>
      <c r="K20" s="2"/>
    </row>
    <row r="21" spans="1:16" ht="25.5" customHeight="1" thickBot="1" x14ac:dyDescent="0.3">
      <c r="A21" s="47" t="s">
        <v>25</v>
      </c>
      <c r="B21" s="48" t="s">
        <v>13</v>
      </c>
      <c r="C21" s="68">
        <f>'ACE 0-499K'!C23</f>
        <v>7</v>
      </c>
      <c r="D21" s="65" t="str">
        <f>IF(Sheet1!$Y$81=D16,Sheet1!$R$81-0.0009+'PSEG 0-499K'!P10, " ")</f>
        <v xml:space="preserve"> </v>
      </c>
      <c r="E21" s="65" t="str">
        <f>IF(Sheet1!$Y$81=E16,Sheet1!$R$81-0.0009+'PSEG 0-499K'!P10, " ")</f>
        <v xml:space="preserve"> </v>
      </c>
      <c r="F21" s="65" t="str">
        <f>IF(Sheet1!$Y$81=F16,Sheet1!$R$81-0.0009+'PSEG 0-499K'!P10, " ")</f>
        <v xml:space="preserve"> </v>
      </c>
      <c r="G21" s="65" t="str">
        <f>IF(Sheet1!$Y$81=G16,Sheet1!$R$81-0.0009+'PSEG 0-499K'!P10, " ")</f>
        <v xml:space="preserve"> </v>
      </c>
      <c r="H21" s="65" t="str">
        <f>IF(Sheet1!$Y$81=H16,Sheet1!$R$81-0.0009+'PSEG 0-499K'!P10, " ")</f>
        <v xml:space="preserve"> </v>
      </c>
      <c r="I21" s="65">
        <f>IF(Sheet1!$Y$81=I16,Sheet1!$R$81-0.0009+'PSEG 0-499K'!P10, " ")</f>
        <v>6.8530000000000008E-2</v>
      </c>
    </row>
    <row r="22" spans="1:16" s="53" customFormat="1" ht="25.5" customHeight="1" thickBot="1" x14ac:dyDescent="0.3">
      <c r="A22" s="54" t="s">
        <v>28</v>
      </c>
      <c r="B22" s="66" t="s">
        <v>13</v>
      </c>
      <c r="C22" s="69">
        <v>6</v>
      </c>
      <c r="D22" s="67">
        <f>VLOOKUP($C$22,Sheet1!$A$81:$AG$99,28,FALSE)+'PSEG 0-499K'!$P$10</f>
        <v>8.1490000000000007E-2</v>
      </c>
      <c r="E22" s="67">
        <f>VLOOKUP($C$22,Sheet1!$A$81:$AG$99,29,FALSE)+'PSEG 0-499K'!$P$10</f>
        <v>8.1020000000000009E-2</v>
      </c>
      <c r="F22" s="67">
        <f>VLOOKUP($C$22,Sheet1!$A$81:$AG$99,30,FALSE)+'PSEG 0-499K'!$P$10</f>
        <v>7.8399999999999997E-2</v>
      </c>
      <c r="G22" s="67">
        <f>VLOOKUP($C$22,Sheet1!$A$81:$AG$99,31,FALSE)+'PSEG 0-499K'!$P$10</f>
        <v>7.356E-2</v>
      </c>
      <c r="H22" s="67">
        <f>VLOOKUP($C$22,Sheet1!$A$81:$AG$99,32,FALSE)+'PSEG 0-499K'!$P$10</f>
        <v>6.9769999999999999E-2</v>
      </c>
      <c r="I22" s="67">
        <f>VLOOKUP($C$22,Sheet1!$A$81:$AG$99,33,FALSE)+'PSEG 0-499K'!$P$10</f>
        <v>6.855E-2</v>
      </c>
    </row>
    <row r="23" spans="1:16" x14ac:dyDescent="0.25">
      <c r="F23" s="38"/>
    </row>
    <row r="24" spans="1:16" x14ac:dyDescent="0.25">
      <c r="F24" s="38"/>
    </row>
    <row r="25" spans="1:16" x14ac:dyDescent="0.25">
      <c r="F25" s="38"/>
    </row>
    <row r="26" spans="1:16" x14ac:dyDescent="0.25">
      <c r="F26" s="38"/>
    </row>
    <row r="27" spans="1:16" x14ac:dyDescent="0.25">
      <c r="F27" s="38"/>
    </row>
    <row r="28" spans="1:16" x14ac:dyDescent="0.25">
      <c r="F28" s="38"/>
    </row>
    <row r="29" spans="1:16" x14ac:dyDescent="0.25">
      <c r="F29" s="38"/>
    </row>
    <row r="30" spans="1:16" x14ac:dyDescent="0.25">
      <c r="F30" s="38"/>
    </row>
    <row r="31" spans="1:16" x14ac:dyDescent="0.25">
      <c r="F31" s="38"/>
    </row>
    <row r="32" spans="1:16" x14ac:dyDescent="0.25">
      <c r="F32" s="38"/>
    </row>
    <row r="33" spans="6:6" x14ac:dyDescent="0.25">
      <c r="F33" s="38"/>
    </row>
    <row r="34" spans="6:6" x14ac:dyDescent="0.25">
      <c r="F34" s="38"/>
    </row>
    <row r="35" spans="6:6" x14ac:dyDescent="0.25">
      <c r="F35" s="38"/>
    </row>
    <row r="36" spans="6:6" x14ac:dyDescent="0.25">
      <c r="F36" s="38"/>
    </row>
    <row r="37" spans="6:6" x14ac:dyDescent="0.25">
      <c r="F37" s="38"/>
    </row>
    <row r="38" spans="6:6" x14ac:dyDescent="0.25">
      <c r="F38" s="38"/>
    </row>
    <row r="39" spans="6:6" x14ac:dyDescent="0.25">
      <c r="F39" s="38"/>
    </row>
    <row r="40" spans="6:6" x14ac:dyDescent="0.25">
      <c r="F40" s="38"/>
    </row>
    <row r="41" spans="6:6" x14ac:dyDescent="0.25">
      <c r="F41" s="38"/>
    </row>
    <row r="42" spans="6:6" x14ac:dyDescent="0.25">
      <c r="F42" s="38"/>
    </row>
    <row r="43" spans="6:6" x14ac:dyDescent="0.25">
      <c r="F43" s="38"/>
    </row>
    <row r="44" spans="6:6" x14ac:dyDescent="0.25">
      <c r="F44" s="38"/>
    </row>
    <row r="45" spans="6:6" x14ac:dyDescent="0.25">
      <c r="F45" s="38"/>
    </row>
    <row r="46" spans="6:6" x14ac:dyDescent="0.25">
      <c r="F46" s="38"/>
    </row>
    <row r="47" spans="6:6" x14ac:dyDescent="0.25">
      <c r="F47" s="38"/>
    </row>
    <row r="48" spans="6:6" x14ac:dyDescent="0.25">
      <c r="F48" s="38"/>
    </row>
    <row r="49" spans="6:6" x14ac:dyDescent="0.25">
      <c r="F49" s="38"/>
    </row>
    <row r="50" spans="6:6" x14ac:dyDescent="0.25">
      <c r="F50" s="38"/>
    </row>
    <row r="51" spans="6:6" x14ac:dyDescent="0.25">
      <c r="F51" s="38"/>
    </row>
    <row r="52" spans="6:6" x14ac:dyDescent="0.25">
      <c r="F52" s="38"/>
    </row>
    <row r="53" spans="6:6" x14ac:dyDescent="0.25">
      <c r="F53" s="38"/>
    </row>
    <row r="54" spans="6:6" x14ac:dyDescent="0.25">
      <c r="F54" s="38"/>
    </row>
    <row r="55" spans="6:6" x14ac:dyDescent="0.25">
      <c r="F55" s="38"/>
    </row>
    <row r="56" spans="6:6" x14ac:dyDescent="0.25">
      <c r="F56" s="38"/>
    </row>
    <row r="57" spans="6:6" x14ac:dyDescent="0.25">
      <c r="F57" s="38"/>
    </row>
    <row r="58" spans="6:6" x14ac:dyDescent="0.25">
      <c r="F58" s="38"/>
    </row>
    <row r="59" spans="6:6" x14ac:dyDescent="0.25">
      <c r="F59" s="38"/>
    </row>
    <row r="60" spans="6:6" x14ac:dyDescent="0.25">
      <c r="F60" s="38"/>
    </row>
    <row r="61" spans="6:6" x14ac:dyDescent="0.25">
      <c r="F61" s="38"/>
    </row>
    <row r="62" spans="6:6" x14ac:dyDescent="0.25">
      <c r="F62" s="38"/>
    </row>
    <row r="63" spans="6:6" x14ac:dyDescent="0.25">
      <c r="F63" s="38"/>
    </row>
    <row r="64" spans="6:6" x14ac:dyDescent="0.25">
      <c r="F64" s="38"/>
    </row>
    <row r="65" spans="6:6" x14ac:dyDescent="0.25">
      <c r="F65" s="38"/>
    </row>
    <row r="66" spans="6:6" x14ac:dyDescent="0.25">
      <c r="F66" s="38"/>
    </row>
    <row r="67" spans="6:6" x14ac:dyDescent="0.25">
      <c r="F67" s="38"/>
    </row>
    <row r="68" spans="6:6" x14ac:dyDescent="0.25">
      <c r="F68" s="38"/>
    </row>
    <row r="69" spans="6:6" x14ac:dyDescent="0.25">
      <c r="F69" s="38"/>
    </row>
    <row r="70" spans="6:6" x14ac:dyDescent="0.25">
      <c r="F70" s="38"/>
    </row>
    <row r="71" spans="6:6" x14ac:dyDescent="0.25">
      <c r="F71" s="38"/>
    </row>
    <row r="72" spans="6:6" x14ac:dyDescent="0.25">
      <c r="F72" s="38"/>
    </row>
    <row r="73" spans="6:6" x14ac:dyDescent="0.25">
      <c r="F73" s="38"/>
    </row>
    <row r="74" spans="6:6" x14ac:dyDescent="0.25">
      <c r="F74" s="38"/>
    </row>
    <row r="75" spans="6:6" x14ac:dyDescent="0.25">
      <c r="F75" s="38"/>
    </row>
    <row r="76" spans="6:6" x14ac:dyDescent="0.25">
      <c r="F76" s="38"/>
    </row>
    <row r="77" spans="6:6" x14ac:dyDescent="0.25">
      <c r="F77" s="38"/>
    </row>
    <row r="78" spans="6:6" x14ac:dyDescent="0.25">
      <c r="F78" s="38"/>
    </row>
    <row r="79" spans="6:6" x14ac:dyDescent="0.25">
      <c r="F79" s="38"/>
    </row>
    <row r="80" spans="6:6" x14ac:dyDescent="0.25">
      <c r="F80" s="38"/>
    </row>
    <row r="81" spans="6:6" x14ac:dyDescent="0.25">
      <c r="F81" s="38"/>
    </row>
    <row r="82" spans="6:6" x14ac:dyDescent="0.25">
      <c r="F82" s="38"/>
    </row>
    <row r="83" spans="6:6" x14ac:dyDescent="0.25">
      <c r="F83" s="38"/>
    </row>
    <row r="84" spans="6:6" x14ac:dyDescent="0.25">
      <c r="F84" s="38"/>
    </row>
    <row r="85" spans="6:6" x14ac:dyDescent="0.25">
      <c r="F85" s="38"/>
    </row>
    <row r="86" spans="6:6" x14ac:dyDescent="0.25">
      <c r="F86" s="38"/>
    </row>
    <row r="87" spans="6:6" x14ac:dyDescent="0.25">
      <c r="F87" s="38"/>
    </row>
    <row r="88" spans="6:6" x14ac:dyDescent="0.25">
      <c r="F88" s="38"/>
    </row>
    <row r="89" spans="6:6" x14ac:dyDescent="0.25">
      <c r="F89" s="38"/>
    </row>
    <row r="90" spans="6:6" x14ac:dyDescent="0.25">
      <c r="F90" s="38"/>
    </row>
    <row r="91" spans="6:6" x14ac:dyDescent="0.25">
      <c r="F91" s="38"/>
    </row>
    <row r="92" spans="6:6" x14ac:dyDescent="0.25">
      <c r="F92" s="38"/>
    </row>
    <row r="93" spans="6:6" x14ac:dyDescent="0.25">
      <c r="F93" s="38"/>
    </row>
    <row r="94" spans="6:6" x14ac:dyDescent="0.25">
      <c r="F94" s="38"/>
    </row>
    <row r="95" spans="6:6" x14ac:dyDescent="0.25">
      <c r="F95" s="38"/>
    </row>
    <row r="96" spans="6:6" x14ac:dyDescent="0.25">
      <c r="F96" s="38"/>
    </row>
    <row r="97" spans="6:6" x14ac:dyDescent="0.25">
      <c r="F97" s="38"/>
    </row>
    <row r="98" spans="6:6" x14ac:dyDescent="0.25">
      <c r="F98" s="38"/>
    </row>
    <row r="99" spans="6:6" x14ac:dyDescent="0.25">
      <c r="F99" s="38"/>
    </row>
    <row r="100" spans="6:6" x14ac:dyDescent="0.25">
      <c r="F100" s="38"/>
    </row>
    <row r="101" spans="6:6" x14ac:dyDescent="0.25">
      <c r="F101" s="38"/>
    </row>
    <row r="102" spans="6:6" x14ac:dyDescent="0.25">
      <c r="F102" s="38"/>
    </row>
    <row r="103" spans="6:6" x14ac:dyDescent="0.25">
      <c r="F103" s="38"/>
    </row>
    <row r="104" spans="6:6" x14ac:dyDescent="0.25">
      <c r="F104" s="38"/>
    </row>
    <row r="105" spans="6:6" x14ac:dyDescent="0.25">
      <c r="F105" s="38"/>
    </row>
    <row r="106" spans="6:6" x14ac:dyDescent="0.25">
      <c r="F106" s="38"/>
    </row>
    <row r="107" spans="6:6" x14ac:dyDescent="0.25">
      <c r="F107" s="38"/>
    </row>
    <row r="108" spans="6:6" x14ac:dyDescent="0.25">
      <c r="F108" s="38"/>
    </row>
    <row r="109" spans="6:6" x14ac:dyDescent="0.25">
      <c r="F109" s="38"/>
    </row>
    <row r="110" spans="6:6" x14ac:dyDescent="0.25">
      <c r="F110" s="38"/>
    </row>
    <row r="111" spans="6:6" x14ac:dyDescent="0.25">
      <c r="F111" s="38"/>
    </row>
    <row r="112" spans="6:6" x14ac:dyDescent="0.25">
      <c r="F112" s="38"/>
    </row>
    <row r="113" spans="6:6" x14ac:dyDescent="0.25">
      <c r="F113" s="38"/>
    </row>
    <row r="114" spans="6:6" x14ac:dyDescent="0.25">
      <c r="F114" s="38"/>
    </row>
    <row r="115" spans="6:6" x14ac:dyDescent="0.25">
      <c r="F115" s="38"/>
    </row>
    <row r="116" spans="6:6" x14ac:dyDescent="0.25">
      <c r="F116" s="38"/>
    </row>
    <row r="117" spans="6:6" x14ac:dyDescent="0.25">
      <c r="F117" s="38"/>
    </row>
    <row r="118" spans="6:6" x14ac:dyDescent="0.25">
      <c r="F118" s="38"/>
    </row>
    <row r="119" spans="6:6" x14ac:dyDescent="0.25">
      <c r="F119" s="38"/>
    </row>
    <row r="120" spans="6:6" x14ac:dyDescent="0.25">
      <c r="F120" s="38"/>
    </row>
    <row r="121" spans="6:6" x14ac:dyDescent="0.25">
      <c r="F121" s="38"/>
    </row>
    <row r="122" spans="6:6" x14ac:dyDescent="0.25">
      <c r="F122" s="38"/>
    </row>
    <row r="123" spans="6:6" x14ac:dyDescent="0.25">
      <c r="F123" s="38"/>
    </row>
    <row r="124" spans="6:6" x14ac:dyDescent="0.25">
      <c r="F124" s="38"/>
    </row>
    <row r="125" spans="6:6" x14ac:dyDescent="0.25">
      <c r="F125" s="38"/>
    </row>
    <row r="126" spans="6:6" x14ac:dyDescent="0.25">
      <c r="F126" s="38"/>
    </row>
    <row r="127" spans="6:6" x14ac:dyDescent="0.25">
      <c r="F127" s="38"/>
    </row>
    <row r="128" spans="6:6" x14ac:dyDescent="0.25">
      <c r="F128" s="38"/>
    </row>
    <row r="129" spans="6:6" x14ac:dyDescent="0.25">
      <c r="F129" s="38"/>
    </row>
    <row r="130" spans="6:6" x14ac:dyDescent="0.25">
      <c r="F130" s="38"/>
    </row>
    <row r="131" spans="6:6" x14ac:dyDescent="0.25">
      <c r="F131" s="38"/>
    </row>
    <row r="132" spans="6:6" x14ac:dyDescent="0.25">
      <c r="F132" s="38"/>
    </row>
    <row r="133" spans="6:6" x14ac:dyDescent="0.25">
      <c r="F133" s="38"/>
    </row>
    <row r="134" spans="6:6" x14ac:dyDescent="0.25">
      <c r="F134" s="38"/>
    </row>
    <row r="135" spans="6:6" x14ac:dyDescent="0.25">
      <c r="F135" s="38"/>
    </row>
    <row r="136" spans="6:6" x14ac:dyDescent="0.25">
      <c r="F136" s="38"/>
    </row>
    <row r="137" spans="6:6" x14ac:dyDescent="0.25">
      <c r="F137" s="38"/>
    </row>
    <row r="138" spans="6:6" x14ac:dyDescent="0.25">
      <c r="F138" s="38"/>
    </row>
    <row r="139" spans="6:6" x14ac:dyDescent="0.25">
      <c r="F139" s="38"/>
    </row>
    <row r="140" spans="6:6" x14ac:dyDescent="0.25">
      <c r="F140" s="38"/>
    </row>
    <row r="141" spans="6:6" x14ac:dyDescent="0.25">
      <c r="F141" s="38"/>
    </row>
    <row r="142" spans="6:6" x14ac:dyDescent="0.25">
      <c r="F142" s="38"/>
    </row>
    <row r="143" spans="6:6" x14ac:dyDescent="0.25">
      <c r="F143" s="38"/>
    </row>
    <row r="144" spans="6:6" x14ac:dyDescent="0.25">
      <c r="F144" s="38"/>
    </row>
    <row r="145" spans="6:6" x14ac:dyDescent="0.25">
      <c r="F145" s="38"/>
    </row>
    <row r="146" spans="6:6" x14ac:dyDescent="0.25">
      <c r="F146" s="38"/>
    </row>
    <row r="147" spans="6:6" x14ac:dyDescent="0.25">
      <c r="F147" s="38"/>
    </row>
    <row r="148" spans="6:6" x14ac:dyDescent="0.25">
      <c r="F148" s="38"/>
    </row>
    <row r="149" spans="6:6" x14ac:dyDescent="0.25">
      <c r="F149" s="38"/>
    </row>
    <row r="150" spans="6:6" x14ac:dyDescent="0.25">
      <c r="F150" s="38"/>
    </row>
    <row r="151" spans="6:6" x14ac:dyDescent="0.25">
      <c r="F151" s="38"/>
    </row>
    <row r="152" spans="6:6" x14ac:dyDescent="0.25">
      <c r="F152" s="38"/>
    </row>
    <row r="153" spans="6:6" x14ac:dyDescent="0.25">
      <c r="F153" s="38"/>
    </row>
    <row r="154" spans="6:6" x14ac:dyDescent="0.25">
      <c r="F154" s="38"/>
    </row>
    <row r="155" spans="6:6" x14ac:dyDescent="0.25">
      <c r="F155" s="38"/>
    </row>
    <row r="156" spans="6:6" x14ac:dyDescent="0.25">
      <c r="F156" s="38"/>
    </row>
    <row r="157" spans="6:6" x14ac:dyDescent="0.25">
      <c r="F157" s="38"/>
    </row>
    <row r="158" spans="6:6" x14ac:dyDescent="0.25">
      <c r="F158" s="38"/>
    </row>
    <row r="159" spans="6:6" x14ac:dyDescent="0.25">
      <c r="F159" s="38"/>
    </row>
    <row r="160" spans="6:6" x14ac:dyDescent="0.25">
      <c r="F160" s="38"/>
    </row>
    <row r="161" spans="6:6" x14ac:dyDescent="0.25">
      <c r="F161" s="38"/>
    </row>
    <row r="162" spans="6:6" x14ac:dyDescent="0.25">
      <c r="F162" s="38"/>
    </row>
    <row r="163" spans="6:6" x14ac:dyDescent="0.25">
      <c r="F163" s="38"/>
    </row>
    <row r="164" spans="6:6" x14ac:dyDescent="0.25">
      <c r="F164" s="38"/>
    </row>
    <row r="165" spans="6:6" x14ac:dyDescent="0.25">
      <c r="F165" s="38"/>
    </row>
    <row r="166" spans="6:6" x14ac:dyDescent="0.25">
      <c r="F166" s="38"/>
    </row>
    <row r="167" spans="6:6" x14ac:dyDescent="0.25">
      <c r="F167" s="38"/>
    </row>
    <row r="168" spans="6:6" x14ac:dyDescent="0.25">
      <c r="F168" s="38"/>
    </row>
    <row r="169" spans="6:6" x14ac:dyDescent="0.25">
      <c r="F169" s="38"/>
    </row>
    <row r="170" spans="6:6" x14ac:dyDescent="0.25">
      <c r="F170" s="38"/>
    </row>
    <row r="171" spans="6:6" x14ac:dyDescent="0.25">
      <c r="F171" s="38"/>
    </row>
    <row r="172" spans="6:6" x14ac:dyDescent="0.25">
      <c r="F172" s="38"/>
    </row>
    <row r="173" spans="6:6" x14ac:dyDescent="0.25">
      <c r="F173" s="38"/>
    </row>
    <row r="174" spans="6:6" x14ac:dyDescent="0.25">
      <c r="F174" s="38"/>
    </row>
    <row r="175" spans="6:6" x14ac:dyDescent="0.25">
      <c r="F175" s="38"/>
    </row>
    <row r="176" spans="6:6" x14ac:dyDescent="0.25">
      <c r="F176" s="38"/>
    </row>
    <row r="177" spans="6:6" x14ac:dyDescent="0.25">
      <c r="F177" s="38"/>
    </row>
    <row r="178" spans="6:6" x14ac:dyDescent="0.25">
      <c r="F178" s="38"/>
    </row>
    <row r="179" spans="6:6" x14ac:dyDescent="0.25">
      <c r="F179" s="38"/>
    </row>
    <row r="180" spans="6:6" x14ac:dyDescent="0.25">
      <c r="F180" s="38"/>
    </row>
    <row r="181" spans="6:6" x14ac:dyDescent="0.25">
      <c r="F181" s="38"/>
    </row>
    <row r="182" spans="6:6" x14ac:dyDescent="0.25">
      <c r="F182" s="38"/>
    </row>
    <row r="183" spans="6:6" x14ac:dyDescent="0.25">
      <c r="F183" s="38"/>
    </row>
    <row r="184" spans="6:6" x14ac:dyDescent="0.25">
      <c r="F184" s="38"/>
    </row>
    <row r="185" spans="6:6" x14ac:dyDescent="0.25">
      <c r="F185" s="38"/>
    </row>
    <row r="186" spans="6:6" x14ac:dyDescent="0.25">
      <c r="F186" s="38"/>
    </row>
    <row r="187" spans="6:6" x14ac:dyDescent="0.25">
      <c r="F187" s="38"/>
    </row>
    <row r="188" spans="6:6" x14ac:dyDescent="0.25">
      <c r="F188" s="38"/>
    </row>
    <row r="189" spans="6:6" x14ac:dyDescent="0.25">
      <c r="F189" s="38"/>
    </row>
    <row r="190" spans="6:6" x14ac:dyDescent="0.25">
      <c r="F190" s="38"/>
    </row>
    <row r="191" spans="6:6" x14ac:dyDescent="0.25">
      <c r="F191" s="38"/>
    </row>
    <row r="192" spans="6:6" x14ac:dyDescent="0.25">
      <c r="F192" s="38"/>
    </row>
    <row r="193" spans="6:6" x14ac:dyDescent="0.25">
      <c r="F193" s="38"/>
    </row>
    <row r="194" spans="6:6" x14ac:dyDescent="0.25">
      <c r="F194" s="38"/>
    </row>
    <row r="195" spans="6:6" x14ac:dyDescent="0.25">
      <c r="F195" s="38"/>
    </row>
    <row r="196" spans="6:6" x14ac:dyDescent="0.25">
      <c r="F196" s="38"/>
    </row>
    <row r="197" spans="6:6" x14ac:dyDescent="0.25">
      <c r="F197" s="38"/>
    </row>
    <row r="198" spans="6:6" x14ac:dyDescent="0.25">
      <c r="F198" s="38"/>
    </row>
    <row r="199" spans="6:6" x14ac:dyDescent="0.25">
      <c r="F199" s="38"/>
    </row>
    <row r="200" spans="6:6" x14ac:dyDescent="0.25">
      <c r="F200" s="38"/>
    </row>
    <row r="201" spans="6:6" x14ac:dyDescent="0.25">
      <c r="F201" s="38"/>
    </row>
    <row r="202" spans="6:6" x14ac:dyDescent="0.25">
      <c r="F202" s="38"/>
    </row>
    <row r="203" spans="6:6" x14ac:dyDescent="0.25">
      <c r="F203" s="38"/>
    </row>
    <row r="204" spans="6:6" x14ac:dyDescent="0.25">
      <c r="F204" s="38"/>
    </row>
    <row r="205" spans="6:6" x14ac:dyDescent="0.25">
      <c r="F205" s="38"/>
    </row>
    <row r="206" spans="6:6" x14ac:dyDescent="0.25">
      <c r="F206" s="38"/>
    </row>
    <row r="207" spans="6:6" x14ac:dyDescent="0.25">
      <c r="F207" s="38"/>
    </row>
    <row r="208" spans="6:6" x14ac:dyDescent="0.25">
      <c r="F208" s="38"/>
    </row>
    <row r="209" spans="6:6" x14ac:dyDescent="0.25">
      <c r="F209" s="38"/>
    </row>
    <row r="210" spans="6:6" x14ac:dyDescent="0.25">
      <c r="F210" s="38"/>
    </row>
    <row r="211" spans="6:6" x14ac:dyDescent="0.25">
      <c r="F211" s="38"/>
    </row>
    <row r="212" spans="6:6" x14ac:dyDescent="0.25">
      <c r="F212" s="38"/>
    </row>
    <row r="213" spans="6:6" x14ac:dyDescent="0.25">
      <c r="F213" s="38"/>
    </row>
    <row r="214" spans="6:6" x14ac:dyDescent="0.25">
      <c r="F214" s="38"/>
    </row>
    <row r="215" spans="6:6" x14ac:dyDescent="0.25">
      <c r="F215" s="38"/>
    </row>
    <row r="216" spans="6:6" x14ac:dyDescent="0.25">
      <c r="F216" s="38"/>
    </row>
    <row r="217" spans="6:6" x14ac:dyDescent="0.25">
      <c r="F217" s="38"/>
    </row>
    <row r="218" spans="6:6" x14ac:dyDescent="0.25">
      <c r="F218" s="38"/>
    </row>
    <row r="219" spans="6:6" x14ac:dyDescent="0.25">
      <c r="F219" s="38"/>
    </row>
    <row r="220" spans="6:6" x14ac:dyDescent="0.25">
      <c r="F220" s="38"/>
    </row>
    <row r="221" spans="6:6" x14ac:dyDescent="0.25">
      <c r="F221" s="38"/>
    </row>
    <row r="222" spans="6:6" x14ac:dyDescent="0.25">
      <c r="F222" s="38"/>
    </row>
    <row r="223" spans="6:6" x14ac:dyDescent="0.25">
      <c r="F223" s="38"/>
    </row>
    <row r="224" spans="6:6" x14ac:dyDescent="0.25">
      <c r="F224" s="38"/>
    </row>
    <row r="225" spans="6:6" x14ac:dyDescent="0.25">
      <c r="F225" s="38"/>
    </row>
    <row r="226" spans="6:6" x14ac:dyDescent="0.25">
      <c r="F226" s="38"/>
    </row>
    <row r="227" spans="6:6" x14ac:dyDescent="0.25">
      <c r="F227" s="38"/>
    </row>
    <row r="228" spans="6:6" x14ac:dyDescent="0.25">
      <c r="F228" s="38"/>
    </row>
    <row r="229" spans="6:6" x14ac:dyDescent="0.25">
      <c r="F229" s="38"/>
    </row>
    <row r="230" spans="6:6" x14ac:dyDescent="0.25">
      <c r="F230" s="38"/>
    </row>
    <row r="231" spans="6:6" x14ac:dyDescent="0.25">
      <c r="F231" s="38"/>
    </row>
    <row r="232" spans="6:6" x14ac:dyDescent="0.25">
      <c r="F232" s="38"/>
    </row>
    <row r="233" spans="6:6" x14ac:dyDescent="0.25">
      <c r="F233" s="38"/>
    </row>
    <row r="234" spans="6:6" x14ac:dyDescent="0.25">
      <c r="F234" s="38"/>
    </row>
    <row r="235" spans="6:6" x14ac:dyDescent="0.25">
      <c r="F235" s="38"/>
    </row>
    <row r="236" spans="6:6" x14ac:dyDescent="0.25">
      <c r="F236" s="38"/>
    </row>
    <row r="237" spans="6:6" x14ac:dyDescent="0.25">
      <c r="F237" s="38"/>
    </row>
    <row r="238" spans="6:6" x14ac:dyDescent="0.25">
      <c r="F238" s="38"/>
    </row>
    <row r="239" spans="6:6" x14ac:dyDescent="0.25">
      <c r="F239" s="38"/>
    </row>
    <row r="240" spans="6:6" x14ac:dyDescent="0.25">
      <c r="F240" s="38"/>
    </row>
    <row r="241" spans="6:6" x14ac:dyDescent="0.25">
      <c r="F241" s="38"/>
    </row>
    <row r="242" spans="6:6" x14ac:dyDescent="0.25">
      <c r="F242" s="38"/>
    </row>
    <row r="243" spans="6:6" x14ac:dyDescent="0.25">
      <c r="F243" s="38"/>
    </row>
    <row r="244" spans="6:6" x14ac:dyDescent="0.25">
      <c r="F244" s="38"/>
    </row>
    <row r="245" spans="6:6" x14ac:dyDescent="0.25">
      <c r="F245" s="38"/>
    </row>
    <row r="246" spans="6:6" x14ac:dyDescent="0.25">
      <c r="F246" s="38"/>
    </row>
    <row r="247" spans="6:6" x14ac:dyDescent="0.25">
      <c r="F247" s="38"/>
    </row>
    <row r="248" spans="6:6" x14ac:dyDescent="0.25">
      <c r="F248" s="38"/>
    </row>
    <row r="249" spans="6:6" x14ac:dyDescent="0.25">
      <c r="F249" s="38"/>
    </row>
    <row r="250" spans="6:6" x14ac:dyDescent="0.25">
      <c r="F250" s="38"/>
    </row>
    <row r="251" spans="6:6" x14ac:dyDescent="0.25">
      <c r="F251" s="38"/>
    </row>
    <row r="252" spans="6:6" x14ac:dyDescent="0.25">
      <c r="F252" s="38"/>
    </row>
    <row r="253" spans="6:6" x14ac:dyDescent="0.25">
      <c r="F253" s="38"/>
    </row>
    <row r="254" spans="6:6" x14ac:dyDescent="0.25">
      <c r="F254" s="38"/>
    </row>
    <row r="255" spans="6:6" x14ac:dyDescent="0.25">
      <c r="F255" s="38"/>
    </row>
    <row r="256" spans="6:6" x14ac:dyDescent="0.25">
      <c r="F256" s="38"/>
    </row>
    <row r="257" spans="6:6" x14ac:dyDescent="0.25">
      <c r="F257" s="38"/>
    </row>
    <row r="258" spans="6:6" x14ac:dyDescent="0.25">
      <c r="F258" s="38"/>
    </row>
    <row r="259" spans="6:6" x14ac:dyDescent="0.25">
      <c r="F259" s="38"/>
    </row>
    <row r="260" spans="6:6" x14ac:dyDescent="0.25">
      <c r="F260" s="38"/>
    </row>
    <row r="261" spans="6:6" x14ac:dyDescent="0.25">
      <c r="F261" s="38"/>
    </row>
    <row r="262" spans="6:6" x14ac:dyDescent="0.25">
      <c r="F262" s="38"/>
    </row>
    <row r="263" spans="6:6" x14ac:dyDescent="0.25">
      <c r="F263" s="38"/>
    </row>
    <row r="264" spans="6:6" x14ac:dyDescent="0.25">
      <c r="F264" s="38"/>
    </row>
    <row r="265" spans="6:6" x14ac:dyDescent="0.25">
      <c r="F265" s="38"/>
    </row>
    <row r="266" spans="6:6" x14ac:dyDescent="0.25">
      <c r="F266" s="38"/>
    </row>
    <row r="267" spans="6:6" x14ac:dyDescent="0.25">
      <c r="F267" s="38"/>
    </row>
    <row r="268" spans="6:6" x14ac:dyDescent="0.25">
      <c r="F268" s="38"/>
    </row>
    <row r="269" spans="6:6" x14ac:dyDescent="0.25">
      <c r="F269" s="38"/>
    </row>
    <row r="270" spans="6:6" x14ac:dyDescent="0.25">
      <c r="F270" s="38"/>
    </row>
    <row r="271" spans="6:6" x14ac:dyDescent="0.25">
      <c r="F271" s="38"/>
    </row>
    <row r="272" spans="6:6" x14ac:dyDescent="0.25">
      <c r="F272" s="38"/>
    </row>
    <row r="273" spans="6:6" x14ac:dyDescent="0.25">
      <c r="F273" s="38"/>
    </row>
    <row r="274" spans="6:6" x14ac:dyDescent="0.25">
      <c r="F274" s="38"/>
    </row>
    <row r="275" spans="6:6" x14ac:dyDescent="0.25">
      <c r="F275" s="38"/>
    </row>
    <row r="276" spans="6:6" x14ac:dyDescent="0.25">
      <c r="F276" s="38"/>
    </row>
    <row r="277" spans="6:6" x14ac:dyDescent="0.25">
      <c r="F277" s="38"/>
    </row>
    <row r="278" spans="6:6" x14ac:dyDescent="0.25">
      <c r="F278" s="38"/>
    </row>
    <row r="279" spans="6:6" x14ac:dyDescent="0.25">
      <c r="F279" s="38"/>
    </row>
    <row r="280" spans="6:6" x14ac:dyDescent="0.25">
      <c r="F280" s="38"/>
    </row>
    <row r="281" spans="6:6" x14ac:dyDescent="0.25">
      <c r="F281" s="38"/>
    </row>
    <row r="282" spans="6:6" x14ac:dyDescent="0.25">
      <c r="F282" s="38"/>
    </row>
    <row r="283" spans="6:6" x14ac:dyDescent="0.25">
      <c r="F283" s="38"/>
    </row>
    <row r="284" spans="6:6" x14ac:dyDescent="0.25">
      <c r="F284" s="38"/>
    </row>
    <row r="285" spans="6:6" x14ac:dyDescent="0.25">
      <c r="F285" s="38"/>
    </row>
    <row r="286" spans="6:6" x14ac:dyDescent="0.25">
      <c r="F286" s="38"/>
    </row>
    <row r="287" spans="6:6" x14ac:dyDescent="0.25">
      <c r="F287" s="38"/>
    </row>
    <row r="288" spans="6:6" x14ac:dyDescent="0.25">
      <c r="F288" s="38"/>
    </row>
    <row r="289" spans="6:6" x14ac:dyDescent="0.25">
      <c r="F289" s="38"/>
    </row>
    <row r="290" spans="6:6" x14ac:dyDescent="0.25">
      <c r="F290" s="38"/>
    </row>
    <row r="291" spans="6:6" x14ac:dyDescent="0.25">
      <c r="F291" s="38"/>
    </row>
    <row r="292" spans="6:6" x14ac:dyDescent="0.25">
      <c r="F292" s="38"/>
    </row>
    <row r="293" spans="6:6" x14ac:dyDescent="0.25">
      <c r="F293" s="38"/>
    </row>
    <row r="294" spans="6:6" x14ac:dyDescent="0.25">
      <c r="F294" s="38"/>
    </row>
    <row r="295" spans="6:6" x14ac:dyDescent="0.25">
      <c r="F295" s="38"/>
    </row>
    <row r="296" spans="6:6" x14ac:dyDescent="0.25">
      <c r="F296" s="38"/>
    </row>
    <row r="297" spans="6:6" x14ac:dyDescent="0.25">
      <c r="F297" s="38"/>
    </row>
    <row r="298" spans="6:6" x14ac:dyDescent="0.25">
      <c r="F298" s="38"/>
    </row>
    <row r="299" spans="6:6" x14ac:dyDescent="0.25">
      <c r="F299" s="38"/>
    </row>
    <row r="300" spans="6:6" x14ac:dyDescent="0.25">
      <c r="F300" s="38"/>
    </row>
    <row r="301" spans="6:6" x14ac:dyDescent="0.25">
      <c r="F301" s="38"/>
    </row>
    <row r="302" spans="6:6" x14ac:dyDescent="0.25">
      <c r="F302" s="38"/>
    </row>
    <row r="303" spans="6:6" x14ac:dyDescent="0.25">
      <c r="F303" s="38"/>
    </row>
    <row r="304" spans="6:6" x14ac:dyDescent="0.25">
      <c r="F304" s="38"/>
    </row>
    <row r="305" spans="6:6" x14ac:dyDescent="0.25">
      <c r="F305" s="38"/>
    </row>
    <row r="306" spans="6:6" x14ac:dyDescent="0.25">
      <c r="F306" s="38"/>
    </row>
    <row r="307" spans="6:6" x14ac:dyDescent="0.25">
      <c r="F307" s="38"/>
    </row>
    <row r="308" spans="6:6" x14ac:dyDescent="0.25">
      <c r="F308" s="38"/>
    </row>
    <row r="309" spans="6:6" x14ac:dyDescent="0.25">
      <c r="F309" s="38"/>
    </row>
    <row r="310" spans="6:6" x14ac:dyDescent="0.25">
      <c r="F310" s="38"/>
    </row>
    <row r="311" spans="6:6" x14ac:dyDescent="0.25">
      <c r="F311" s="38"/>
    </row>
    <row r="312" spans="6:6" x14ac:dyDescent="0.25">
      <c r="F312" s="38"/>
    </row>
    <row r="313" spans="6:6" x14ac:dyDescent="0.25">
      <c r="F313" s="38"/>
    </row>
    <row r="314" spans="6:6" x14ac:dyDescent="0.25">
      <c r="F314" s="38"/>
    </row>
    <row r="315" spans="6:6" x14ac:dyDescent="0.25">
      <c r="F315" s="38"/>
    </row>
    <row r="316" spans="6:6" x14ac:dyDescent="0.25">
      <c r="F316" s="38"/>
    </row>
    <row r="317" spans="6:6" x14ac:dyDescent="0.25">
      <c r="F317" s="38"/>
    </row>
    <row r="318" spans="6:6" x14ac:dyDescent="0.25">
      <c r="F318" s="38"/>
    </row>
    <row r="319" spans="6:6" x14ac:dyDescent="0.25">
      <c r="F319" s="38"/>
    </row>
    <row r="320" spans="6:6" x14ac:dyDescent="0.25">
      <c r="F320" s="38"/>
    </row>
    <row r="321" spans="6:6" x14ac:dyDescent="0.25">
      <c r="F321" s="38"/>
    </row>
    <row r="322" spans="6:6" x14ac:dyDescent="0.25">
      <c r="F322" s="38"/>
    </row>
    <row r="323" spans="6:6" x14ac:dyDescent="0.25">
      <c r="F323" s="38"/>
    </row>
    <row r="324" spans="6:6" x14ac:dyDescent="0.25">
      <c r="F324" s="38"/>
    </row>
    <row r="325" spans="6:6" x14ac:dyDescent="0.25">
      <c r="F325" s="38"/>
    </row>
    <row r="326" spans="6:6" x14ac:dyDescent="0.25">
      <c r="F326" s="38"/>
    </row>
    <row r="327" spans="6:6" x14ac:dyDescent="0.25">
      <c r="F327" s="38"/>
    </row>
    <row r="328" spans="6:6" x14ac:dyDescent="0.25">
      <c r="F328" s="38"/>
    </row>
    <row r="329" spans="6:6" x14ac:dyDescent="0.25">
      <c r="F329" s="38"/>
    </row>
    <row r="330" spans="6:6" x14ac:dyDescent="0.25">
      <c r="F330" s="38"/>
    </row>
    <row r="331" spans="6:6" x14ac:dyDescent="0.25">
      <c r="F331" s="38"/>
    </row>
    <row r="332" spans="6:6" x14ac:dyDescent="0.25">
      <c r="F332" s="38"/>
    </row>
    <row r="333" spans="6:6" x14ac:dyDescent="0.25">
      <c r="F333" s="38"/>
    </row>
    <row r="334" spans="6:6" x14ac:dyDescent="0.25">
      <c r="F334" s="38"/>
    </row>
    <row r="335" spans="6:6" x14ac:dyDescent="0.25">
      <c r="F335" s="38"/>
    </row>
    <row r="336" spans="6:6" x14ac:dyDescent="0.25">
      <c r="F336" s="38"/>
    </row>
    <row r="337" spans="6:6" x14ac:dyDescent="0.25">
      <c r="F337" s="38"/>
    </row>
    <row r="338" spans="6:6" x14ac:dyDescent="0.25">
      <c r="F338" s="38"/>
    </row>
    <row r="339" spans="6:6" x14ac:dyDescent="0.25">
      <c r="F339" s="38"/>
    </row>
    <row r="340" spans="6:6" x14ac:dyDescent="0.25">
      <c r="F340" s="38"/>
    </row>
    <row r="341" spans="6:6" x14ac:dyDescent="0.25">
      <c r="F341" s="38"/>
    </row>
    <row r="342" spans="6:6" x14ac:dyDescent="0.25">
      <c r="F342" s="38"/>
    </row>
    <row r="343" spans="6:6" x14ac:dyDescent="0.25">
      <c r="F343" s="38"/>
    </row>
    <row r="344" spans="6:6" x14ac:dyDescent="0.25">
      <c r="F344" s="38"/>
    </row>
    <row r="345" spans="6:6" x14ac:dyDescent="0.25">
      <c r="F345" s="38"/>
    </row>
    <row r="346" spans="6:6" x14ac:dyDescent="0.25">
      <c r="F346" s="38"/>
    </row>
    <row r="347" spans="6:6" x14ac:dyDescent="0.25">
      <c r="F347" s="38"/>
    </row>
    <row r="348" spans="6:6" x14ac:dyDescent="0.25">
      <c r="F348" s="38"/>
    </row>
    <row r="349" spans="6:6" x14ac:dyDescent="0.25">
      <c r="F349" s="38"/>
    </row>
    <row r="350" spans="6:6" x14ac:dyDescent="0.25">
      <c r="F350" s="38"/>
    </row>
    <row r="351" spans="6:6" x14ac:dyDescent="0.25">
      <c r="F351" s="38"/>
    </row>
    <row r="352" spans="6:6" x14ac:dyDescent="0.25">
      <c r="F352" s="38"/>
    </row>
    <row r="353" spans="6:6" x14ac:dyDescent="0.25">
      <c r="F353" s="38"/>
    </row>
    <row r="354" spans="6:6" x14ac:dyDescent="0.25">
      <c r="F354" s="38"/>
    </row>
    <row r="355" spans="6:6" x14ac:dyDescent="0.25">
      <c r="F355" s="38"/>
    </row>
    <row r="356" spans="6:6" x14ac:dyDescent="0.25">
      <c r="F356" s="38"/>
    </row>
    <row r="357" spans="6:6" x14ac:dyDescent="0.25">
      <c r="F357" s="38"/>
    </row>
    <row r="358" spans="6:6" x14ac:dyDescent="0.25">
      <c r="F358" s="38"/>
    </row>
    <row r="359" spans="6:6" x14ac:dyDescent="0.25">
      <c r="F359" s="38"/>
    </row>
    <row r="360" spans="6:6" x14ac:dyDescent="0.25">
      <c r="F360" s="38"/>
    </row>
    <row r="361" spans="6:6" x14ac:dyDescent="0.25">
      <c r="F361" s="38"/>
    </row>
    <row r="362" spans="6:6" x14ac:dyDescent="0.25">
      <c r="F362" s="38"/>
    </row>
    <row r="363" spans="6:6" x14ac:dyDescent="0.25">
      <c r="F363" s="38"/>
    </row>
    <row r="364" spans="6:6" x14ac:dyDescent="0.25">
      <c r="F364" s="38"/>
    </row>
    <row r="365" spans="6:6" x14ac:dyDescent="0.25">
      <c r="F365" s="38"/>
    </row>
    <row r="366" spans="6:6" x14ac:dyDescent="0.25">
      <c r="F366" s="38"/>
    </row>
    <row r="367" spans="6:6" x14ac:dyDescent="0.25">
      <c r="F367" s="38"/>
    </row>
    <row r="368" spans="6:6" x14ac:dyDescent="0.25">
      <c r="F368" s="38"/>
    </row>
    <row r="369" spans="6:6" x14ac:dyDescent="0.25">
      <c r="F369" s="38"/>
    </row>
    <row r="370" spans="6:6" x14ac:dyDescent="0.25">
      <c r="F370" s="38"/>
    </row>
    <row r="371" spans="6:6" x14ac:dyDescent="0.25">
      <c r="F371" s="38"/>
    </row>
    <row r="372" spans="6:6" x14ac:dyDescent="0.25">
      <c r="F372" s="38"/>
    </row>
    <row r="373" spans="6:6" x14ac:dyDescent="0.25">
      <c r="F373" s="38"/>
    </row>
    <row r="374" spans="6:6" x14ac:dyDescent="0.25">
      <c r="F374" s="38"/>
    </row>
    <row r="375" spans="6:6" x14ac:dyDescent="0.25">
      <c r="F375" s="38"/>
    </row>
    <row r="376" spans="6:6" x14ac:dyDescent="0.25">
      <c r="F376" s="38"/>
    </row>
    <row r="377" spans="6:6" x14ac:dyDescent="0.25">
      <c r="F377" s="38"/>
    </row>
    <row r="378" spans="6:6" x14ac:dyDescent="0.25">
      <c r="F378" s="38"/>
    </row>
    <row r="379" spans="6:6" x14ac:dyDescent="0.25">
      <c r="F379" s="38"/>
    </row>
    <row r="380" spans="6:6" x14ac:dyDescent="0.25">
      <c r="F380" s="38"/>
    </row>
    <row r="381" spans="6:6" x14ac:dyDescent="0.25">
      <c r="F381" s="38"/>
    </row>
    <row r="382" spans="6:6" x14ac:dyDescent="0.25">
      <c r="F382" s="38"/>
    </row>
    <row r="383" spans="6:6" x14ac:dyDescent="0.25">
      <c r="F383" s="38"/>
    </row>
    <row r="384" spans="6:6" x14ac:dyDescent="0.25">
      <c r="F384" s="38"/>
    </row>
    <row r="385" spans="6:6" x14ac:dyDescent="0.25">
      <c r="F385" s="38"/>
    </row>
    <row r="386" spans="6:6" x14ac:dyDescent="0.25">
      <c r="F386" s="38"/>
    </row>
    <row r="387" spans="6:6" x14ac:dyDescent="0.25">
      <c r="F387" s="38"/>
    </row>
    <row r="388" spans="6:6" x14ac:dyDescent="0.25">
      <c r="F388" s="38"/>
    </row>
    <row r="389" spans="6:6" x14ac:dyDescent="0.25">
      <c r="F389" s="38"/>
    </row>
    <row r="390" spans="6:6" x14ac:dyDescent="0.25">
      <c r="F390" s="38"/>
    </row>
    <row r="391" spans="6:6" x14ac:dyDescent="0.25">
      <c r="F391" s="38"/>
    </row>
    <row r="392" spans="6:6" x14ac:dyDescent="0.25">
      <c r="F392" s="38"/>
    </row>
    <row r="393" spans="6:6" x14ac:dyDescent="0.25">
      <c r="F393" s="38"/>
    </row>
    <row r="394" spans="6:6" x14ac:dyDescent="0.25">
      <c r="F394" s="38"/>
    </row>
    <row r="395" spans="6:6" x14ac:dyDescent="0.25">
      <c r="F395" s="38"/>
    </row>
    <row r="396" spans="6:6" x14ac:dyDescent="0.25">
      <c r="F396" s="38"/>
    </row>
    <row r="397" spans="6:6" x14ac:dyDescent="0.25">
      <c r="F397" s="38"/>
    </row>
    <row r="398" spans="6:6" x14ac:dyDescent="0.25">
      <c r="F398" s="38"/>
    </row>
    <row r="399" spans="6:6" x14ac:dyDescent="0.25">
      <c r="F399" s="38"/>
    </row>
    <row r="400" spans="6:6" x14ac:dyDescent="0.25">
      <c r="F400" s="38"/>
    </row>
    <row r="401" spans="6:6" x14ac:dyDescent="0.25">
      <c r="F401" s="38"/>
    </row>
    <row r="402" spans="6:6" x14ac:dyDescent="0.25">
      <c r="F402" s="38"/>
    </row>
    <row r="403" spans="6:6" x14ac:dyDescent="0.25">
      <c r="F403" s="38"/>
    </row>
    <row r="404" spans="6:6" x14ac:dyDescent="0.25">
      <c r="F404" s="38"/>
    </row>
    <row r="405" spans="6:6" x14ac:dyDescent="0.25">
      <c r="F405" s="38"/>
    </row>
    <row r="406" spans="6:6" x14ac:dyDescent="0.25">
      <c r="F406" s="38"/>
    </row>
    <row r="407" spans="6:6" x14ac:dyDescent="0.25">
      <c r="F407" s="38"/>
    </row>
    <row r="408" spans="6:6" x14ac:dyDescent="0.25">
      <c r="F408" s="38"/>
    </row>
    <row r="409" spans="6:6" x14ac:dyDescent="0.25">
      <c r="F409" s="38"/>
    </row>
    <row r="410" spans="6:6" x14ac:dyDescent="0.25">
      <c r="F410" s="38"/>
    </row>
    <row r="411" spans="6:6" x14ac:dyDescent="0.25">
      <c r="F411" s="38"/>
    </row>
    <row r="412" spans="6:6" x14ac:dyDescent="0.25">
      <c r="F412" s="38"/>
    </row>
    <row r="413" spans="6:6" x14ac:dyDescent="0.25">
      <c r="F413" s="38"/>
    </row>
    <row r="414" spans="6:6" x14ac:dyDescent="0.25">
      <c r="F414" s="38"/>
    </row>
    <row r="415" spans="6:6" x14ac:dyDescent="0.25">
      <c r="F415" s="38"/>
    </row>
    <row r="416" spans="6:6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  <row r="422" spans="6:6" x14ac:dyDescent="0.25">
      <c r="F422" s="38"/>
    </row>
    <row r="423" spans="6:6" x14ac:dyDescent="0.25">
      <c r="F423" s="38"/>
    </row>
    <row r="424" spans="6:6" x14ac:dyDescent="0.25">
      <c r="F424" s="38"/>
    </row>
    <row r="425" spans="6:6" x14ac:dyDescent="0.25">
      <c r="F425" s="38"/>
    </row>
    <row r="426" spans="6:6" x14ac:dyDescent="0.25">
      <c r="F426" s="38"/>
    </row>
    <row r="427" spans="6:6" x14ac:dyDescent="0.25">
      <c r="F427" s="38"/>
    </row>
    <row r="428" spans="6:6" x14ac:dyDescent="0.25">
      <c r="F428" s="38"/>
    </row>
    <row r="429" spans="6:6" x14ac:dyDescent="0.25">
      <c r="F429" s="38"/>
    </row>
    <row r="430" spans="6:6" x14ac:dyDescent="0.25">
      <c r="F430" s="38"/>
    </row>
    <row r="431" spans="6:6" x14ac:dyDescent="0.25">
      <c r="F431" s="39"/>
    </row>
  </sheetData>
  <sheetProtection password="DF4E" sheet="1" objects="1" scenarios="1"/>
  <mergeCells count="9">
    <mergeCell ref="F2:G2"/>
    <mergeCell ref="A15:A16"/>
    <mergeCell ref="B15:B16"/>
    <mergeCell ref="C15:C16"/>
    <mergeCell ref="A6:A7"/>
    <mergeCell ref="B6:B7"/>
    <mergeCell ref="C6:C7"/>
    <mergeCell ref="D6:I6"/>
    <mergeCell ref="D15:I15"/>
  </mergeCells>
  <pageMargins left="1.05" right="0.7" top="0.55000000000000004" bottom="0.3" header="0.3" footer="0.3"/>
  <pageSetup scale="1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C13 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119"/>
  <sheetViews>
    <sheetView workbookViewId="0">
      <selection activeCell="D2" sqref="D2:I118"/>
    </sheetView>
  </sheetViews>
  <sheetFormatPr defaultColWidth="9.125" defaultRowHeight="12.75" x14ac:dyDescent="0.2"/>
  <cols>
    <col min="1" max="1" width="9.125" style="23"/>
    <col min="2" max="3" width="9.125" style="17"/>
    <col min="4" max="5" width="10.75" style="78" bestFit="1" customWidth="1"/>
    <col min="6" max="6" width="11.875" style="78" customWidth="1"/>
    <col min="7" max="7" width="10.75" style="78" bestFit="1" customWidth="1"/>
    <col min="8" max="9" width="10.75" style="78" customWidth="1"/>
    <col min="10" max="10" width="10.875" style="17" bestFit="1" customWidth="1"/>
    <col min="11" max="11" width="9.125" style="23"/>
    <col min="12" max="12" width="9.125" style="17"/>
    <col min="13" max="13" width="12.625" style="17" customWidth="1"/>
    <col min="14" max="14" width="10.625" style="17" bestFit="1" customWidth="1"/>
    <col min="15" max="15" width="9.125" style="17"/>
    <col min="16" max="16" width="9.375" style="17" bestFit="1" customWidth="1"/>
    <col min="17" max="17" width="9.375" style="17" customWidth="1"/>
    <col min="18" max="18" width="10.625" style="17" customWidth="1"/>
    <col min="19" max="19" width="10.75" style="17" customWidth="1"/>
    <col min="20" max="20" width="10.875" style="17" bestFit="1" customWidth="1"/>
    <col min="21" max="24" width="9.125" style="17"/>
    <col min="25" max="25" width="13.875" style="17" customWidth="1"/>
    <col min="26" max="26" width="10.625" style="17" bestFit="1" customWidth="1"/>
    <col min="27" max="31" width="9.125" style="17"/>
    <col min="32" max="32" width="9.625" style="17" bestFit="1" customWidth="1"/>
    <col min="33" max="16384" width="9.125" style="17"/>
  </cols>
  <sheetData>
    <row r="1" spans="1:33" ht="15.75" thickBot="1" x14ac:dyDescent="0.3">
      <c r="L1" s="22">
        <f>'PSEG 0-499K'!D9</f>
        <v>42688</v>
      </c>
      <c r="M1" s="22">
        <f>'PSEG 0-499K'!E9</f>
        <v>42718</v>
      </c>
      <c r="N1" s="22">
        <f>'PSEG 0-499K'!F9</f>
        <v>42749</v>
      </c>
      <c r="O1" s="22">
        <f>'PSEG 0-499K'!G9</f>
        <v>42780</v>
      </c>
      <c r="P1" s="22">
        <f>'PSEG 0-499K'!H9</f>
        <v>42808</v>
      </c>
      <c r="Q1" s="22">
        <f>'PSEG 0-499K'!I9</f>
        <v>42839</v>
      </c>
      <c r="R1" s="21" t="s">
        <v>14</v>
      </c>
      <c r="Y1" s="24" t="s">
        <v>15</v>
      </c>
      <c r="AB1" s="17" t="s">
        <v>17</v>
      </c>
    </row>
    <row r="2" spans="1:33" ht="15" x14ac:dyDescent="0.25">
      <c r="A2" s="23">
        <v>6</v>
      </c>
      <c r="B2" s="17" t="s">
        <v>4</v>
      </c>
      <c r="C2" s="17" t="s">
        <v>6</v>
      </c>
      <c r="D2" s="79">
        <v>0.10439</v>
      </c>
      <c r="E2" s="79">
        <v>0.10406</v>
      </c>
      <c r="F2" s="79">
        <v>0.10156999999999999</v>
      </c>
      <c r="G2" s="79">
        <v>9.6030000000000004E-2</v>
      </c>
      <c r="H2" s="79">
        <v>9.0719999999999995E-2</v>
      </c>
      <c r="I2" s="79">
        <v>8.863E-2</v>
      </c>
      <c r="J2" s="19"/>
      <c r="K2" s="23">
        <v>6</v>
      </c>
      <c r="L2" s="27">
        <f t="shared" ref="L2:Q2" si="0">MIN(D2:D20)</f>
        <v>9.5600000000000004E-2</v>
      </c>
      <c r="M2" s="27">
        <f t="shared" si="0"/>
        <v>9.5909999999999995E-2</v>
      </c>
      <c r="N2" s="27">
        <f t="shared" si="0"/>
        <v>9.5619999999999997E-2</v>
      </c>
      <c r="O2" s="27">
        <f t="shared" si="0"/>
        <v>9.3109999999999998E-2</v>
      </c>
      <c r="P2" s="29">
        <f t="shared" si="0"/>
        <v>8.9940000000000006E-2</v>
      </c>
      <c r="Q2" s="29">
        <f t="shared" si="0"/>
        <v>8.863E-2</v>
      </c>
      <c r="R2" s="27">
        <f>MIN(L2:Q2)</f>
        <v>8.863E-2</v>
      </c>
      <c r="S2" s="26">
        <f t="shared" ref="S2:X2" si="1">L2</f>
        <v>9.5600000000000004E-2</v>
      </c>
      <c r="T2" s="26">
        <f t="shared" si="1"/>
        <v>9.5909999999999995E-2</v>
      </c>
      <c r="U2" s="26">
        <f t="shared" si="1"/>
        <v>9.5619999999999997E-2</v>
      </c>
      <c r="V2" s="26">
        <f t="shared" si="1"/>
        <v>9.3109999999999998E-2</v>
      </c>
      <c r="W2" s="26">
        <f t="shared" si="1"/>
        <v>8.9940000000000006E-2</v>
      </c>
      <c r="X2" s="26">
        <f t="shared" si="1"/>
        <v>8.863E-2</v>
      </c>
      <c r="Y2" s="25">
        <f>HLOOKUP(R2,S2:X3,2,FALSE)</f>
        <v>42839</v>
      </c>
      <c r="AA2" s="17" t="s">
        <v>6</v>
      </c>
      <c r="AB2" s="32">
        <f t="shared" ref="AB2:AB39" si="2">D2-0.0009</f>
        <v>0.10349</v>
      </c>
      <c r="AC2" s="32">
        <f t="shared" ref="AC2:AC39" si="3">E2-0.0009</f>
        <v>0.10316</v>
      </c>
      <c r="AD2" s="32">
        <f t="shared" ref="AD2:AD39" si="4">F2-0.0009</f>
        <v>0.10067</v>
      </c>
      <c r="AE2" s="32">
        <f t="shared" ref="AE2:AG39" si="5">G2-0.0009</f>
        <v>9.5130000000000006E-2</v>
      </c>
      <c r="AF2" s="32">
        <f>H2-0.0009</f>
        <v>8.9819999999999997E-2</v>
      </c>
      <c r="AG2" s="32">
        <f t="shared" si="5"/>
        <v>8.7730000000000002E-2</v>
      </c>
    </row>
    <row r="3" spans="1:33" ht="15" x14ac:dyDescent="0.25">
      <c r="A3" s="23">
        <v>7</v>
      </c>
      <c r="D3" s="79">
        <v>0.10235</v>
      </c>
      <c r="E3" s="79">
        <v>0.10128</v>
      </c>
      <c r="F3" s="79">
        <v>9.955E-2</v>
      </c>
      <c r="G3" s="79">
        <v>9.4350000000000003E-2</v>
      </c>
      <c r="H3" s="79">
        <v>8.9940000000000006E-2</v>
      </c>
      <c r="I3" s="79">
        <v>8.9160000000000003E-2</v>
      </c>
      <c r="J3" s="19"/>
      <c r="K3" s="23">
        <v>7</v>
      </c>
      <c r="L3" s="28">
        <f>-VLOOKUP(L2,$D$2:$K$20,8,FALSE)</f>
        <v>-13</v>
      </c>
      <c r="M3" s="30">
        <f>-VLOOKUP(M2,$E$2:$K$20,7,FALSE)</f>
        <v>-12</v>
      </c>
      <c r="N3" s="28">
        <f>-VLOOKUP(N2,$F$2:$K$20,6,FALSE)</f>
        <v>-11</v>
      </c>
      <c r="O3" s="28">
        <f>-VLOOKUP(O2,$G$2:$K$20,5,FALSE)</f>
        <v>-10</v>
      </c>
      <c r="P3" s="30">
        <f>-VLOOKUP(P2,$H$2:$K$20,4,FALSE)</f>
        <v>-7</v>
      </c>
      <c r="Q3" s="30">
        <f>-VLOOKUP(Q2,$I$2:$K$20,3,FALSE)</f>
        <v>-6</v>
      </c>
      <c r="S3" s="25">
        <f>$L$1</f>
        <v>42688</v>
      </c>
      <c r="T3" s="25">
        <f>$M$1</f>
        <v>42718</v>
      </c>
      <c r="U3" s="25">
        <f>$N$1</f>
        <v>42749</v>
      </c>
      <c r="V3" s="25">
        <f>$O$1</f>
        <v>42780</v>
      </c>
      <c r="W3" s="25">
        <f>$P$1</f>
        <v>42808</v>
      </c>
      <c r="X3" s="25">
        <f>$Q$1</f>
        <v>42839</v>
      </c>
      <c r="Y3" s="17">
        <f>IF(L1=Y2,L4,IF(M1=Y2,M4,IF(N1=Y2,N4,IF(O1=Y2,O4,IF(P1=Y2,P4,IF(Q1=Y2,Q4))))))</f>
        <v>6</v>
      </c>
      <c r="AB3" s="32">
        <f t="shared" si="2"/>
        <v>0.10145</v>
      </c>
      <c r="AC3" s="32">
        <f t="shared" si="3"/>
        <v>0.10038</v>
      </c>
      <c r="AD3" s="32">
        <f t="shared" si="4"/>
        <v>9.8650000000000002E-2</v>
      </c>
      <c r="AE3" s="32">
        <f t="shared" si="5"/>
        <v>9.3450000000000005E-2</v>
      </c>
      <c r="AF3" s="32">
        <f t="shared" ref="AF3:AF39" si="6">H3-0.0009</f>
        <v>8.9040000000000008E-2</v>
      </c>
      <c r="AG3" s="32">
        <f t="shared" si="5"/>
        <v>8.8260000000000005E-2</v>
      </c>
    </row>
    <row r="4" spans="1:33" ht="15" x14ac:dyDescent="0.25">
      <c r="A4" s="23">
        <v>8</v>
      </c>
      <c r="D4" s="79">
        <v>0.10013</v>
      </c>
      <c r="E4" s="79">
        <v>9.9529999999999993E-2</v>
      </c>
      <c r="F4" s="79">
        <v>9.7570000000000004E-2</v>
      </c>
      <c r="G4" s="79">
        <v>9.3200000000000005E-2</v>
      </c>
      <c r="H4" s="79">
        <v>9.0270000000000003E-2</v>
      </c>
      <c r="I4" s="79">
        <v>8.9510000000000006E-2</v>
      </c>
      <c r="J4" s="19"/>
      <c r="K4" s="23">
        <v>8</v>
      </c>
      <c r="L4" s="23">
        <f t="shared" ref="L4:Q4" si="7">L3*-1</f>
        <v>13</v>
      </c>
      <c r="M4" s="23">
        <f t="shared" si="7"/>
        <v>12</v>
      </c>
      <c r="N4" s="23">
        <f t="shared" si="7"/>
        <v>11</v>
      </c>
      <c r="O4" s="23">
        <f t="shared" si="7"/>
        <v>10</v>
      </c>
      <c r="P4" s="23">
        <f t="shared" si="7"/>
        <v>7</v>
      </c>
      <c r="Q4" s="23">
        <f t="shared" si="7"/>
        <v>6</v>
      </c>
      <c r="AB4" s="32">
        <f t="shared" si="2"/>
        <v>9.9229999999999999E-2</v>
      </c>
      <c r="AC4" s="32">
        <f t="shared" si="3"/>
        <v>9.8629999999999995E-2</v>
      </c>
      <c r="AD4" s="32">
        <f t="shared" si="4"/>
        <v>9.6670000000000006E-2</v>
      </c>
      <c r="AE4" s="32">
        <f t="shared" si="5"/>
        <v>9.2300000000000007E-2</v>
      </c>
      <c r="AF4" s="32">
        <f t="shared" si="6"/>
        <v>8.9370000000000005E-2</v>
      </c>
      <c r="AG4" s="32">
        <f t="shared" si="5"/>
        <v>8.8610000000000008E-2</v>
      </c>
    </row>
    <row r="5" spans="1:33" ht="15" x14ac:dyDescent="0.25">
      <c r="A5" s="23">
        <v>9</v>
      </c>
      <c r="D5" s="79">
        <v>9.8710000000000006E-2</v>
      </c>
      <c r="E5" s="79">
        <v>9.776E-2</v>
      </c>
      <c r="F5" s="79">
        <v>9.6189999999999998E-2</v>
      </c>
      <c r="G5" s="79">
        <v>9.3179999999999999E-2</v>
      </c>
      <c r="H5" s="79">
        <v>9.0469999999999995E-2</v>
      </c>
      <c r="I5" s="79">
        <v>9.0609999999999996E-2</v>
      </c>
      <c r="J5" s="19"/>
      <c r="K5" s="23">
        <v>9</v>
      </c>
      <c r="AB5" s="32">
        <f t="shared" si="2"/>
        <v>9.7810000000000008E-2</v>
      </c>
      <c r="AC5" s="32">
        <f t="shared" si="3"/>
        <v>9.6860000000000002E-2</v>
      </c>
      <c r="AD5" s="32">
        <f t="shared" si="4"/>
        <v>9.529E-2</v>
      </c>
      <c r="AE5" s="32">
        <f t="shared" si="5"/>
        <v>9.2280000000000001E-2</v>
      </c>
      <c r="AF5" s="32">
        <f t="shared" si="6"/>
        <v>8.9569999999999997E-2</v>
      </c>
      <c r="AG5" s="32">
        <f t="shared" si="5"/>
        <v>8.9709999999999998E-2</v>
      </c>
    </row>
    <row r="6" spans="1:33" ht="15" x14ac:dyDescent="0.25">
      <c r="A6" s="23">
        <v>10</v>
      </c>
      <c r="D6" s="79">
        <v>9.7189999999999999E-2</v>
      </c>
      <c r="E6" s="79">
        <v>9.6479999999999996E-2</v>
      </c>
      <c r="F6" s="79">
        <v>9.5909999999999995E-2</v>
      </c>
      <c r="G6" s="79">
        <v>9.3109999999999998E-2</v>
      </c>
      <c r="H6" s="79">
        <v>9.1370000000000007E-2</v>
      </c>
      <c r="I6" s="79">
        <v>9.3810000000000004E-2</v>
      </c>
      <c r="J6" s="19"/>
      <c r="K6" s="23">
        <v>10</v>
      </c>
      <c r="AB6" s="32">
        <f t="shared" si="2"/>
        <v>9.6290000000000001E-2</v>
      </c>
      <c r="AC6" s="32">
        <f t="shared" si="3"/>
        <v>9.5579999999999998E-2</v>
      </c>
      <c r="AD6" s="32">
        <f t="shared" si="4"/>
        <v>9.5009999999999997E-2</v>
      </c>
      <c r="AE6" s="32">
        <f t="shared" si="5"/>
        <v>9.221E-2</v>
      </c>
      <c r="AF6" s="32">
        <f t="shared" si="6"/>
        <v>9.0470000000000009E-2</v>
      </c>
      <c r="AG6" s="32">
        <f t="shared" si="5"/>
        <v>9.2910000000000006E-2</v>
      </c>
    </row>
    <row r="7" spans="1:33" ht="15" x14ac:dyDescent="0.25">
      <c r="A7" s="23">
        <v>11</v>
      </c>
      <c r="D7" s="79">
        <v>9.6070000000000003E-2</v>
      </c>
      <c r="E7" s="79">
        <v>9.6199999999999994E-2</v>
      </c>
      <c r="F7" s="79">
        <v>9.5619999999999997E-2</v>
      </c>
      <c r="G7" s="79">
        <v>9.3710000000000002E-2</v>
      </c>
      <c r="H7" s="79">
        <v>9.4210000000000002E-2</v>
      </c>
      <c r="I7" s="79">
        <v>9.5979999999999996E-2</v>
      </c>
      <c r="J7" s="19"/>
      <c r="K7" s="23">
        <v>11</v>
      </c>
      <c r="AB7" s="32">
        <f t="shared" si="2"/>
        <v>9.5170000000000005E-2</v>
      </c>
      <c r="AC7" s="32">
        <f t="shared" si="3"/>
        <v>9.5299999999999996E-2</v>
      </c>
      <c r="AD7" s="32">
        <f t="shared" si="4"/>
        <v>9.4719999999999999E-2</v>
      </c>
      <c r="AE7" s="32">
        <f t="shared" si="5"/>
        <v>9.2810000000000004E-2</v>
      </c>
      <c r="AF7" s="32">
        <f t="shared" si="6"/>
        <v>9.3310000000000004E-2</v>
      </c>
      <c r="AG7" s="32">
        <f t="shared" si="5"/>
        <v>9.5079999999999998E-2</v>
      </c>
    </row>
    <row r="8" spans="1:33" ht="15" x14ac:dyDescent="0.25">
      <c r="A8" s="23">
        <v>12</v>
      </c>
      <c r="D8" s="79">
        <v>9.5839999999999995E-2</v>
      </c>
      <c r="E8" s="79">
        <v>9.5909999999999995E-2</v>
      </c>
      <c r="F8" s="79">
        <v>9.5979999999999996E-2</v>
      </c>
      <c r="G8" s="79">
        <v>9.6119999999999997E-2</v>
      </c>
      <c r="H8" s="79">
        <v>9.6170000000000005E-2</v>
      </c>
      <c r="I8" s="79">
        <v>9.6189999999999998E-2</v>
      </c>
      <c r="J8" s="19"/>
      <c r="K8" s="23">
        <v>12</v>
      </c>
      <c r="AB8" s="32">
        <f t="shared" si="2"/>
        <v>9.4939999999999997E-2</v>
      </c>
      <c r="AC8" s="32">
        <f t="shared" si="3"/>
        <v>9.5009999999999997E-2</v>
      </c>
      <c r="AD8" s="32">
        <f t="shared" si="4"/>
        <v>9.5079999999999998E-2</v>
      </c>
      <c r="AE8" s="32">
        <f t="shared" si="5"/>
        <v>9.5219999999999999E-2</v>
      </c>
      <c r="AF8" s="32">
        <f t="shared" si="6"/>
        <v>9.5270000000000007E-2</v>
      </c>
      <c r="AG8" s="32">
        <f t="shared" si="5"/>
        <v>9.529E-2</v>
      </c>
    </row>
    <row r="9" spans="1:33" ht="15" x14ac:dyDescent="0.25">
      <c r="A9" s="23">
        <v>13</v>
      </c>
      <c r="D9" s="79">
        <v>9.5600000000000004E-2</v>
      </c>
      <c r="E9" s="79">
        <v>9.622E-2</v>
      </c>
      <c r="F9" s="79">
        <v>9.8019999999999996E-2</v>
      </c>
      <c r="G9" s="79">
        <v>9.7790000000000002E-2</v>
      </c>
      <c r="H9" s="79">
        <v>9.6360000000000001E-2</v>
      </c>
      <c r="I9" s="79">
        <v>9.6140000000000003E-2</v>
      </c>
      <c r="J9" s="19"/>
      <c r="K9" s="23">
        <v>13</v>
      </c>
      <c r="AB9" s="32">
        <f t="shared" si="2"/>
        <v>9.4700000000000006E-2</v>
      </c>
      <c r="AC9" s="32">
        <f t="shared" si="3"/>
        <v>9.5320000000000002E-2</v>
      </c>
      <c r="AD9" s="32">
        <f t="shared" si="4"/>
        <v>9.7119999999999998E-2</v>
      </c>
      <c r="AE9" s="32">
        <f t="shared" si="5"/>
        <v>9.6890000000000004E-2</v>
      </c>
      <c r="AF9" s="32">
        <f t="shared" si="6"/>
        <v>9.5460000000000003E-2</v>
      </c>
      <c r="AG9" s="32">
        <f t="shared" si="5"/>
        <v>9.5240000000000005E-2</v>
      </c>
    </row>
    <row r="10" spans="1:33" ht="15" x14ac:dyDescent="0.25">
      <c r="A10" s="23">
        <v>14</v>
      </c>
      <c r="D10" s="79">
        <v>9.5909999999999995E-2</v>
      </c>
      <c r="E10" s="79">
        <v>9.8110000000000003E-2</v>
      </c>
      <c r="F10" s="79">
        <v>9.9440000000000001E-2</v>
      </c>
      <c r="G10" s="79">
        <v>9.7850000000000006E-2</v>
      </c>
      <c r="H10" s="79">
        <v>9.6299999999999997E-2</v>
      </c>
      <c r="I10" s="79">
        <v>9.5680000000000001E-2</v>
      </c>
      <c r="J10" s="19"/>
      <c r="K10" s="23">
        <v>14</v>
      </c>
      <c r="AB10" s="32">
        <f t="shared" si="2"/>
        <v>9.5009999999999997E-2</v>
      </c>
      <c r="AC10" s="32">
        <f t="shared" si="3"/>
        <v>9.7210000000000005E-2</v>
      </c>
      <c r="AD10" s="32">
        <f t="shared" si="4"/>
        <v>9.8540000000000003E-2</v>
      </c>
      <c r="AE10" s="32">
        <f t="shared" si="5"/>
        <v>9.6950000000000008E-2</v>
      </c>
      <c r="AF10" s="32">
        <f t="shared" si="6"/>
        <v>9.5399999999999999E-2</v>
      </c>
      <c r="AG10" s="32">
        <f t="shared" si="5"/>
        <v>9.4780000000000003E-2</v>
      </c>
    </row>
    <row r="11" spans="1:33" ht="15" x14ac:dyDescent="0.25">
      <c r="A11" s="23">
        <v>15</v>
      </c>
      <c r="D11" s="79">
        <v>9.7699999999999995E-2</v>
      </c>
      <c r="E11" s="79">
        <v>9.9440000000000001E-2</v>
      </c>
      <c r="F11" s="79">
        <v>9.9390000000000006E-2</v>
      </c>
      <c r="G11" s="79">
        <v>9.7710000000000005E-2</v>
      </c>
      <c r="H11" s="79">
        <v>9.5860000000000001E-2</v>
      </c>
      <c r="I11" s="79">
        <v>9.5039999999999999E-2</v>
      </c>
      <c r="J11" s="19"/>
      <c r="K11" s="23">
        <v>15</v>
      </c>
      <c r="AB11" s="32">
        <f t="shared" si="2"/>
        <v>9.6799999999999997E-2</v>
      </c>
      <c r="AC11" s="32">
        <f t="shared" si="3"/>
        <v>9.8540000000000003E-2</v>
      </c>
      <c r="AD11" s="32">
        <f t="shared" si="4"/>
        <v>9.8490000000000008E-2</v>
      </c>
      <c r="AE11" s="32">
        <f t="shared" si="5"/>
        <v>9.6810000000000007E-2</v>
      </c>
      <c r="AF11" s="32">
        <f t="shared" si="6"/>
        <v>9.4960000000000003E-2</v>
      </c>
      <c r="AG11" s="32">
        <f t="shared" si="5"/>
        <v>9.4140000000000001E-2</v>
      </c>
    </row>
    <row r="12" spans="1:33" ht="15" x14ac:dyDescent="0.25">
      <c r="A12" s="23">
        <v>16</v>
      </c>
      <c r="D12" s="79">
        <v>9.8979999999999999E-2</v>
      </c>
      <c r="E12" s="79">
        <v>9.9390000000000006E-2</v>
      </c>
      <c r="F12" s="79">
        <v>9.9169999999999994E-2</v>
      </c>
      <c r="G12" s="79">
        <v>9.7210000000000005E-2</v>
      </c>
      <c r="H12" s="79">
        <v>9.5240000000000005E-2</v>
      </c>
      <c r="I12" s="79">
        <v>9.4659999999999994E-2</v>
      </c>
      <c r="J12" s="19"/>
      <c r="K12" s="23">
        <v>16</v>
      </c>
      <c r="AB12" s="32">
        <f t="shared" si="2"/>
        <v>9.8080000000000001E-2</v>
      </c>
      <c r="AC12" s="32">
        <f t="shared" si="3"/>
        <v>9.8490000000000008E-2</v>
      </c>
      <c r="AD12" s="32">
        <f t="shared" si="4"/>
        <v>9.8269999999999996E-2</v>
      </c>
      <c r="AE12" s="32">
        <f t="shared" si="5"/>
        <v>9.6310000000000007E-2</v>
      </c>
      <c r="AF12" s="32">
        <f t="shared" si="6"/>
        <v>9.4340000000000007E-2</v>
      </c>
      <c r="AG12" s="32">
        <f t="shared" si="5"/>
        <v>9.3759999999999996E-2</v>
      </c>
    </row>
    <row r="13" spans="1:33" ht="15" x14ac:dyDescent="0.25">
      <c r="A13" s="23">
        <v>17</v>
      </c>
      <c r="D13" s="79">
        <v>9.8960000000000006E-2</v>
      </c>
      <c r="E13" s="79">
        <v>9.9180000000000004E-2</v>
      </c>
      <c r="F13" s="79">
        <v>9.8619999999999999E-2</v>
      </c>
      <c r="G13" s="79">
        <v>9.6540000000000001E-2</v>
      </c>
      <c r="H13" s="79">
        <v>9.4869999999999996E-2</v>
      </c>
      <c r="I13" s="79">
        <v>9.4119999999999995E-2</v>
      </c>
      <c r="J13" s="19"/>
      <c r="K13" s="23">
        <v>17</v>
      </c>
      <c r="AB13" s="32">
        <f t="shared" si="2"/>
        <v>9.8060000000000008E-2</v>
      </c>
      <c r="AC13" s="32">
        <f t="shared" si="3"/>
        <v>9.8280000000000006E-2</v>
      </c>
      <c r="AD13" s="32">
        <f t="shared" si="4"/>
        <v>9.7720000000000001E-2</v>
      </c>
      <c r="AE13" s="32">
        <f t="shared" si="5"/>
        <v>9.5640000000000003E-2</v>
      </c>
      <c r="AF13" s="32">
        <f t="shared" si="6"/>
        <v>9.3969999999999998E-2</v>
      </c>
      <c r="AG13" s="32">
        <f t="shared" si="5"/>
        <v>9.3219999999999997E-2</v>
      </c>
    </row>
    <row r="14" spans="1:33" ht="15" x14ac:dyDescent="0.25">
      <c r="A14" s="23">
        <v>18</v>
      </c>
      <c r="D14" s="79">
        <v>9.8780000000000007E-2</v>
      </c>
      <c r="E14" s="79">
        <v>9.8659999999999998E-2</v>
      </c>
      <c r="F14" s="79">
        <v>9.7909999999999997E-2</v>
      </c>
      <c r="G14" s="79">
        <v>9.6110000000000001E-2</v>
      </c>
      <c r="H14" s="79">
        <v>9.4350000000000003E-2</v>
      </c>
      <c r="I14" s="79">
        <v>9.3640000000000001E-2</v>
      </c>
      <c r="J14" s="19"/>
      <c r="K14" s="23">
        <v>18</v>
      </c>
      <c r="AB14" s="32">
        <f t="shared" si="2"/>
        <v>9.7880000000000009E-2</v>
      </c>
      <c r="AC14" s="32">
        <f t="shared" si="3"/>
        <v>9.776E-2</v>
      </c>
      <c r="AD14" s="32">
        <f t="shared" si="4"/>
        <v>9.7009999999999999E-2</v>
      </c>
      <c r="AE14" s="32">
        <f t="shared" si="5"/>
        <v>9.5210000000000003E-2</v>
      </c>
      <c r="AF14" s="32">
        <f t="shared" si="6"/>
        <v>9.3450000000000005E-2</v>
      </c>
      <c r="AG14" s="32">
        <f t="shared" si="5"/>
        <v>9.2740000000000003E-2</v>
      </c>
    </row>
    <row r="15" spans="1:33" ht="15" x14ac:dyDescent="0.25">
      <c r="A15" s="23">
        <v>19</v>
      </c>
      <c r="D15" s="79">
        <v>9.8309999999999995E-2</v>
      </c>
      <c r="E15" s="79">
        <v>9.7979999999999998E-2</v>
      </c>
      <c r="F15" s="79">
        <v>9.7409999999999997E-2</v>
      </c>
      <c r="G15" s="79">
        <v>9.5530000000000004E-2</v>
      </c>
      <c r="H15" s="79">
        <v>9.3880000000000005E-2</v>
      </c>
      <c r="I15" s="79">
        <v>9.3590000000000007E-2</v>
      </c>
      <c r="J15" s="19"/>
      <c r="K15" s="23">
        <v>19</v>
      </c>
      <c r="AB15" s="32">
        <f t="shared" si="2"/>
        <v>9.7409999999999997E-2</v>
      </c>
      <c r="AC15" s="32">
        <f t="shared" si="3"/>
        <v>9.708E-2</v>
      </c>
      <c r="AD15" s="32">
        <f t="shared" si="4"/>
        <v>9.6509999999999999E-2</v>
      </c>
      <c r="AE15" s="32">
        <f t="shared" si="5"/>
        <v>9.4630000000000006E-2</v>
      </c>
      <c r="AF15" s="32">
        <f t="shared" si="6"/>
        <v>9.2980000000000007E-2</v>
      </c>
      <c r="AG15" s="32">
        <f t="shared" si="5"/>
        <v>9.2690000000000008E-2</v>
      </c>
    </row>
    <row r="16" spans="1:33" ht="15" x14ac:dyDescent="0.25">
      <c r="A16" s="23">
        <v>20</v>
      </c>
      <c r="D16" s="79">
        <v>9.7680000000000003E-2</v>
      </c>
      <c r="E16" s="79">
        <v>9.7500000000000003E-2</v>
      </c>
      <c r="F16" s="79">
        <v>9.6780000000000005E-2</v>
      </c>
      <c r="G16" s="79">
        <v>9.5019999999999993E-2</v>
      </c>
      <c r="H16" s="79">
        <v>9.3820000000000001E-2</v>
      </c>
      <c r="I16" s="79">
        <v>9.3520000000000006E-2</v>
      </c>
      <c r="J16" s="19"/>
      <c r="K16" s="23">
        <v>20</v>
      </c>
      <c r="AB16" s="32">
        <f t="shared" si="2"/>
        <v>9.6780000000000005E-2</v>
      </c>
      <c r="AC16" s="32">
        <f t="shared" si="3"/>
        <v>9.6600000000000005E-2</v>
      </c>
      <c r="AD16" s="32">
        <f t="shared" si="4"/>
        <v>9.5880000000000007E-2</v>
      </c>
      <c r="AE16" s="32">
        <f t="shared" si="5"/>
        <v>9.4119999999999995E-2</v>
      </c>
      <c r="AF16" s="32">
        <f t="shared" si="6"/>
        <v>9.2920000000000003E-2</v>
      </c>
      <c r="AG16" s="32">
        <f t="shared" si="5"/>
        <v>9.2620000000000008E-2</v>
      </c>
    </row>
    <row r="17" spans="1:33" ht="15" x14ac:dyDescent="0.25">
      <c r="A17" s="23">
        <v>21</v>
      </c>
      <c r="D17" s="79">
        <v>9.7239999999999993E-2</v>
      </c>
      <c r="E17" s="79">
        <v>9.69E-2</v>
      </c>
      <c r="F17" s="79">
        <v>9.6240000000000006E-2</v>
      </c>
      <c r="G17" s="79">
        <v>9.4920000000000004E-2</v>
      </c>
      <c r="H17" s="79">
        <v>9.375E-2</v>
      </c>
      <c r="I17" s="79">
        <v>9.3759999999999996E-2</v>
      </c>
      <c r="J17" s="19"/>
      <c r="K17" s="23">
        <v>21</v>
      </c>
      <c r="AB17" s="32">
        <f t="shared" si="2"/>
        <v>9.6339999999999995E-2</v>
      </c>
      <c r="AC17" s="32">
        <f t="shared" si="3"/>
        <v>9.6000000000000002E-2</v>
      </c>
      <c r="AD17" s="32">
        <f t="shared" si="4"/>
        <v>9.5340000000000008E-2</v>
      </c>
      <c r="AE17" s="32">
        <f t="shared" si="5"/>
        <v>9.4020000000000006E-2</v>
      </c>
      <c r="AF17" s="32">
        <f t="shared" si="6"/>
        <v>9.2850000000000002E-2</v>
      </c>
      <c r="AG17" s="32">
        <f t="shared" si="5"/>
        <v>9.2859999999999998E-2</v>
      </c>
    </row>
    <row r="18" spans="1:33" ht="15" x14ac:dyDescent="0.25">
      <c r="A18" s="23">
        <v>22</v>
      </c>
      <c r="D18" s="79">
        <v>9.6670000000000006E-2</v>
      </c>
      <c r="E18" s="79">
        <v>9.6369999999999997E-2</v>
      </c>
      <c r="F18" s="79">
        <v>9.6089999999999995E-2</v>
      </c>
      <c r="G18" s="79">
        <v>9.4799999999999995E-2</v>
      </c>
      <c r="H18" s="79">
        <v>9.3960000000000002E-2</v>
      </c>
      <c r="I18" s="79">
        <v>9.5079999999999998E-2</v>
      </c>
      <c r="J18" s="19"/>
      <c r="K18" s="23">
        <v>22</v>
      </c>
      <c r="AB18" s="32">
        <f t="shared" si="2"/>
        <v>9.5770000000000008E-2</v>
      </c>
      <c r="AC18" s="32">
        <f t="shared" si="3"/>
        <v>9.5469999999999999E-2</v>
      </c>
      <c r="AD18" s="32">
        <f t="shared" si="4"/>
        <v>9.5189999999999997E-2</v>
      </c>
      <c r="AE18" s="32">
        <f t="shared" si="5"/>
        <v>9.3899999999999997E-2</v>
      </c>
      <c r="AF18" s="32">
        <f t="shared" si="6"/>
        <v>9.3060000000000004E-2</v>
      </c>
      <c r="AG18" s="32">
        <f t="shared" si="5"/>
        <v>9.418E-2</v>
      </c>
    </row>
    <row r="19" spans="1:33" ht="15" x14ac:dyDescent="0.25">
      <c r="A19" s="23">
        <v>23</v>
      </c>
      <c r="D19" s="79">
        <v>9.6170000000000005E-2</v>
      </c>
      <c r="E19" s="79">
        <v>9.622E-2</v>
      </c>
      <c r="F19" s="79">
        <v>9.5939999999999998E-2</v>
      </c>
      <c r="G19" s="79">
        <v>9.4969999999999999E-2</v>
      </c>
      <c r="H19" s="79">
        <v>9.5219999999999999E-2</v>
      </c>
      <c r="I19" s="79">
        <v>9.6089999999999995E-2</v>
      </c>
      <c r="J19" s="70"/>
      <c r="K19" s="23">
        <v>23</v>
      </c>
      <c r="AB19" s="32">
        <f t="shared" si="2"/>
        <v>9.5270000000000007E-2</v>
      </c>
      <c r="AC19" s="32">
        <f t="shared" si="3"/>
        <v>9.5320000000000002E-2</v>
      </c>
      <c r="AD19" s="32">
        <f t="shared" si="4"/>
        <v>9.5039999999999999E-2</v>
      </c>
      <c r="AE19" s="32">
        <f t="shared" si="5"/>
        <v>9.4070000000000001E-2</v>
      </c>
      <c r="AF19" s="32">
        <f t="shared" si="6"/>
        <v>9.4320000000000001E-2</v>
      </c>
      <c r="AG19" s="32">
        <f t="shared" si="5"/>
        <v>9.5189999999999997E-2</v>
      </c>
    </row>
    <row r="20" spans="1:33" ht="15" x14ac:dyDescent="0.25">
      <c r="A20" s="23">
        <v>24</v>
      </c>
      <c r="D20" s="79">
        <v>9.604E-2</v>
      </c>
      <c r="E20" s="79">
        <v>9.6070000000000003E-2</v>
      </c>
      <c r="F20" s="79">
        <v>9.6049999999999996E-2</v>
      </c>
      <c r="G20" s="79">
        <v>9.6140000000000003E-2</v>
      </c>
      <c r="H20" s="79">
        <v>9.6180000000000002E-2</v>
      </c>
      <c r="I20" s="79">
        <v>9.6159999999999995E-2</v>
      </c>
      <c r="J20" s="70"/>
      <c r="K20" s="23">
        <v>24</v>
      </c>
      <c r="AB20" s="32">
        <f t="shared" si="2"/>
        <v>9.5140000000000002E-2</v>
      </c>
      <c r="AC20" s="32">
        <f t="shared" si="3"/>
        <v>9.5170000000000005E-2</v>
      </c>
      <c r="AD20" s="32">
        <f t="shared" si="4"/>
        <v>9.5149999999999998E-2</v>
      </c>
      <c r="AE20" s="32">
        <f t="shared" si="5"/>
        <v>9.5240000000000005E-2</v>
      </c>
      <c r="AF20" s="32">
        <f t="shared" si="6"/>
        <v>9.5280000000000004E-2</v>
      </c>
      <c r="AG20" s="32">
        <f t="shared" si="5"/>
        <v>9.5259999999999997E-2</v>
      </c>
    </row>
    <row r="21" spans="1:33" ht="15" x14ac:dyDescent="0.25">
      <c r="A21" s="23">
        <v>6</v>
      </c>
      <c r="C21" s="17" t="s">
        <v>5</v>
      </c>
      <c r="D21" s="80">
        <v>9.393E-2</v>
      </c>
      <c r="E21" s="80">
        <v>9.35E-2</v>
      </c>
      <c r="F21" s="80">
        <v>9.1539999999999996E-2</v>
      </c>
      <c r="G21" s="80">
        <v>8.6679999999999993E-2</v>
      </c>
      <c r="H21" s="80">
        <v>8.1759999999999999E-2</v>
      </c>
      <c r="I21" s="80">
        <v>7.9769999999999994E-2</v>
      </c>
      <c r="J21" s="19"/>
      <c r="K21" s="23">
        <v>6</v>
      </c>
      <c r="L21" s="29">
        <f t="shared" ref="L21:Q21" si="8">MIN(D21:D39)</f>
        <v>8.6069999999999994E-2</v>
      </c>
      <c r="M21" s="29">
        <f t="shared" si="8"/>
        <v>8.6410000000000001E-2</v>
      </c>
      <c r="N21" s="29">
        <f t="shared" si="8"/>
        <v>8.6230000000000001E-2</v>
      </c>
      <c r="O21" s="29">
        <f t="shared" si="8"/>
        <v>8.3729999999999999E-2</v>
      </c>
      <c r="P21" s="29">
        <f t="shared" si="8"/>
        <v>8.0890000000000004E-2</v>
      </c>
      <c r="Q21" s="29">
        <f t="shared" si="8"/>
        <v>7.9769999999999994E-2</v>
      </c>
      <c r="R21" s="29">
        <f>MIN(L21:Q21)</f>
        <v>7.9769999999999994E-2</v>
      </c>
      <c r="S21" s="26">
        <f t="shared" ref="S21:X21" si="9">L21</f>
        <v>8.6069999999999994E-2</v>
      </c>
      <c r="T21" s="26">
        <f t="shared" si="9"/>
        <v>8.6410000000000001E-2</v>
      </c>
      <c r="U21" s="26">
        <f t="shared" si="9"/>
        <v>8.6230000000000001E-2</v>
      </c>
      <c r="V21" s="26">
        <f t="shared" si="9"/>
        <v>8.3729999999999999E-2</v>
      </c>
      <c r="W21" s="26">
        <f t="shared" si="9"/>
        <v>8.0890000000000004E-2</v>
      </c>
      <c r="X21" s="26">
        <f t="shared" si="9"/>
        <v>7.9769999999999994E-2</v>
      </c>
      <c r="Y21" s="25">
        <f>HLOOKUP(R21,S21:X22,2,FALSE)</f>
        <v>42839</v>
      </c>
      <c r="AA21" s="17" t="s">
        <v>18</v>
      </c>
      <c r="AB21" s="32">
        <f t="shared" si="2"/>
        <v>9.3030000000000002E-2</v>
      </c>
      <c r="AC21" s="32">
        <f t="shared" si="3"/>
        <v>9.2600000000000002E-2</v>
      </c>
      <c r="AD21" s="32">
        <f t="shared" si="4"/>
        <v>9.0639999999999998E-2</v>
      </c>
      <c r="AE21" s="32">
        <f t="shared" si="5"/>
        <v>8.5779999999999995E-2</v>
      </c>
      <c r="AF21" s="32">
        <f t="shared" si="6"/>
        <v>8.0860000000000001E-2</v>
      </c>
      <c r="AG21" s="32">
        <f t="shared" si="5"/>
        <v>7.8869999999999996E-2</v>
      </c>
    </row>
    <row r="22" spans="1:33" ht="15" x14ac:dyDescent="0.25">
      <c r="A22" s="23">
        <v>7</v>
      </c>
      <c r="D22" s="80">
        <v>9.1939999999999994E-2</v>
      </c>
      <c r="E22" s="80">
        <v>9.1139999999999999E-2</v>
      </c>
      <c r="F22" s="80">
        <v>9.0130000000000002E-2</v>
      </c>
      <c r="G22" s="80">
        <v>8.5260000000000002E-2</v>
      </c>
      <c r="H22" s="80">
        <v>8.0890000000000004E-2</v>
      </c>
      <c r="I22" s="80">
        <v>8.0019999999999994E-2</v>
      </c>
      <c r="J22" s="19"/>
      <c r="K22" s="23">
        <v>7</v>
      </c>
      <c r="L22" s="30">
        <f>-VLOOKUP(L21,$D$21:$K$39,8,FALSE)</f>
        <v>-13</v>
      </c>
      <c r="M22" s="30">
        <f>-VLOOKUP(M21,$E$21:$K$39,7,FALSE)</f>
        <v>-12</v>
      </c>
      <c r="N22" s="30">
        <f>-VLOOKUP(N21,$F$21:$K$39,6,FALSE)</f>
        <v>-11</v>
      </c>
      <c r="O22" s="30">
        <f>-VLOOKUP(O21,$G$21:$K$39,5,FALSE)</f>
        <v>-10</v>
      </c>
      <c r="P22" s="30">
        <f>-VLOOKUP(P21,$H$21:$K$39,4,FALSE)</f>
        <v>-7</v>
      </c>
      <c r="Q22" s="30">
        <f>-VLOOKUP(Q21,$I$21:$K$39,3,FALSE)</f>
        <v>-6</v>
      </c>
      <c r="S22" s="25">
        <f>$L$1</f>
        <v>42688</v>
      </c>
      <c r="T22" s="25">
        <f>$M$1</f>
        <v>42718</v>
      </c>
      <c r="U22" s="25">
        <f>$N$1</f>
        <v>42749</v>
      </c>
      <c r="V22" s="25">
        <f>$O$1</f>
        <v>42780</v>
      </c>
      <c r="W22" s="25">
        <f>$P$1</f>
        <v>42808</v>
      </c>
      <c r="X22" s="25">
        <f>$Q$1</f>
        <v>42839</v>
      </c>
      <c r="Y22" s="17">
        <f>IF(L1=Y21,L23,IF(M1=Y21,M23,IF(N1=Y21,N23,IF(O1=Y21,O23,IF(P1=Y21,P23,IF(Q1=Y21,Q23))))))</f>
        <v>6</v>
      </c>
      <c r="AB22" s="32">
        <f t="shared" si="2"/>
        <v>9.1039999999999996E-2</v>
      </c>
      <c r="AC22" s="32">
        <f t="shared" si="3"/>
        <v>9.0240000000000001E-2</v>
      </c>
      <c r="AD22" s="32">
        <f t="shared" si="4"/>
        <v>8.9230000000000004E-2</v>
      </c>
      <c r="AE22" s="32">
        <f t="shared" si="5"/>
        <v>8.4360000000000004E-2</v>
      </c>
      <c r="AF22" s="32">
        <f t="shared" si="6"/>
        <v>7.9990000000000006E-2</v>
      </c>
      <c r="AG22" s="32">
        <f t="shared" si="5"/>
        <v>7.9119999999999996E-2</v>
      </c>
    </row>
    <row r="23" spans="1:33" ht="15" x14ac:dyDescent="0.25">
      <c r="A23" s="23">
        <v>8</v>
      </c>
      <c r="D23" s="80">
        <v>9.0050000000000005E-2</v>
      </c>
      <c r="E23" s="80">
        <v>8.9959999999999998E-2</v>
      </c>
      <c r="F23" s="80">
        <v>8.8419999999999999E-2</v>
      </c>
      <c r="G23" s="80">
        <v>8.405E-2</v>
      </c>
      <c r="H23" s="80">
        <v>8.0990000000000006E-2</v>
      </c>
      <c r="I23" s="80">
        <v>8.0310000000000006E-2</v>
      </c>
      <c r="J23" s="19"/>
      <c r="K23" s="23">
        <v>8</v>
      </c>
      <c r="L23" s="23">
        <f>L22*-1</f>
        <v>13</v>
      </c>
      <c r="M23" s="23">
        <f t="shared" ref="M23" si="10">M22*-1</f>
        <v>12</v>
      </c>
      <c r="N23" s="23">
        <f t="shared" ref="N23" si="11">N22*-1</f>
        <v>11</v>
      </c>
      <c r="O23" s="23">
        <f t="shared" ref="O23" si="12">O22*-1</f>
        <v>10</v>
      </c>
      <c r="P23" s="23">
        <f>P22*-1</f>
        <v>7</v>
      </c>
      <c r="Q23" s="23">
        <f>Q22*-1</f>
        <v>6</v>
      </c>
      <c r="AB23" s="32">
        <f t="shared" si="2"/>
        <v>8.9150000000000007E-2</v>
      </c>
      <c r="AC23" s="32">
        <f t="shared" si="3"/>
        <v>8.906E-2</v>
      </c>
      <c r="AD23" s="32">
        <f t="shared" si="4"/>
        <v>8.7520000000000001E-2</v>
      </c>
      <c r="AE23" s="32">
        <f t="shared" si="5"/>
        <v>8.3150000000000002E-2</v>
      </c>
      <c r="AF23" s="32">
        <f t="shared" si="6"/>
        <v>8.0090000000000008E-2</v>
      </c>
      <c r="AG23" s="32">
        <f t="shared" si="5"/>
        <v>7.9410000000000008E-2</v>
      </c>
    </row>
    <row r="24" spans="1:33" ht="15" x14ac:dyDescent="0.25">
      <c r="A24" s="23">
        <v>9</v>
      </c>
      <c r="D24" s="80">
        <v>8.9120000000000005E-2</v>
      </c>
      <c r="E24" s="80">
        <v>8.8440000000000005E-2</v>
      </c>
      <c r="F24" s="80">
        <v>8.6980000000000002E-2</v>
      </c>
      <c r="G24" s="80">
        <v>8.3830000000000002E-2</v>
      </c>
      <c r="H24" s="80">
        <v>8.1159999999999996E-2</v>
      </c>
      <c r="I24" s="80">
        <v>8.1290000000000001E-2</v>
      </c>
      <c r="J24" s="19"/>
      <c r="K24" s="23">
        <v>9</v>
      </c>
      <c r="AB24" s="32">
        <f t="shared" si="2"/>
        <v>8.8220000000000007E-2</v>
      </c>
      <c r="AC24" s="32">
        <f t="shared" si="3"/>
        <v>8.7540000000000007E-2</v>
      </c>
      <c r="AD24" s="32">
        <f t="shared" si="4"/>
        <v>8.6080000000000004E-2</v>
      </c>
      <c r="AE24" s="32">
        <f t="shared" si="5"/>
        <v>8.2930000000000004E-2</v>
      </c>
      <c r="AF24" s="32">
        <f t="shared" si="6"/>
        <v>8.0259999999999998E-2</v>
      </c>
      <c r="AG24" s="32">
        <f t="shared" si="5"/>
        <v>8.0390000000000003E-2</v>
      </c>
    </row>
    <row r="25" spans="1:33" ht="15" x14ac:dyDescent="0.25">
      <c r="A25" s="23">
        <v>10</v>
      </c>
      <c r="D25" s="80">
        <v>8.7830000000000005E-2</v>
      </c>
      <c r="E25" s="80">
        <v>8.7129999999999999E-2</v>
      </c>
      <c r="F25" s="80">
        <v>8.6529999999999996E-2</v>
      </c>
      <c r="G25" s="80">
        <v>8.3729999999999999E-2</v>
      </c>
      <c r="H25" s="80">
        <v>8.1949999999999995E-2</v>
      </c>
      <c r="I25" s="80">
        <v>8.4510000000000002E-2</v>
      </c>
      <c r="J25" s="19"/>
      <c r="K25" s="23">
        <v>10</v>
      </c>
      <c r="AB25" s="32">
        <f t="shared" si="2"/>
        <v>8.6930000000000007E-2</v>
      </c>
      <c r="AC25" s="32">
        <f t="shared" si="3"/>
        <v>8.6230000000000001E-2</v>
      </c>
      <c r="AD25" s="32">
        <f t="shared" si="4"/>
        <v>8.5629999999999998E-2</v>
      </c>
      <c r="AE25" s="32">
        <f t="shared" si="5"/>
        <v>8.2830000000000001E-2</v>
      </c>
      <c r="AF25" s="32">
        <f t="shared" si="6"/>
        <v>8.1049999999999997E-2</v>
      </c>
      <c r="AG25" s="32">
        <f t="shared" si="5"/>
        <v>8.3610000000000004E-2</v>
      </c>
    </row>
    <row r="26" spans="1:33" ht="15" x14ac:dyDescent="0.25">
      <c r="A26" s="23">
        <v>11</v>
      </c>
      <c r="D26" s="80">
        <v>8.6679999999999993E-2</v>
      </c>
      <c r="E26" s="80">
        <v>8.6699999999999999E-2</v>
      </c>
      <c r="F26" s="80">
        <v>8.6230000000000001E-2</v>
      </c>
      <c r="G26" s="80">
        <v>8.4239999999999995E-2</v>
      </c>
      <c r="H26" s="80">
        <v>8.4820000000000007E-2</v>
      </c>
      <c r="I26" s="80">
        <v>8.6639999999999995E-2</v>
      </c>
      <c r="J26" s="19"/>
      <c r="K26" s="23">
        <v>11</v>
      </c>
      <c r="AB26" s="32">
        <f t="shared" si="2"/>
        <v>8.5779999999999995E-2</v>
      </c>
      <c r="AC26" s="32">
        <f t="shared" si="3"/>
        <v>8.5800000000000001E-2</v>
      </c>
      <c r="AD26" s="32">
        <f t="shared" si="4"/>
        <v>8.5330000000000003E-2</v>
      </c>
      <c r="AE26" s="32">
        <f t="shared" si="5"/>
        <v>8.3339999999999997E-2</v>
      </c>
      <c r="AF26" s="32">
        <f t="shared" si="6"/>
        <v>8.3920000000000008E-2</v>
      </c>
      <c r="AG26" s="32">
        <f t="shared" si="5"/>
        <v>8.5739999999999997E-2</v>
      </c>
    </row>
    <row r="27" spans="1:33" ht="15" x14ac:dyDescent="0.25">
      <c r="A27" s="23">
        <v>12</v>
      </c>
      <c r="D27" s="80">
        <v>8.6319999999999994E-2</v>
      </c>
      <c r="E27" s="80">
        <v>8.6410000000000001E-2</v>
      </c>
      <c r="F27" s="80">
        <v>8.6489999999999997E-2</v>
      </c>
      <c r="G27" s="80">
        <v>8.6660000000000001E-2</v>
      </c>
      <c r="H27" s="80">
        <v>8.6739999999999998E-2</v>
      </c>
      <c r="I27" s="80">
        <v>8.6790000000000006E-2</v>
      </c>
      <c r="J27" s="19"/>
      <c r="K27" s="23">
        <v>12</v>
      </c>
      <c r="AB27" s="32">
        <f t="shared" si="2"/>
        <v>8.5419999999999996E-2</v>
      </c>
      <c r="AC27" s="32">
        <f t="shared" si="3"/>
        <v>8.5510000000000003E-2</v>
      </c>
      <c r="AD27" s="32">
        <f t="shared" si="4"/>
        <v>8.5589999999999999E-2</v>
      </c>
      <c r="AE27" s="32">
        <f t="shared" si="5"/>
        <v>8.5760000000000003E-2</v>
      </c>
      <c r="AF27" s="32">
        <f t="shared" si="6"/>
        <v>8.584E-2</v>
      </c>
      <c r="AG27" s="32">
        <f t="shared" si="5"/>
        <v>8.5890000000000008E-2</v>
      </c>
    </row>
    <row r="28" spans="1:33" ht="15" x14ac:dyDescent="0.25">
      <c r="A28" s="23">
        <v>13</v>
      </c>
      <c r="D28" s="80">
        <v>8.6069999999999994E-2</v>
      </c>
      <c r="E28" s="80">
        <v>8.6639999999999995E-2</v>
      </c>
      <c r="F28" s="80">
        <v>8.8539999999999994E-2</v>
      </c>
      <c r="G28" s="80">
        <v>8.8289999999999993E-2</v>
      </c>
      <c r="H28" s="80">
        <v>8.6870000000000003E-2</v>
      </c>
      <c r="I28" s="80">
        <v>8.6639999999999995E-2</v>
      </c>
      <c r="J28" s="19"/>
      <c r="K28" s="23">
        <v>13</v>
      </c>
      <c r="AB28" s="32">
        <f t="shared" si="2"/>
        <v>8.5169999999999996E-2</v>
      </c>
      <c r="AC28" s="32">
        <f t="shared" si="3"/>
        <v>8.5739999999999997E-2</v>
      </c>
      <c r="AD28" s="32">
        <f t="shared" si="4"/>
        <v>8.7639999999999996E-2</v>
      </c>
      <c r="AE28" s="32">
        <f t="shared" si="5"/>
        <v>8.7389999999999995E-2</v>
      </c>
      <c r="AF28" s="32">
        <f t="shared" si="6"/>
        <v>8.5970000000000005E-2</v>
      </c>
      <c r="AG28" s="32">
        <f t="shared" si="5"/>
        <v>8.5739999999999997E-2</v>
      </c>
    </row>
    <row r="29" spans="1:33" ht="15" x14ac:dyDescent="0.25">
      <c r="A29" s="23">
        <v>14</v>
      </c>
      <c r="D29" s="80">
        <v>8.6319999999999994E-2</v>
      </c>
      <c r="E29" s="80">
        <v>8.8539999999999994E-2</v>
      </c>
      <c r="F29" s="80">
        <v>8.9910000000000004E-2</v>
      </c>
      <c r="G29" s="80">
        <v>8.8289999999999993E-2</v>
      </c>
      <c r="H29" s="80">
        <v>8.6730000000000002E-2</v>
      </c>
      <c r="I29" s="80">
        <v>8.6150000000000004E-2</v>
      </c>
      <c r="J29" s="19"/>
      <c r="K29" s="23">
        <v>14</v>
      </c>
      <c r="AB29" s="32">
        <f t="shared" si="2"/>
        <v>8.5419999999999996E-2</v>
      </c>
      <c r="AC29" s="32">
        <f t="shared" si="3"/>
        <v>8.7639999999999996E-2</v>
      </c>
      <c r="AD29" s="32">
        <f t="shared" si="4"/>
        <v>8.9010000000000006E-2</v>
      </c>
      <c r="AE29" s="32">
        <f t="shared" si="5"/>
        <v>8.7389999999999995E-2</v>
      </c>
      <c r="AF29" s="32">
        <f t="shared" si="6"/>
        <v>8.5830000000000004E-2</v>
      </c>
      <c r="AG29" s="32">
        <f t="shared" si="5"/>
        <v>8.5250000000000006E-2</v>
      </c>
    </row>
    <row r="30" spans="1:33" ht="15" x14ac:dyDescent="0.25">
      <c r="A30" s="23">
        <v>15</v>
      </c>
      <c r="D30" s="80">
        <v>8.8120000000000004E-2</v>
      </c>
      <c r="E30" s="80">
        <v>8.9829999999999993E-2</v>
      </c>
      <c r="F30" s="80">
        <v>8.9810000000000001E-2</v>
      </c>
      <c r="G30" s="80">
        <v>8.8080000000000006E-2</v>
      </c>
      <c r="H30" s="80">
        <v>8.6260000000000003E-2</v>
      </c>
      <c r="I30" s="80">
        <v>8.5580000000000003E-2</v>
      </c>
      <c r="J30" s="19"/>
      <c r="K30" s="23">
        <v>15</v>
      </c>
      <c r="AB30" s="32">
        <f t="shared" si="2"/>
        <v>8.7220000000000006E-2</v>
      </c>
      <c r="AC30" s="32">
        <f t="shared" si="3"/>
        <v>8.8929999999999995E-2</v>
      </c>
      <c r="AD30" s="32">
        <f t="shared" si="4"/>
        <v>8.8910000000000003E-2</v>
      </c>
      <c r="AE30" s="32">
        <f t="shared" si="5"/>
        <v>8.7180000000000007E-2</v>
      </c>
      <c r="AF30" s="32">
        <f t="shared" si="6"/>
        <v>8.5360000000000005E-2</v>
      </c>
      <c r="AG30" s="32">
        <f t="shared" si="5"/>
        <v>8.4680000000000005E-2</v>
      </c>
    </row>
    <row r="31" spans="1:33" ht="15" x14ac:dyDescent="0.25">
      <c r="A31" s="23">
        <v>16</v>
      </c>
      <c r="D31" s="80">
        <v>8.9370000000000005E-2</v>
      </c>
      <c r="E31" s="80">
        <v>8.974E-2</v>
      </c>
      <c r="F31" s="80">
        <v>8.9520000000000002E-2</v>
      </c>
      <c r="G31" s="80">
        <v>8.7559999999999999E-2</v>
      </c>
      <c r="H31" s="80">
        <v>8.5720000000000005E-2</v>
      </c>
      <c r="I31" s="80">
        <v>8.5379999999999998E-2</v>
      </c>
      <c r="J31" s="19"/>
      <c r="K31" s="23">
        <v>16</v>
      </c>
      <c r="AB31" s="32">
        <f t="shared" si="2"/>
        <v>8.8470000000000007E-2</v>
      </c>
      <c r="AC31" s="32">
        <f t="shared" si="3"/>
        <v>8.8840000000000002E-2</v>
      </c>
      <c r="AD31" s="32">
        <f t="shared" si="4"/>
        <v>8.8620000000000004E-2</v>
      </c>
      <c r="AE31" s="32">
        <f t="shared" si="5"/>
        <v>8.6660000000000001E-2</v>
      </c>
      <c r="AF31" s="32">
        <f t="shared" si="6"/>
        <v>8.4820000000000007E-2</v>
      </c>
      <c r="AG31" s="32">
        <f t="shared" si="5"/>
        <v>8.448E-2</v>
      </c>
    </row>
    <row r="32" spans="1:33" ht="15" x14ac:dyDescent="0.25">
      <c r="A32" s="23">
        <v>17</v>
      </c>
      <c r="D32" s="80">
        <v>8.931E-2</v>
      </c>
      <c r="E32" s="80">
        <v>8.9469999999999994E-2</v>
      </c>
      <c r="F32" s="80">
        <v>8.8959999999999997E-2</v>
      </c>
      <c r="G32" s="80">
        <v>8.6970000000000006E-2</v>
      </c>
      <c r="H32" s="80">
        <v>8.5529999999999995E-2</v>
      </c>
      <c r="I32" s="80">
        <v>8.4930000000000005E-2</v>
      </c>
      <c r="J32" s="19"/>
      <c r="K32" s="23">
        <v>17</v>
      </c>
      <c r="AB32" s="32">
        <f t="shared" si="2"/>
        <v>8.8410000000000002E-2</v>
      </c>
      <c r="AC32" s="32">
        <f t="shared" si="3"/>
        <v>8.8569999999999996E-2</v>
      </c>
      <c r="AD32" s="32">
        <f t="shared" si="4"/>
        <v>8.8059999999999999E-2</v>
      </c>
      <c r="AE32" s="32">
        <f t="shared" si="5"/>
        <v>8.6070000000000008E-2</v>
      </c>
      <c r="AF32" s="32">
        <f t="shared" si="6"/>
        <v>8.4629999999999997E-2</v>
      </c>
      <c r="AG32" s="32">
        <f t="shared" si="5"/>
        <v>8.4030000000000007E-2</v>
      </c>
    </row>
    <row r="33" spans="1:33" ht="15" x14ac:dyDescent="0.25">
      <c r="A33" s="23">
        <v>18</v>
      </c>
      <c r="D33" s="80">
        <v>8.9080000000000006E-2</v>
      </c>
      <c r="E33" s="80">
        <v>8.8940000000000005E-2</v>
      </c>
      <c r="F33" s="80">
        <v>8.8319999999999996E-2</v>
      </c>
      <c r="G33" s="80">
        <v>8.6709999999999995E-2</v>
      </c>
      <c r="H33" s="80">
        <v>8.5099999999999995E-2</v>
      </c>
      <c r="I33" s="80">
        <v>8.4409999999999999E-2</v>
      </c>
      <c r="J33" s="19"/>
      <c r="K33" s="23">
        <v>18</v>
      </c>
      <c r="AB33" s="32">
        <f t="shared" si="2"/>
        <v>8.8180000000000008E-2</v>
      </c>
      <c r="AC33" s="32">
        <f t="shared" si="3"/>
        <v>8.8040000000000007E-2</v>
      </c>
      <c r="AD33" s="32">
        <f t="shared" si="4"/>
        <v>8.7419999999999998E-2</v>
      </c>
      <c r="AE33" s="32">
        <f t="shared" si="5"/>
        <v>8.5809999999999997E-2</v>
      </c>
      <c r="AF33" s="32">
        <f t="shared" si="6"/>
        <v>8.4199999999999997E-2</v>
      </c>
      <c r="AG33" s="32">
        <f t="shared" si="5"/>
        <v>8.3510000000000001E-2</v>
      </c>
    </row>
    <row r="34" spans="1:33" ht="15" x14ac:dyDescent="0.25">
      <c r="A34" s="23">
        <v>19</v>
      </c>
      <c r="D34" s="80">
        <v>8.8590000000000002E-2</v>
      </c>
      <c r="E34" s="80">
        <v>8.8340000000000002E-2</v>
      </c>
      <c r="F34" s="80">
        <v>8.7999999999999995E-2</v>
      </c>
      <c r="G34" s="80">
        <v>8.6230000000000001E-2</v>
      </c>
      <c r="H34" s="80">
        <v>8.4589999999999999E-2</v>
      </c>
      <c r="I34" s="80">
        <v>8.4250000000000005E-2</v>
      </c>
      <c r="J34" s="19"/>
      <c r="K34" s="23">
        <v>19</v>
      </c>
      <c r="AB34" s="32">
        <f t="shared" si="2"/>
        <v>8.7690000000000004E-2</v>
      </c>
      <c r="AC34" s="32">
        <f t="shared" si="3"/>
        <v>8.7440000000000004E-2</v>
      </c>
      <c r="AD34" s="32">
        <f t="shared" si="4"/>
        <v>8.7099999999999997E-2</v>
      </c>
      <c r="AE34" s="32">
        <f t="shared" si="5"/>
        <v>8.5330000000000003E-2</v>
      </c>
      <c r="AF34" s="32">
        <f t="shared" si="6"/>
        <v>8.3690000000000001E-2</v>
      </c>
      <c r="AG34" s="32">
        <f t="shared" si="5"/>
        <v>8.3350000000000007E-2</v>
      </c>
    </row>
    <row r="35" spans="1:33" ht="15" x14ac:dyDescent="0.25">
      <c r="A35" s="23">
        <v>20</v>
      </c>
      <c r="D35" s="80">
        <v>8.8029999999999997E-2</v>
      </c>
      <c r="E35" s="80">
        <v>8.8020000000000001E-2</v>
      </c>
      <c r="F35" s="80">
        <v>8.7470000000000006E-2</v>
      </c>
      <c r="G35" s="80">
        <v>8.5690000000000002E-2</v>
      </c>
      <c r="H35" s="80">
        <v>8.4430000000000005E-2</v>
      </c>
      <c r="I35" s="80">
        <v>8.4150000000000003E-2</v>
      </c>
      <c r="J35" s="19"/>
      <c r="K35" s="23">
        <v>20</v>
      </c>
      <c r="AB35" s="32">
        <f t="shared" si="2"/>
        <v>8.7129999999999999E-2</v>
      </c>
      <c r="AC35" s="32">
        <f t="shared" si="3"/>
        <v>8.7120000000000003E-2</v>
      </c>
      <c r="AD35" s="32">
        <f t="shared" si="4"/>
        <v>8.6570000000000008E-2</v>
      </c>
      <c r="AE35" s="32">
        <f t="shared" si="5"/>
        <v>8.4790000000000004E-2</v>
      </c>
      <c r="AF35" s="32">
        <f t="shared" si="6"/>
        <v>8.3530000000000007E-2</v>
      </c>
      <c r="AG35" s="32">
        <f t="shared" si="5"/>
        <v>8.3250000000000005E-2</v>
      </c>
    </row>
    <row r="36" spans="1:33" ht="15" x14ac:dyDescent="0.25">
      <c r="A36" s="23">
        <v>21</v>
      </c>
      <c r="D36" s="80">
        <v>8.7749999999999995E-2</v>
      </c>
      <c r="E36" s="80">
        <v>8.7520000000000001E-2</v>
      </c>
      <c r="F36" s="80">
        <v>8.6889999999999995E-2</v>
      </c>
      <c r="G36" s="80">
        <v>8.5489999999999997E-2</v>
      </c>
      <c r="H36" s="80">
        <v>8.4330000000000002E-2</v>
      </c>
      <c r="I36" s="80">
        <v>8.4320000000000006E-2</v>
      </c>
      <c r="J36" s="19"/>
      <c r="K36" s="23">
        <v>21</v>
      </c>
      <c r="AB36" s="32">
        <f t="shared" si="2"/>
        <v>8.6849999999999997E-2</v>
      </c>
      <c r="AC36" s="32">
        <f t="shared" si="3"/>
        <v>8.6620000000000003E-2</v>
      </c>
      <c r="AD36" s="32">
        <f t="shared" si="4"/>
        <v>8.5989999999999997E-2</v>
      </c>
      <c r="AE36" s="32">
        <f t="shared" si="5"/>
        <v>8.4589999999999999E-2</v>
      </c>
      <c r="AF36" s="32">
        <f t="shared" si="6"/>
        <v>8.3430000000000004E-2</v>
      </c>
      <c r="AG36" s="32">
        <f t="shared" si="5"/>
        <v>8.3420000000000008E-2</v>
      </c>
    </row>
    <row r="37" spans="1:33" ht="15" x14ac:dyDescent="0.25">
      <c r="A37" s="23">
        <v>22</v>
      </c>
      <c r="D37" s="80">
        <v>8.7279999999999996E-2</v>
      </c>
      <c r="E37" s="80">
        <v>8.6959999999999996E-2</v>
      </c>
      <c r="F37" s="80">
        <v>8.6650000000000005E-2</v>
      </c>
      <c r="G37" s="80">
        <v>8.5349999999999995E-2</v>
      </c>
      <c r="H37" s="80">
        <v>8.4489999999999996E-2</v>
      </c>
      <c r="I37" s="80">
        <v>8.5639999999999994E-2</v>
      </c>
      <c r="J37" s="19"/>
      <c r="K37" s="23">
        <v>22</v>
      </c>
      <c r="AB37" s="32">
        <f t="shared" si="2"/>
        <v>8.6379999999999998E-2</v>
      </c>
      <c r="AC37" s="32">
        <f t="shared" si="3"/>
        <v>8.6059999999999998E-2</v>
      </c>
      <c r="AD37" s="32">
        <f t="shared" si="4"/>
        <v>8.5750000000000007E-2</v>
      </c>
      <c r="AE37" s="32">
        <f t="shared" si="5"/>
        <v>8.4449999999999997E-2</v>
      </c>
      <c r="AF37" s="32">
        <f t="shared" si="6"/>
        <v>8.3589999999999998E-2</v>
      </c>
      <c r="AG37" s="32">
        <f t="shared" si="5"/>
        <v>8.4739999999999996E-2</v>
      </c>
    </row>
    <row r="38" spans="1:33" ht="15" x14ac:dyDescent="0.25">
      <c r="A38" s="23">
        <v>23</v>
      </c>
      <c r="D38" s="80">
        <v>8.6749999999999994E-2</v>
      </c>
      <c r="E38" s="80">
        <v>8.6730000000000002E-2</v>
      </c>
      <c r="F38" s="80">
        <v>8.6480000000000001E-2</v>
      </c>
      <c r="G38" s="80">
        <v>8.5459999999999994E-2</v>
      </c>
      <c r="H38" s="80">
        <v>8.5739999999999997E-2</v>
      </c>
      <c r="I38" s="80">
        <v>8.6599999999999996E-2</v>
      </c>
      <c r="J38" s="19"/>
      <c r="K38" s="23">
        <v>23</v>
      </c>
      <c r="AB38" s="32">
        <f t="shared" si="2"/>
        <v>8.5849999999999996E-2</v>
      </c>
      <c r="AC38" s="32">
        <f t="shared" si="3"/>
        <v>8.5830000000000004E-2</v>
      </c>
      <c r="AD38" s="32">
        <f t="shared" si="4"/>
        <v>8.5580000000000003E-2</v>
      </c>
      <c r="AE38" s="32">
        <f t="shared" si="5"/>
        <v>8.4559999999999996E-2</v>
      </c>
      <c r="AF38" s="32">
        <f t="shared" si="6"/>
        <v>8.4839999999999999E-2</v>
      </c>
      <c r="AG38" s="32">
        <f t="shared" si="5"/>
        <v>8.5699999999999998E-2</v>
      </c>
    </row>
    <row r="39" spans="1:33" ht="15" x14ac:dyDescent="0.25">
      <c r="A39" s="23">
        <v>24</v>
      </c>
      <c r="D39" s="80">
        <v>8.6540000000000006E-2</v>
      </c>
      <c r="E39" s="80">
        <v>8.6559999999999998E-2</v>
      </c>
      <c r="F39" s="80">
        <v>8.6540000000000006E-2</v>
      </c>
      <c r="G39" s="80">
        <v>8.6620000000000003E-2</v>
      </c>
      <c r="H39" s="80">
        <v>8.6660000000000001E-2</v>
      </c>
      <c r="I39" s="80">
        <v>8.6639999999999995E-2</v>
      </c>
      <c r="J39" s="70"/>
      <c r="K39" s="23">
        <v>24</v>
      </c>
      <c r="AB39" s="32">
        <f t="shared" si="2"/>
        <v>8.5640000000000008E-2</v>
      </c>
      <c r="AC39" s="32">
        <f t="shared" si="3"/>
        <v>8.566E-2</v>
      </c>
      <c r="AD39" s="32">
        <f t="shared" si="4"/>
        <v>8.5640000000000008E-2</v>
      </c>
      <c r="AE39" s="32">
        <f t="shared" si="5"/>
        <v>8.5720000000000005E-2</v>
      </c>
      <c r="AF39" s="32">
        <f t="shared" si="6"/>
        <v>8.5760000000000003E-2</v>
      </c>
      <c r="AG39" s="32">
        <f t="shared" si="5"/>
        <v>8.5739999999999997E-2</v>
      </c>
    </row>
    <row r="40" spans="1:33" s="75" customFormat="1" ht="15" x14ac:dyDescent="0.25">
      <c r="C40" s="75" t="s">
        <v>38</v>
      </c>
      <c r="D40" s="76"/>
      <c r="E40" s="76"/>
      <c r="F40" s="76"/>
      <c r="G40" s="76"/>
      <c r="H40" s="76"/>
      <c r="I40" s="76"/>
      <c r="K40" s="23">
        <v>1</v>
      </c>
      <c r="L40" s="29">
        <f>MIN(D41:D59)</f>
        <v>4.854E-2</v>
      </c>
      <c r="M40" s="29">
        <f t="shared" ref="M40:P40" si="13">MIN(E41:E59)</f>
        <v>4.931E-2</v>
      </c>
      <c r="N40" s="29">
        <f t="shared" si="13"/>
        <v>4.9349999999999998E-2</v>
      </c>
      <c r="O40" s="29">
        <f t="shared" si="13"/>
        <v>4.6019999999999998E-2</v>
      </c>
      <c r="P40" s="29">
        <f t="shared" si="13"/>
        <v>4.2930000000000003E-2</v>
      </c>
      <c r="Q40" s="29">
        <f>MIN(I41:I59)</f>
        <v>4.172E-2</v>
      </c>
      <c r="R40" s="29">
        <f>MIN(L40:Q40)</f>
        <v>4.172E-2</v>
      </c>
      <c r="S40" s="26">
        <f t="shared" ref="S40" si="14">L40</f>
        <v>4.854E-2</v>
      </c>
      <c r="T40" s="26">
        <f t="shared" ref="T40" si="15">M40</f>
        <v>4.931E-2</v>
      </c>
      <c r="U40" s="26">
        <f t="shared" ref="U40" si="16">N40</f>
        <v>4.9349999999999998E-2</v>
      </c>
      <c r="V40" s="26">
        <f t="shared" ref="V40" si="17">O40</f>
        <v>4.6019999999999998E-2</v>
      </c>
      <c r="W40" s="26">
        <f t="shared" ref="W40" si="18">P40</f>
        <v>4.2930000000000003E-2</v>
      </c>
      <c r="X40" s="26">
        <f t="shared" ref="X40" si="19">Q40</f>
        <v>4.172E-2</v>
      </c>
      <c r="Y40" s="25">
        <f>HLOOKUP(R40,S40:X41,2,FALSE)</f>
        <v>42839</v>
      </c>
    </row>
    <row r="41" spans="1:33" s="75" customFormat="1" ht="15" x14ac:dyDescent="0.25">
      <c r="A41" s="75">
        <v>6</v>
      </c>
      <c r="D41" s="79">
        <v>5.5190000000000003E-2</v>
      </c>
      <c r="E41" s="79">
        <v>5.5939999999999997E-2</v>
      </c>
      <c r="F41" s="79">
        <v>5.5399999999999998E-2</v>
      </c>
      <c r="G41" s="79">
        <v>4.9340000000000002E-2</v>
      </c>
      <c r="H41" s="79">
        <v>4.3799999999999999E-2</v>
      </c>
      <c r="I41" s="79">
        <v>4.1849999999999998E-2</v>
      </c>
      <c r="K41" s="23">
        <v>6</v>
      </c>
      <c r="L41" s="30">
        <f>-VLOOKUP(L40,$D$41:$K$59,8,FALSE)</f>
        <v>-13</v>
      </c>
      <c r="M41" s="30">
        <f>-VLOOKUP(M40,$E$41:$K$59,7,FALSE)</f>
        <v>-12</v>
      </c>
      <c r="N41" s="30">
        <f>-VLOOKUP(N40,$F$41:$K$59,6,FALSE)</f>
        <v>-11</v>
      </c>
      <c r="O41" s="30">
        <f>-VLOOKUP(O40,$G$41:$K$59,5,FALSE)</f>
        <v>-10</v>
      </c>
      <c r="P41" s="30">
        <f>-VLOOKUP(P40,$H$41:$K$59,4,FALSE)</f>
        <v>-9</v>
      </c>
      <c r="Q41" s="30">
        <f>-VLOOKUP(Q40,$I$41:$K$59,3,FALSE)</f>
        <v>-7</v>
      </c>
      <c r="R41" s="17"/>
      <c r="S41" s="25">
        <f>$L$1</f>
        <v>42688</v>
      </c>
      <c r="T41" s="25">
        <f>$M$1</f>
        <v>42718</v>
      </c>
      <c r="U41" s="25">
        <f>$N$1</f>
        <v>42749</v>
      </c>
      <c r="V41" s="25">
        <f>$O$1</f>
        <v>42780</v>
      </c>
      <c r="W41" s="25">
        <f>$P$1</f>
        <v>42808</v>
      </c>
      <c r="X41" s="25">
        <f>$Q$1</f>
        <v>42839</v>
      </c>
      <c r="Y41" s="17">
        <f>IF(L1=Y40,L42,IF(M1=Y40,M42,IF(N1=Y40,N42,IF(O1=Y40,O42,IF(P1=Y40,P42,IF(Q1=Y40,Q42))))))</f>
        <v>7</v>
      </c>
    </row>
    <row r="42" spans="1:33" s="75" customFormat="1" ht="15" x14ac:dyDescent="0.25">
      <c r="A42" s="75">
        <v>7</v>
      </c>
      <c r="D42" s="79">
        <v>5.3539999999999997E-2</v>
      </c>
      <c r="E42" s="79">
        <v>5.425E-2</v>
      </c>
      <c r="F42" s="79">
        <v>5.4089999999999999E-2</v>
      </c>
      <c r="G42" s="79">
        <v>4.836E-2</v>
      </c>
      <c r="H42" s="79">
        <v>4.3369999999999999E-2</v>
      </c>
      <c r="I42" s="79">
        <v>4.172E-2</v>
      </c>
      <c r="K42" s="23">
        <v>7</v>
      </c>
      <c r="L42" s="23">
        <f>L41*-1</f>
        <v>13</v>
      </c>
      <c r="M42" s="23">
        <f t="shared" ref="M42:O42" si="20">M41*-1</f>
        <v>12</v>
      </c>
      <c r="N42" s="23">
        <f t="shared" si="20"/>
        <v>11</v>
      </c>
      <c r="O42" s="23">
        <f t="shared" si="20"/>
        <v>10</v>
      </c>
      <c r="P42" s="23">
        <f>P41*-1</f>
        <v>9</v>
      </c>
      <c r="Q42" s="23">
        <f>Q41*-1</f>
        <v>7</v>
      </c>
    </row>
    <row r="43" spans="1:33" s="75" customFormat="1" ht="15" x14ac:dyDescent="0.25">
      <c r="A43" s="75">
        <v>8</v>
      </c>
      <c r="D43" s="79">
        <v>5.2319999999999998E-2</v>
      </c>
      <c r="E43" s="79">
        <v>5.3269999999999998E-2</v>
      </c>
      <c r="F43" s="79">
        <v>5.2720000000000003E-2</v>
      </c>
      <c r="G43" s="79">
        <v>4.7379999999999999E-2</v>
      </c>
      <c r="H43" s="79">
        <v>4.3029999999999999E-2</v>
      </c>
      <c r="I43" s="79">
        <v>4.181E-2</v>
      </c>
      <c r="K43" s="23">
        <v>8</v>
      </c>
    </row>
    <row r="44" spans="1:33" s="75" customFormat="1" ht="15" x14ac:dyDescent="0.25">
      <c r="A44" s="75">
        <v>9</v>
      </c>
      <c r="D44" s="79">
        <v>5.1630000000000002E-2</v>
      </c>
      <c r="E44" s="79">
        <v>5.2179999999999997E-2</v>
      </c>
      <c r="F44" s="79">
        <v>5.1389999999999998E-2</v>
      </c>
      <c r="G44" s="79">
        <v>4.6559999999999997E-2</v>
      </c>
      <c r="H44" s="79">
        <v>4.2930000000000003E-2</v>
      </c>
      <c r="I44" s="79">
        <v>4.3099999999999999E-2</v>
      </c>
      <c r="K44" s="23">
        <v>9</v>
      </c>
    </row>
    <row r="45" spans="1:33" s="75" customFormat="1" ht="15" x14ac:dyDescent="0.25">
      <c r="A45" s="75">
        <v>10</v>
      </c>
      <c r="D45" s="79">
        <v>5.0810000000000001E-2</v>
      </c>
      <c r="E45" s="79">
        <v>5.1069999999999997E-2</v>
      </c>
      <c r="F45" s="79">
        <v>5.0220000000000001E-2</v>
      </c>
      <c r="G45" s="79">
        <v>4.6019999999999998E-2</v>
      </c>
      <c r="H45" s="79">
        <v>4.3929999999999997E-2</v>
      </c>
      <c r="I45" s="79">
        <v>4.7300000000000002E-2</v>
      </c>
      <c r="K45" s="23">
        <v>10</v>
      </c>
    </row>
    <row r="46" spans="1:33" s="75" customFormat="1" ht="15" x14ac:dyDescent="0.25">
      <c r="A46" s="75">
        <v>11</v>
      </c>
      <c r="D46" s="79">
        <v>4.9950000000000001E-2</v>
      </c>
      <c r="E46" s="79">
        <v>5.008E-2</v>
      </c>
      <c r="F46" s="79">
        <v>4.9349999999999998E-2</v>
      </c>
      <c r="G46" s="79">
        <v>4.657E-2</v>
      </c>
      <c r="H46" s="79">
        <v>4.7640000000000002E-2</v>
      </c>
      <c r="I46" s="79">
        <v>4.9709999999999997E-2</v>
      </c>
      <c r="K46" s="23">
        <v>11</v>
      </c>
    </row>
    <row r="47" spans="1:33" s="75" customFormat="1" ht="15" x14ac:dyDescent="0.25">
      <c r="A47" s="75">
        <v>12</v>
      </c>
      <c r="D47" s="79">
        <v>4.9149999999999999E-2</v>
      </c>
      <c r="E47" s="79">
        <v>4.931E-2</v>
      </c>
      <c r="F47" s="79">
        <v>4.9480000000000003E-2</v>
      </c>
      <c r="G47" s="79">
        <v>4.9680000000000002E-2</v>
      </c>
      <c r="H47" s="79">
        <v>4.981E-2</v>
      </c>
      <c r="I47" s="79">
        <v>4.9910000000000003E-2</v>
      </c>
      <c r="K47" s="23">
        <v>12</v>
      </c>
    </row>
    <row r="48" spans="1:33" s="75" customFormat="1" ht="15" x14ac:dyDescent="0.25">
      <c r="A48" s="75">
        <v>13</v>
      </c>
      <c r="D48" s="79">
        <v>4.854E-2</v>
      </c>
      <c r="E48" s="79">
        <v>4.9430000000000002E-2</v>
      </c>
      <c r="F48" s="79">
        <v>5.2019999999999997E-2</v>
      </c>
      <c r="G48" s="79">
        <v>5.151E-2</v>
      </c>
      <c r="H48" s="79">
        <v>4.9979999999999997E-2</v>
      </c>
      <c r="I48" s="79">
        <v>4.9500000000000002E-2</v>
      </c>
      <c r="K48" s="23">
        <v>13</v>
      </c>
    </row>
    <row r="49" spans="1:33" s="75" customFormat="1" ht="15" x14ac:dyDescent="0.25">
      <c r="A49" s="75">
        <v>14</v>
      </c>
      <c r="D49" s="79">
        <v>4.8719999999999999E-2</v>
      </c>
      <c r="E49" s="79">
        <v>5.1749999999999997E-2</v>
      </c>
      <c r="F49" s="79">
        <v>5.3519999999999998E-2</v>
      </c>
      <c r="G49" s="79">
        <v>5.1540000000000002E-2</v>
      </c>
      <c r="H49" s="79">
        <v>4.9599999999999998E-2</v>
      </c>
      <c r="I49" s="79">
        <v>4.8989999999999999E-2</v>
      </c>
      <c r="K49" s="23">
        <v>14</v>
      </c>
    </row>
    <row r="50" spans="1:33" s="75" customFormat="1" ht="15" x14ac:dyDescent="0.25">
      <c r="A50" s="75">
        <v>15</v>
      </c>
      <c r="D50" s="79">
        <v>5.092E-2</v>
      </c>
      <c r="E50" s="79">
        <v>5.3150000000000003E-2</v>
      </c>
      <c r="F50" s="79">
        <v>5.3409999999999999E-2</v>
      </c>
      <c r="G50" s="79">
        <v>5.11E-2</v>
      </c>
      <c r="H50" s="79">
        <v>4.9119999999999997E-2</v>
      </c>
      <c r="I50" s="79">
        <v>4.8489999999999998E-2</v>
      </c>
      <c r="K50" s="23">
        <v>15</v>
      </c>
    </row>
    <row r="51" spans="1:33" s="75" customFormat="1" ht="15" x14ac:dyDescent="0.25">
      <c r="A51" s="75">
        <v>16</v>
      </c>
      <c r="D51" s="79">
        <v>5.2269999999999997E-2</v>
      </c>
      <c r="E51" s="79">
        <v>5.3069999999999999E-2</v>
      </c>
      <c r="F51" s="79">
        <v>5.2900000000000003E-2</v>
      </c>
      <c r="G51" s="79">
        <v>5.0560000000000001E-2</v>
      </c>
      <c r="H51" s="79">
        <v>4.8640000000000003E-2</v>
      </c>
      <c r="I51" s="79">
        <v>4.8219999999999999E-2</v>
      </c>
      <c r="K51" s="23">
        <v>16</v>
      </c>
    </row>
    <row r="52" spans="1:33" s="75" customFormat="1" ht="15" x14ac:dyDescent="0.25">
      <c r="A52" s="75">
        <v>17</v>
      </c>
      <c r="D52" s="79">
        <v>5.2249999999999998E-2</v>
      </c>
      <c r="E52" s="79">
        <v>5.262E-2</v>
      </c>
      <c r="F52" s="79">
        <v>5.2319999999999998E-2</v>
      </c>
      <c r="G52" s="79">
        <v>5.006E-2</v>
      </c>
      <c r="H52" s="79">
        <v>4.8390000000000002E-2</v>
      </c>
      <c r="I52" s="79">
        <v>4.7919999999999997E-2</v>
      </c>
      <c r="K52" s="23">
        <v>17</v>
      </c>
    </row>
    <row r="53" spans="1:33" s="75" customFormat="1" ht="15" x14ac:dyDescent="0.25">
      <c r="A53" s="75">
        <v>18</v>
      </c>
      <c r="D53" s="79">
        <v>5.1860000000000003E-2</v>
      </c>
      <c r="E53" s="79">
        <v>5.2089999999999997E-2</v>
      </c>
      <c r="F53" s="79">
        <v>5.1769999999999997E-2</v>
      </c>
      <c r="G53" s="79">
        <v>4.9750000000000003E-2</v>
      </c>
      <c r="H53" s="79">
        <v>4.8099999999999997E-2</v>
      </c>
      <c r="I53" s="79">
        <v>4.7469999999999998E-2</v>
      </c>
      <c r="K53" s="23">
        <v>18</v>
      </c>
    </row>
    <row r="54" spans="1:33" s="75" customFormat="1" ht="15" x14ac:dyDescent="0.25">
      <c r="A54" s="75">
        <v>19</v>
      </c>
      <c r="D54" s="79">
        <v>5.1400000000000001E-2</v>
      </c>
      <c r="E54" s="79">
        <v>5.1589999999999997E-2</v>
      </c>
      <c r="F54" s="79">
        <v>5.1409999999999997E-2</v>
      </c>
      <c r="G54" s="79">
        <v>4.9410000000000003E-2</v>
      </c>
      <c r="H54" s="79">
        <v>4.7669999999999997E-2</v>
      </c>
      <c r="I54" s="79">
        <v>4.6989999999999997E-2</v>
      </c>
      <c r="K54" s="23">
        <v>19</v>
      </c>
    </row>
    <row r="55" spans="1:33" s="75" customFormat="1" ht="15" x14ac:dyDescent="0.25">
      <c r="A55" s="75">
        <v>20</v>
      </c>
      <c r="D55" s="79">
        <v>5.0950000000000002E-2</v>
      </c>
      <c r="E55" s="79">
        <v>5.1249999999999997E-2</v>
      </c>
      <c r="F55" s="79">
        <v>5.1020000000000003E-2</v>
      </c>
      <c r="G55" s="79">
        <v>4.8939999999999997E-2</v>
      </c>
      <c r="H55" s="79">
        <v>4.7199999999999999E-2</v>
      </c>
      <c r="I55" s="79">
        <v>4.6609999999999999E-2</v>
      </c>
      <c r="K55" s="23">
        <v>20</v>
      </c>
    </row>
    <row r="56" spans="1:33" s="75" customFormat="1" ht="15" x14ac:dyDescent="0.25">
      <c r="A56" s="75">
        <v>21</v>
      </c>
      <c r="D56" s="79">
        <v>5.0659999999999997E-2</v>
      </c>
      <c r="E56" s="79">
        <v>5.0900000000000001E-2</v>
      </c>
      <c r="F56" s="79">
        <v>5.0500000000000003E-2</v>
      </c>
      <c r="G56" s="79">
        <v>4.8430000000000001E-2</v>
      </c>
      <c r="H56" s="79">
        <v>4.6829999999999997E-2</v>
      </c>
      <c r="I56" s="79">
        <v>4.6690000000000002E-2</v>
      </c>
      <c r="K56" s="23">
        <v>21</v>
      </c>
    </row>
    <row r="57" spans="1:33" s="75" customFormat="1" ht="15" x14ac:dyDescent="0.25">
      <c r="A57" s="75">
        <v>22</v>
      </c>
      <c r="D57" s="79">
        <v>5.0349999999999999E-2</v>
      </c>
      <c r="E57" s="79">
        <v>5.0410000000000003E-2</v>
      </c>
      <c r="F57" s="79">
        <v>4.9939999999999998E-2</v>
      </c>
      <c r="G57" s="79">
        <v>4.8000000000000001E-2</v>
      </c>
      <c r="H57" s="79">
        <v>4.6890000000000001E-2</v>
      </c>
      <c r="I57" s="79">
        <v>4.8300000000000003E-2</v>
      </c>
      <c r="K57" s="23">
        <v>22</v>
      </c>
    </row>
    <row r="58" spans="1:33" s="75" customFormat="1" ht="15" x14ac:dyDescent="0.25">
      <c r="A58" s="75">
        <v>23</v>
      </c>
      <c r="D58" s="79">
        <v>4.9910000000000003E-2</v>
      </c>
      <c r="E58" s="79">
        <v>4.9889999999999997E-2</v>
      </c>
      <c r="F58" s="79">
        <v>4.9459999999999997E-2</v>
      </c>
      <c r="G58" s="79">
        <v>4.8000000000000001E-2</v>
      </c>
      <c r="H58" s="79">
        <v>4.8410000000000002E-2</v>
      </c>
      <c r="I58" s="79">
        <v>4.9349999999999998E-2</v>
      </c>
      <c r="K58" s="23">
        <v>23</v>
      </c>
    </row>
    <row r="59" spans="1:33" s="75" customFormat="1" ht="15" x14ac:dyDescent="0.25">
      <c r="A59" s="75">
        <v>24</v>
      </c>
      <c r="D59" s="79">
        <v>4.9439999999999998E-2</v>
      </c>
      <c r="E59" s="79">
        <v>4.9439999999999998E-2</v>
      </c>
      <c r="F59" s="79">
        <v>4.938E-2</v>
      </c>
      <c r="G59" s="79">
        <v>4.9399999999999999E-2</v>
      </c>
      <c r="H59" s="79">
        <v>4.9410000000000003E-2</v>
      </c>
      <c r="I59" s="79">
        <v>4.9390000000000003E-2</v>
      </c>
      <c r="K59" s="23">
        <v>24</v>
      </c>
    </row>
    <row r="60" spans="1:33" ht="15" x14ac:dyDescent="0.25">
      <c r="D60" s="77"/>
      <c r="E60" s="77"/>
      <c r="F60" s="77"/>
      <c r="G60" s="77"/>
      <c r="H60" s="77"/>
      <c r="I60" s="77"/>
    </row>
    <row r="61" spans="1:33" ht="15" x14ac:dyDescent="0.25">
      <c r="A61" s="23">
        <v>6</v>
      </c>
      <c r="B61" s="17" t="s">
        <v>8</v>
      </c>
      <c r="C61" s="17" t="s">
        <v>9</v>
      </c>
      <c r="D61" s="80">
        <v>7.621E-2</v>
      </c>
      <c r="E61" s="80">
        <v>7.4359999999999996E-2</v>
      </c>
      <c r="F61" s="80">
        <v>7.4079999999999993E-2</v>
      </c>
      <c r="G61" s="80">
        <v>7.0319999999999994E-2</v>
      </c>
      <c r="H61" s="80">
        <v>6.6799999999999998E-2</v>
      </c>
      <c r="I61" s="80">
        <v>6.6030000000000005E-2</v>
      </c>
      <c r="J61" s="49"/>
      <c r="K61" s="23">
        <v>6</v>
      </c>
      <c r="L61" s="29">
        <f t="shared" ref="L61:Q61" si="21">MIN(D61:D79)</f>
        <v>7.1690000000000004E-2</v>
      </c>
      <c r="M61" s="29">
        <f t="shared" si="21"/>
        <v>7.1859999999999993E-2</v>
      </c>
      <c r="N61" s="29">
        <f t="shared" si="21"/>
        <v>7.2080000000000005E-2</v>
      </c>
      <c r="O61" s="29">
        <f t="shared" si="21"/>
        <v>6.9639999999999994E-2</v>
      </c>
      <c r="P61" s="29">
        <f t="shared" si="21"/>
        <v>6.6799999999999998E-2</v>
      </c>
      <c r="Q61" s="29">
        <f t="shared" si="21"/>
        <v>6.6030000000000005E-2</v>
      </c>
      <c r="R61" s="29">
        <f>MIN(L61:Q61)</f>
        <v>6.6030000000000005E-2</v>
      </c>
      <c r="S61" s="26">
        <f t="shared" ref="S61:X61" si="22">L61</f>
        <v>7.1690000000000004E-2</v>
      </c>
      <c r="T61" s="26">
        <f t="shared" si="22"/>
        <v>7.1859999999999993E-2</v>
      </c>
      <c r="U61" s="26">
        <f t="shared" si="22"/>
        <v>7.2080000000000005E-2</v>
      </c>
      <c r="V61" s="26">
        <f t="shared" si="22"/>
        <v>6.9639999999999994E-2</v>
      </c>
      <c r="W61" s="26">
        <f t="shared" si="22"/>
        <v>6.6799999999999998E-2</v>
      </c>
      <c r="X61" s="26">
        <f t="shared" si="22"/>
        <v>6.6030000000000005E-2</v>
      </c>
      <c r="Y61" s="25">
        <f>HLOOKUP(R61,S61:X62,2,FALSE)</f>
        <v>42839</v>
      </c>
      <c r="AA61" s="17" t="s">
        <v>9</v>
      </c>
      <c r="AB61" s="40">
        <f t="shared" ref="AB61:AB79" si="23">D61-0.0015</f>
        <v>7.4709999999999999E-2</v>
      </c>
      <c r="AC61" s="40">
        <f t="shared" ref="AC61:AC79" si="24">E61-0.0015</f>
        <v>7.2859999999999994E-2</v>
      </c>
      <c r="AD61" s="40">
        <f t="shared" ref="AD61:AG79" si="25">F61-0.0015</f>
        <v>7.2579999999999992E-2</v>
      </c>
      <c r="AE61" s="40">
        <f t="shared" ref="AE61:AE79" si="26">G61-0.0015</f>
        <v>6.8819999999999992E-2</v>
      </c>
      <c r="AF61" s="40">
        <f t="shared" si="25"/>
        <v>6.5299999999999997E-2</v>
      </c>
      <c r="AG61" s="40">
        <f t="shared" si="25"/>
        <v>6.4530000000000004E-2</v>
      </c>
    </row>
    <row r="62" spans="1:33" ht="15" x14ac:dyDescent="0.25">
      <c r="A62" s="23">
        <v>7</v>
      </c>
      <c r="D62" s="80">
        <v>7.3840000000000003E-2</v>
      </c>
      <c r="E62" s="80">
        <v>7.3440000000000005E-2</v>
      </c>
      <c r="F62" s="80">
        <v>7.3859999999999995E-2</v>
      </c>
      <c r="G62" s="80">
        <v>7.0129999999999998E-2</v>
      </c>
      <c r="H62" s="80">
        <v>6.6809999999999994E-2</v>
      </c>
      <c r="I62" s="80">
        <v>6.6220000000000001E-2</v>
      </c>
      <c r="J62" s="49"/>
      <c r="K62" s="23">
        <v>7</v>
      </c>
      <c r="L62" s="30">
        <f>-VLOOKUP(L61,$D$61:$K$79,8,FALSE)</f>
        <v>-14</v>
      </c>
      <c r="M62" s="30">
        <f>-VLOOKUP(M61,$E$61:$K$79,7,FALSE)</f>
        <v>-13</v>
      </c>
      <c r="N62" s="30">
        <f>-VLOOKUP(N61,$F$61:$K$79,6,FALSE)</f>
        <v>-12</v>
      </c>
      <c r="O62" s="30">
        <f>-VLOOKUP(O61,$G$61:$K$79,5,FALSE)</f>
        <v>-9</v>
      </c>
      <c r="P62" s="30">
        <f>-VLOOKUP(P61,$H$61:$K$79,4,FALSE)</f>
        <v>-6</v>
      </c>
      <c r="Q62" s="30">
        <f>-VLOOKUP(Q61,$I$61:$K$79,3,FALSE)</f>
        <v>-6</v>
      </c>
      <c r="S62" s="25">
        <f>$L$1</f>
        <v>42688</v>
      </c>
      <c r="T62" s="25">
        <f>$M$1</f>
        <v>42718</v>
      </c>
      <c r="U62" s="25">
        <f>$N$1</f>
        <v>42749</v>
      </c>
      <c r="V62" s="25">
        <f>$O$1</f>
        <v>42780</v>
      </c>
      <c r="W62" s="25">
        <f>$P$1</f>
        <v>42808</v>
      </c>
      <c r="X62" s="25">
        <f>$Q$1</f>
        <v>42839</v>
      </c>
      <c r="Y62" s="17">
        <f>IF(L1=Y61,L63,IF(M1=Y61,M63,IF(N1=Y61,N63,IF(O1=Y61,O63,IF(P1=Y61,P63,IF(Q1=Y61,Q63))))))</f>
        <v>6</v>
      </c>
      <c r="AB62" s="40">
        <f t="shared" si="23"/>
        <v>7.2340000000000002E-2</v>
      </c>
      <c r="AC62" s="40">
        <f t="shared" si="24"/>
        <v>7.1940000000000004E-2</v>
      </c>
      <c r="AD62" s="40">
        <f t="shared" si="25"/>
        <v>7.2359999999999994E-2</v>
      </c>
      <c r="AE62" s="40">
        <f t="shared" si="26"/>
        <v>6.8629999999999997E-2</v>
      </c>
      <c r="AF62" s="40">
        <f t="shared" si="25"/>
        <v>6.5309999999999993E-2</v>
      </c>
      <c r="AG62" s="40">
        <f t="shared" si="25"/>
        <v>6.472E-2</v>
      </c>
    </row>
    <row r="63" spans="1:33" ht="15" x14ac:dyDescent="0.25">
      <c r="A63" s="23">
        <v>8</v>
      </c>
      <c r="D63" s="80">
        <v>7.3039999999999994E-2</v>
      </c>
      <c r="E63" s="80">
        <v>7.331E-2</v>
      </c>
      <c r="F63" s="80">
        <v>7.3319999999999996E-2</v>
      </c>
      <c r="G63" s="80">
        <v>6.9809999999999997E-2</v>
      </c>
      <c r="H63" s="80">
        <v>6.6890000000000005E-2</v>
      </c>
      <c r="I63" s="80">
        <v>6.6600000000000006E-2</v>
      </c>
      <c r="J63" s="49"/>
      <c r="K63" s="23">
        <v>8</v>
      </c>
      <c r="L63" s="23">
        <f>L62*-1</f>
        <v>14</v>
      </c>
      <c r="M63" s="23">
        <f t="shared" ref="M63" si="27">M62*-1</f>
        <v>13</v>
      </c>
      <c r="N63" s="23">
        <f t="shared" ref="N63" si="28">N62*-1</f>
        <v>12</v>
      </c>
      <c r="O63" s="23">
        <f t="shared" ref="O63" si="29">O62*-1</f>
        <v>9</v>
      </c>
      <c r="P63" s="23">
        <f>P62*-1</f>
        <v>6</v>
      </c>
      <c r="Q63" s="23">
        <f>Q62*-1</f>
        <v>6</v>
      </c>
      <c r="AB63" s="40">
        <f t="shared" si="23"/>
        <v>7.1539999999999992E-2</v>
      </c>
      <c r="AC63" s="40">
        <f t="shared" si="24"/>
        <v>7.1809999999999999E-2</v>
      </c>
      <c r="AD63" s="40">
        <f t="shared" si="25"/>
        <v>7.1819999999999995E-2</v>
      </c>
      <c r="AE63" s="40">
        <f t="shared" si="26"/>
        <v>6.8309999999999996E-2</v>
      </c>
      <c r="AF63" s="40">
        <f t="shared" si="25"/>
        <v>6.5390000000000004E-2</v>
      </c>
      <c r="AG63" s="40">
        <f t="shared" si="25"/>
        <v>6.5100000000000005E-2</v>
      </c>
    </row>
    <row r="64" spans="1:33" ht="15" x14ac:dyDescent="0.25">
      <c r="A64" s="23">
        <v>9</v>
      </c>
      <c r="D64" s="80">
        <v>7.2959999999999997E-2</v>
      </c>
      <c r="E64" s="80">
        <v>7.288E-2</v>
      </c>
      <c r="F64" s="80">
        <v>7.2760000000000005E-2</v>
      </c>
      <c r="G64" s="80">
        <v>6.9639999999999994E-2</v>
      </c>
      <c r="H64" s="80">
        <v>6.7169999999999994E-2</v>
      </c>
      <c r="I64" s="80">
        <v>6.7080000000000001E-2</v>
      </c>
      <c r="J64" s="49"/>
      <c r="K64" s="23">
        <v>9</v>
      </c>
      <c r="AB64" s="40">
        <f t="shared" si="23"/>
        <v>7.1459999999999996E-2</v>
      </c>
      <c r="AC64" s="40">
        <f t="shared" si="24"/>
        <v>7.1379999999999999E-2</v>
      </c>
      <c r="AD64" s="40">
        <f t="shared" si="25"/>
        <v>7.1260000000000004E-2</v>
      </c>
      <c r="AE64" s="40">
        <f t="shared" si="26"/>
        <v>6.8139999999999992E-2</v>
      </c>
      <c r="AF64" s="40">
        <f t="shared" si="25"/>
        <v>6.5669999999999992E-2</v>
      </c>
      <c r="AG64" s="40">
        <f t="shared" si="25"/>
        <v>6.5579999999999999E-2</v>
      </c>
    </row>
    <row r="65" spans="1:33" ht="15" x14ac:dyDescent="0.25">
      <c r="A65" s="23">
        <v>10</v>
      </c>
      <c r="D65" s="80">
        <v>7.2590000000000002E-2</v>
      </c>
      <c r="E65" s="80">
        <v>7.2419999999999998E-2</v>
      </c>
      <c r="F65" s="80">
        <v>7.2400000000000006E-2</v>
      </c>
      <c r="G65" s="80">
        <v>6.9690000000000002E-2</v>
      </c>
      <c r="H65" s="80">
        <v>6.7510000000000001E-2</v>
      </c>
      <c r="I65" s="80">
        <v>7.0169999999999996E-2</v>
      </c>
      <c r="J65" s="49"/>
      <c r="K65" s="23">
        <v>10</v>
      </c>
      <c r="AB65" s="40">
        <f t="shared" si="23"/>
        <v>7.109E-2</v>
      </c>
      <c r="AC65" s="40">
        <f t="shared" si="24"/>
        <v>7.0919999999999997E-2</v>
      </c>
      <c r="AD65" s="40">
        <f t="shared" si="25"/>
        <v>7.0900000000000005E-2</v>
      </c>
      <c r="AE65" s="40">
        <f t="shared" si="26"/>
        <v>6.8190000000000001E-2</v>
      </c>
      <c r="AF65" s="40">
        <f t="shared" si="25"/>
        <v>6.6009999999999999E-2</v>
      </c>
      <c r="AG65" s="40">
        <f t="shared" si="25"/>
        <v>6.8669999999999995E-2</v>
      </c>
    </row>
    <row r="66" spans="1:33" ht="15" x14ac:dyDescent="0.25">
      <c r="A66" s="23">
        <v>11</v>
      </c>
      <c r="D66" s="80">
        <v>7.2179999999999994E-2</v>
      </c>
      <c r="E66" s="80">
        <v>7.2109999999999994E-2</v>
      </c>
      <c r="F66" s="80">
        <v>7.2260000000000005E-2</v>
      </c>
      <c r="G66" s="80">
        <v>6.9750000000000006E-2</v>
      </c>
      <c r="H66" s="80">
        <v>7.0209999999999995E-2</v>
      </c>
      <c r="I66" s="80">
        <v>7.2029999999999997E-2</v>
      </c>
      <c r="J66" s="49"/>
      <c r="K66" s="23">
        <v>11</v>
      </c>
      <c r="AB66" s="40">
        <f t="shared" si="23"/>
        <v>7.0679999999999993E-2</v>
      </c>
      <c r="AC66" s="40">
        <f t="shared" si="24"/>
        <v>7.0609999999999992E-2</v>
      </c>
      <c r="AD66" s="40">
        <f t="shared" si="25"/>
        <v>7.0760000000000003E-2</v>
      </c>
      <c r="AE66" s="40">
        <f t="shared" si="26"/>
        <v>6.8250000000000005E-2</v>
      </c>
      <c r="AF66" s="40">
        <f t="shared" si="25"/>
        <v>6.8709999999999993E-2</v>
      </c>
      <c r="AG66" s="40">
        <f t="shared" si="25"/>
        <v>7.0529999999999995E-2</v>
      </c>
    </row>
    <row r="67" spans="1:33" ht="15" x14ac:dyDescent="0.25">
      <c r="A67" s="23">
        <v>12</v>
      </c>
      <c r="D67" s="80">
        <v>7.1910000000000002E-2</v>
      </c>
      <c r="E67" s="80">
        <v>7.2010000000000005E-2</v>
      </c>
      <c r="F67" s="80">
        <v>7.2080000000000005E-2</v>
      </c>
      <c r="G67" s="80">
        <v>7.1989999999999998E-2</v>
      </c>
      <c r="H67" s="80">
        <v>7.1859999999999993E-2</v>
      </c>
      <c r="I67" s="80">
        <v>7.1489999999999998E-2</v>
      </c>
      <c r="J67" s="49"/>
      <c r="K67" s="23">
        <v>12</v>
      </c>
      <c r="AB67" s="40">
        <f t="shared" si="23"/>
        <v>7.041E-2</v>
      </c>
      <c r="AC67" s="40">
        <f t="shared" si="24"/>
        <v>7.0510000000000003E-2</v>
      </c>
      <c r="AD67" s="40">
        <f t="shared" si="25"/>
        <v>7.0580000000000004E-2</v>
      </c>
      <c r="AE67" s="40">
        <f t="shared" si="26"/>
        <v>7.0489999999999997E-2</v>
      </c>
      <c r="AF67" s="40">
        <f t="shared" si="25"/>
        <v>7.0359999999999992E-2</v>
      </c>
      <c r="AG67" s="40">
        <f t="shared" si="25"/>
        <v>6.9989999999999997E-2</v>
      </c>
    </row>
    <row r="68" spans="1:33" ht="15" x14ac:dyDescent="0.25">
      <c r="A68" s="23">
        <v>13</v>
      </c>
      <c r="D68" s="80">
        <v>7.1819999999999995E-2</v>
      </c>
      <c r="E68" s="80">
        <v>7.1859999999999993E-2</v>
      </c>
      <c r="F68" s="80">
        <v>7.392E-2</v>
      </c>
      <c r="G68" s="80">
        <v>7.3370000000000005E-2</v>
      </c>
      <c r="H68" s="80">
        <v>7.1389999999999995E-2</v>
      </c>
      <c r="I68" s="80">
        <v>7.0419999999999996E-2</v>
      </c>
      <c r="J68" s="49"/>
      <c r="K68" s="23">
        <v>13</v>
      </c>
      <c r="AB68" s="40">
        <f t="shared" si="23"/>
        <v>7.0319999999999994E-2</v>
      </c>
      <c r="AC68" s="40">
        <f t="shared" si="24"/>
        <v>7.0359999999999992E-2</v>
      </c>
      <c r="AD68" s="40">
        <f t="shared" si="25"/>
        <v>7.2419999999999998E-2</v>
      </c>
      <c r="AE68" s="40">
        <f t="shared" si="26"/>
        <v>7.1870000000000003E-2</v>
      </c>
      <c r="AF68" s="40">
        <f t="shared" si="25"/>
        <v>6.9889999999999994E-2</v>
      </c>
      <c r="AG68" s="40">
        <f t="shared" si="25"/>
        <v>6.8919999999999995E-2</v>
      </c>
    </row>
    <row r="69" spans="1:33" ht="15" x14ac:dyDescent="0.25">
      <c r="A69" s="23">
        <v>14</v>
      </c>
      <c r="D69" s="80">
        <v>7.1690000000000004E-2</v>
      </c>
      <c r="E69" s="80">
        <v>7.3580000000000007E-2</v>
      </c>
      <c r="F69" s="80">
        <v>7.5050000000000006E-2</v>
      </c>
      <c r="G69" s="80">
        <v>7.2800000000000004E-2</v>
      </c>
      <c r="H69" s="80">
        <v>7.0419999999999996E-2</v>
      </c>
      <c r="I69" s="80">
        <v>6.9379999999999997E-2</v>
      </c>
      <c r="J69" s="49"/>
      <c r="K69" s="23">
        <v>14</v>
      </c>
      <c r="AB69" s="40">
        <f t="shared" si="23"/>
        <v>7.0190000000000002E-2</v>
      </c>
      <c r="AC69" s="40">
        <f t="shared" si="24"/>
        <v>7.2080000000000005E-2</v>
      </c>
      <c r="AD69" s="40">
        <f t="shared" si="25"/>
        <v>7.3550000000000004E-2</v>
      </c>
      <c r="AE69" s="40">
        <f t="shared" si="26"/>
        <v>7.1300000000000002E-2</v>
      </c>
      <c r="AF69" s="40">
        <f t="shared" si="25"/>
        <v>6.8919999999999995E-2</v>
      </c>
      <c r="AG69" s="40">
        <f t="shared" si="25"/>
        <v>6.7879999999999996E-2</v>
      </c>
    </row>
    <row r="70" spans="1:33" ht="15" x14ac:dyDescent="0.25">
      <c r="A70" s="23">
        <v>15</v>
      </c>
      <c r="D70" s="80">
        <v>7.3340000000000002E-2</v>
      </c>
      <c r="E70" s="80">
        <v>7.4639999999999998E-2</v>
      </c>
      <c r="F70" s="80">
        <v>7.4380000000000002E-2</v>
      </c>
      <c r="G70" s="80">
        <v>7.1790000000000007E-2</v>
      </c>
      <c r="H70" s="80">
        <v>6.9470000000000004E-2</v>
      </c>
      <c r="I70" s="80">
        <v>6.9309999999999997E-2</v>
      </c>
      <c r="J70" s="49"/>
      <c r="K70" s="23">
        <v>15</v>
      </c>
      <c r="AB70" s="40">
        <f t="shared" si="23"/>
        <v>7.1840000000000001E-2</v>
      </c>
      <c r="AC70" s="40">
        <f t="shared" si="24"/>
        <v>7.3139999999999997E-2</v>
      </c>
      <c r="AD70" s="40">
        <f t="shared" si="25"/>
        <v>7.288E-2</v>
      </c>
      <c r="AE70" s="40">
        <f t="shared" si="26"/>
        <v>7.0290000000000005E-2</v>
      </c>
      <c r="AF70" s="40">
        <f t="shared" si="25"/>
        <v>6.7970000000000003E-2</v>
      </c>
      <c r="AG70" s="40">
        <f t="shared" si="25"/>
        <v>6.7809999999999995E-2</v>
      </c>
    </row>
    <row r="71" spans="1:33" ht="15" x14ac:dyDescent="0.25">
      <c r="A71" s="23">
        <v>16</v>
      </c>
      <c r="D71" s="80">
        <v>7.4380000000000002E-2</v>
      </c>
      <c r="E71" s="80">
        <v>7.4050000000000005E-2</v>
      </c>
      <c r="F71" s="80">
        <v>7.3330000000000006E-2</v>
      </c>
      <c r="G71" s="80">
        <v>7.0800000000000002E-2</v>
      </c>
      <c r="H71" s="80">
        <v>6.9389999999999993E-2</v>
      </c>
      <c r="I71" s="80">
        <v>6.9610000000000005E-2</v>
      </c>
      <c r="J71" s="49"/>
      <c r="K71" s="23">
        <v>16</v>
      </c>
      <c r="AB71" s="40">
        <f t="shared" si="23"/>
        <v>7.288E-2</v>
      </c>
      <c r="AC71" s="40">
        <f t="shared" si="24"/>
        <v>7.2550000000000003E-2</v>
      </c>
      <c r="AD71" s="40">
        <f t="shared" si="25"/>
        <v>7.1830000000000005E-2</v>
      </c>
      <c r="AE71" s="40">
        <f t="shared" si="26"/>
        <v>6.93E-2</v>
      </c>
      <c r="AF71" s="40">
        <f t="shared" si="25"/>
        <v>6.7889999999999992E-2</v>
      </c>
      <c r="AG71" s="40">
        <f t="shared" si="25"/>
        <v>6.8110000000000004E-2</v>
      </c>
    </row>
    <row r="72" spans="1:33" ht="15" x14ac:dyDescent="0.25">
      <c r="A72" s="23">
        <v>17</v>
      </c>
      <c r="D72" s="80">
        <v>7.3830000000000007E-2</v>
      </c>
      <c r="E72" s="80">
        <v>7.3090000000000002E-2</v>
      </c>
      <c r="F72" s="80">
        <v>7.2289999999999993E-2</v>
      </c>
      <c r="G72" s="80">
        <v>7.0660000000000001E-2</v>
      </c>
      <c r="H72" s="80">
        <v>6.9669999999999996E-2</v>
      </c>
      <c r="I72" s="80">
        <v>6.9769999999999999E-2</v>
      </c>
      <c r="J72" s="49"/>
      <c r="K72" s="23">
        <v>17</v>
      </c>
      <c r="AB72" s="40">
        <f t="shared" si="23"/>
        <v>7.2330000000000005E-2</v>
      </c>
      <c r="AC72" s="40">
        <f t="shared" si="24"/>
        <v>7.1590000000000001E-2</v>
      </c>
      <c r="AD72" s="40">
        <f t="shared" si="25"/>
        <v>7.0789999999999992E-2</v>
      </c>
      <c r="AE72" s="40">
        <f t="shared" si="26"/>
        <v>6.9159999999999999E-2</v>
      </c>
      <c r="AF72" s="40">
        <f t="shared" si="25"/>
        <v>6.8169999999999994E-2</v>
      </c>
      <c r="AG72" s="40">
        <f t="shared" si="25"/>
        <v>6.8269999999999997E-2</v>
      </c>
    </row>
    <row r="73" spans="1:33" ht="15" x14ac:dyDescent="0.25">
      <c r="A73" s="23">
        <v>18</v>
      </c>
      <c r="D73" s="80">
        <v>7.2919999999999999E-2</v>
      </c>
      <c r="E73" s="80">
        <v>7.213E-2</v>
      </c>
      <c r="F73" s="80">
        <v>7.2090000000000001E-2</v>
      </c>
      <c r="G73" s="80">
        <v>7.0860000000000006E-2</v>
      </c>
      <c r="H73" s="80">
        <v>6.9819999999999993E-2</v>
      </c>
      <c r="I73" s="80">
        <v>6.9790000000000005E-2</v>
      </c>
      <c r="J73" s="49"/>
      <c r="K73" s="23">
        <v>18</v>
      </c>
      <c r="AB73" s="40">
        <f t="shared" si="23"/>
        <v>7.1419999999999997E-2</v>
      </c>
      <c r="AC73" s="40">
        <f t="shared" si="24"/>
        <v>7.0629999999999998E-2</v>
      </c>
      <c r="AD73" s="40">
        <f t="shared" si="25"/>
        <v>7.059E-2</v>
      </c>
      <c r="AE73" s="40">
        <f t="shared" si="26"/>
        <v>6.9360000000000005E-2</v>
      </c>
      <c r="AF73" s="40">
        <f t="shared" si="25"/>
        <v>6.8319999999999992E-2</v>
      </c>
      <c r="AG73" s="40">
        <f t="shared" si="25"/>
        <v>6.8290000000000003E-2</v>
      </c>
    </row>
    <row r="74" spans="1:33" ht="15" x14ac:dyDescent="0.25">
      <c r="A74" s="23">
        <v>19</v>
      </c>
      <c r="D74" s="80">
        <v>7.1999999999999995E-2</v>
      </c>
      <c r="E74" s="80">
        <v>7.1940000000000004E-2</v>
      </c>
      <c r="F74" s="80">
        <v>7.2209999999999996E-2</v>
      </c>
      <c r="G74" s="80">
        <v>7.0940000000000003E-2</v>
      </c>
      <c r="H74" s="80">
        <v>6.9830000000000003E-2</v>
      </c>
      <c r="I74" s="80">
        <v>6.9849999999999995E-2</v>
      </c>
      <c r="J74" s="49"/>
      <c r="K74" s="23">
        <v>19</v>
      </c>
      <c r="AB74" s="40">
        <f t="shared" si="23"/>
        <v>7.0499999999999993E-2</v>
      </c>
      <c r="AC74" s="40">
        <f t="shared" si="24"/>
        <v>7.0440000000000003E-2</v>
      </c>
      <c r="AD74" s="40">
        <f t="shared" si="25"/>
        <v>7.0709999999999995E-2</v>
      </c>
      <c r="AE74" s="40">
        <f t="shared" si="26"/>
        <v>6.9440000000000002E-2</v>
      </c>
      <c r="AF74" s="40">
        <f t="shared" si="25"/>
        <v>6.8330000000000002E-2</v>
      </c>
      <c r="AG74" s="40">
        <f t="shared" si="25"/>
        <v>6.8349999999999994E-2</v>
      </c>
    </row>
    <row r="75" spans="1:33" ht="15" x14ac:dyDescent="0.25">
      <c r="A75" s="23">
        <v>20</v>
      </c>
      <c r="D75" s="80">
        <v>7.1830000000000005E-2</v>
      </c>
      <c r="E75" s="80">
        <v>7.2059999999999999E-2</v>
      </c>
      <c r="F75" s="80">
        <v>7.2230000000000003E-2</v>
      </c>
      <c r="G75" s="80">
        <v>7.0910000000000001E-2</v>
      </c>
      <c r="H75" s="80">
        <v>6.9889999999999994E-2</v>
      </c>
      <c r="I75" s="80">
        <v>6.9989999999999997E-2</v>
      </c>
      <c r="J75" s="49"/>
      <c r="K75" s="23">
        <v>20</v>
      </c>
      <c r="AB75" s="40">
        <f t="shared" si="23"/>
        <v>7.0330000000000004E-2</v>
      </c>
      <c r="AC75" s="40">
        <f t="shared" si="24"/>
        <v>7.0559999999999998E-2</v>
      </c>
      <c r="AD75" s="40">
        <f t="shared" si="25"/>
        <v>7.0730000000000001E-2</v>
      </c>
      <c r="AE75" s="40">
        <f t="shared" si="26"/>
        <v>6.9409999999999999E-2</v>
      </c>
      <c r="AF75" s="40">
        <f t="shared" si="25"/>
        <v>6.8389999999999992E-2</v>
      </c>
      <c r="AG75" s="40">
        <f t="shared" si="25"/>
        <v>6.8489999999999995E-2</v>
      </c>
    </row>
    <row r="76" spans="1:33" ht="15" x14ac:dyDescent="0.25">
      <c r="A76" s="23">
        <v>21</v>
      </c>
      <c r="D76" s="80">
        <v>7.195E-2</v>
      </c>
      <c r="E76" s="80">
        <v>7.2090000000000001E-2</v>
      </c>
      <c r="F76" s="80">
        <v>7.2150000000000006E-2</v>
      </c>
      <c r="G76" s="80">
        <v>7.0930000000000007E-2</v>
      </c>
      <c r="H76" s="80">
        <v>7.0019999999999999E-2</v>
      </c>
      <c r="I76" s="80">
        <v>7.0050000000000001E-2</v>
      </c>
      <c r="J76" s="49"/>
      <c r="K76" s="23">
        <v>21</v>
      </c>
      <c r="AB76" s="40">
        <f t="shared" si="23"/>
        <v>7.0449999999999999E-2</v>
      </c>
      <c r="AC76" s="40">
        <f t="shared" si="24"/>
        <v>7.059E-2</v>
      </c>
      <c r="AD76" s="40">
        <f t="shared" si="25"/>
        <v>7.0650000000000004E-2</v>
      </c>
      <c r="AE76" s="40">
        <f t="shared" si="26"/>
        <v>6.9430000000000006E-2</v>
      </c>
      <c r="AF76" s="40">
        <f t="shared" si="25"/>
        <v>6.8519999999999998E-2</v>
      </c>
      <c r="AG76" s="40">
        <f t="shared" si="25"/>
        <v>6.855E-2</v>
      </c>
    </row>
    <row r="77" spans="1:33" ht="15" x14ac:dyDescent="0.25">
      <c r="A77" s="23">
        <v>22</v>
      </c>
      <c r="D77" s="80">
        <v>7.1980000000000002E-2</v>
      </c>
      <c r="E77" s="80">
        <v>7.2020000000000001E-2</v>
      </c>
      <c r="F77" s="80">
        <v>7.2120000000000004E-2</v>
      </c>
      <c r="G77" s="80">
        <v>7.1010000000000004E-2</v>
      </c>
      <c r="H77" s="80">
        <v>7.0069999999999993E-2</v>
      </c>
      <c r="I77" s="80">
        <v>7.1419999999999997E-2</v>
      </c>
      <c r="J77" s="49"/>
      <c r="K77" s="23">
        <v>22</v>
      </c>
      <c r="AB77" s="40">
        <f t="shared" si="23"/>
        <v>7.0480000000000001E-2</v>
      </c>
      <c r="AC77" s="40">
        <f t="shared" si="24"/>
        <v>7.0519999999999999E-2</v>
      </c>
      <c r="AD77" s="40">
        <f t="shared" si="25"/>
        <v>7.0620000000000002E-2</v>
      </c>
      <c r="AE77" s="40">
        <f t="shared" si="26"/>
        <v>6.9510000000000002E-2</v>
      </c>
      <c r="AF77" s="40">
        <f t="shared" si="25"/>
        <v>6.8569999999999992E-2</v>
      </c>
      <c r="AG77" s="40">
        <f t="shared" si="25"/>
        <v>6.9919999999999996E-2</v>
      </c>
    </row>
    <row r="78" spans="1:33" ht="15" x14ac:dyDescent="0.25">
      <c r="A78" s="23">
        <v>23</v>
      </c>
      <c r="D78" s="80">
        <v>7.1910000000000002E-2</v>
      </c>
      <c r="E78" s="80">
        <v>7.1999999999999995E-2</v>
      </c>
      <c r="F78" s="80">
        <v>7.2169999999999998E-2</v>
      </c>
      <c r="G78" s="80">
        <v>7.1010000000000004E-2</v>
      </c>
      <c r="H78" s="80">
        <v>7.1370000000000003E-2</v>
      </c>
      <c r="I78" s="80">
        <v>7.2400000000000006E-2</v>
      </c>
      <c r="J78" s="49"/>
      <c r="K78" s="23">
        <v>23</v>
      </c>
      <c r="AB78" s="40">
        <f t="shared" si="23"/>
        <v>7.041E-2</v>
      </c>
      <c r="AC78" s="40">
        <f t="shared" si="24"/>
        <v>7.0499999999999993E-2</v>
      </c>
      <c r="AD78" s="40">
        <f t="shared" si="25"/>
        <v>7.0669999999999997E-2</v>
      </c>
      <c r="AE78" s="40">
        <f t="shared" si="26"/>
        <v>6.9510000000000002E-2</v>
      </c>
      <c r="AF78" s="40">
        <f t="shared" si="25"/>
        <v>6.9870000000000002E-2</v>
      </c>
      <c r="AG78" s="40">
        <f t="shared" si="25"/>
        <v>7.0900000000000005E-2</v>
      </c>
    </row>
    <row r="79" spans="1:33" ht="15" x14ac:dyDescent="0.25">
      <c r="A79" s="23">
        <v>24</v>
      </c>
      <c r="D79" s="80">
        <v>7.1900000000000006E-2</v>
      </c>
      <c r="E79" s="80">
        <v>7.2040000000000007E-2</v>
      </c>
      <c r="F79" s="80">
        <v>7.2120000000000004E-2</v>
      </c>
      <c r="G79" s="80">
        <v>7.2209999999999996E-2</v>
      </c>
      <c r="H79" s="80">
        <v>7.2289999999999993E-2</v>
      </c>
      <c r="I79" s="80">
        <v>7.2220000000000006E-2</v>
      </c>
      <c r="J79" s="70"/>
      <c r="K79" s="23">
        <v>24</v>
      </c>
      <c r="AB79" s="40">
        <f t="shared" si="23"/>
        <v>7.0400000000000004E-2</v>
      </c>
      <c r="AC79" s="40">
        <f t="shared" si="24"/>
        <v>7.0540000000000005E-2</v>
      </c>
      <c r="AD79" s="40">
        <f t="shared" si="25"/>
        <v>7.0620000000000002E-2</v>
      </c>
      <c r="AE79" s="40">
        <f t="shared" si="26"/>
        <v>7.0709999999999995E-2</v>
      </c>
      <c r="AF79" s="40">
        <f t="shared" si="25"/>
        <v>7.0789999999999992E-2</v>
      </c>
      <c r="AG79" s="40">
        <f t="shared" si="25"/>
        <v>7.0720000000000005E-2</v>
      </c>
    </row>
    <row r="80" spans="1:33" ht="15" x14ac:dyDescent="0.25">
      <c r="D80" s="76"/>
      <c r="E80" s="76"/>
      <c r="F80" s="76"/>
      <c r="G80" s="76"/>
      <c r="H80" s="76"/>
      <c r="I80" s="76"/>
    </row>
    <row r="81" spans="1:33" ht="15" x14ac:dyDescent="0.25">
      <c r="A81" s="23">
        <v>6</v>
      </c>
      <c r="C81" s="17" t="s">
        <v>13</v>
      </c>
      <c r="D81" s="79">
        <v>8.2390000000000005E-2</v>
      </c>
      <c r="E81" s="79">
        <v>8.1920000000000007E-2</v>
      </c>
      <c r="F81" s="79">
        <v>7.9299999999999995E-2</v>
      </c>
      <c r="G81" s="79">
        <v>7.4459999999999998E-2</v>
      </c>
      <c r="H81" s="79">
        <v>7.0669999999999997E-2</v>
      </c>
      <c r="I81" s="79">
        <v>6.9449999999999998E-2</v>
      </c>
      <c r="J81" s="20"/>
      <c r="K81" s="23">
        <v>6</v>
      </c>
      <c r="L81" s="29">
        <f t="shared" ref="L81:Q81" si="30">MIN(D81:D99)</f>
        <v>7.4789999999999995E-2</v>
      </c>
      <c r="M81" s="29">
        <f t="shared" si="30"/>
        <v>7.5139999999999998E-2</v>
      </c>
      <c r="N81" s="29">
        <f t="shared" si="30"/>
        <v>7.4840000000000004E-2</v>
      </c>
      <c r="O81" s="29">
        <f t="shared" si="30"/>
        <v>7.2569999999999996E-2</v>
      </c>
      <c r="P81" s="29">
        <f t="shared" si="30"/>
        <v>7.0279999999999995E-2</v>
      </c>
      <c r="Q81" s="29">
        <f t="shared" si="30"/>
        <v>6.9430000000000006E-2</v>
      </c>
      <c r="R81" s="29">
        <f>MIN(L81:Q81)</f>
        <v>6.9430000000000006E-2</v>
      </c>
      <c r="S81" s="26">
        <f t="shared" ref="S81:X81" si="31">L81</f>
        <v>7.4789999999999995E-2</v>
      </c>
      <c r="T81" s="26">
        <f t="shared" si="31"/>
        <v>7.5139999999999998E-2</v>
      </c>
      <c r="U81" s="26">
        <f t="shared" si="31"/>
        <v>7.4840000000000004E-2</v>
      </c>
      <c r="V81" s="26">
        <f t="shared" si="31"/>
        <v>7.2569999999999996E-2</v>
      </c>
      <c r="W81" s="26">
        <f t="shared" si="31"/>
        <v>7.0279999999999995E-2</v>
      </c>
      <c r="X81" s="26">
        <f t="shared" si="31"/>
        <v>6.9430000000000006E-2</v>
      </c>
      <c r="Y81" s="25">
        <f>HLOOKUP(R81,S81:X82,2,FALSE)</f>
        <v>42839</v>
      </c>
      <c r="AA81" s="17" t="s">
        <v>13</v>
      </c>
      <c r="AB81" s="40">
        <f t="shared" ref="AB81:AB99" si="32">D81-0.0009</f>
        <v>8.1490000000000007E-2</v>
      </c>
      <c r="AC81" s="40">
        <f t="shared" ref="AC81:AC99" si="33">E81-0.0009</f>
        <v>8.1020000000000009E-2</v>
      </c>
      <c r="AD81" s="40">
        <f t="shared" ref="AD81:AD99" si="34">F81-0.0009</f>
        <v>7.8399999999999997E-2</v>
      </c>
      <c r="AE81" s="40">
        <f t="shared" ref="AE81:AE99" si="35">G81-0.0009</f>
        <v>7.356E-2</v>
      </c>
      <c r="AF81" s="40">
        <f t="shared" ref="AF81:AF99" si="36">H81-0.0009</f>
        <v>6.9769999999999999E-2</v>
      </c>
      <c r="AG81" s="40">
        <f t="shared" ref="AG81:AG99" si="37">I81-0.0009</f>
        <v>6.855E-2</v>
      </c>
    </row>
    <row r="82" spans="1:33" ht="15" x14ac:dyDescent="0.25">
      <c r="A82" s="23">
        <v>7</v>
      </c>
      <c r="D82" s="79">
        <v>8.0320000000000003E-2</v>
      </c>
      <c r="E82" s="79">
        <v>7.9229999999999995E-2</v>
      </c>
      <c r="F82" s="79">
        <v>7.7689999999999995E-2</v>
      </c>
      <c r="G82" s="79">
        <v>7.3789999999999994E-2</v>
      </c>
      <c r="H82" s="79">
        <v>7.0440000000000003E-2</v>
      </c>
      <c r="I82" s="79">
        <v>6.9430000000000006E-2</v>
      </c>
      <c r="J82" s="20"/>
      <c r="K82" s="23">
        <v>7</v>
      </c>
      <c r="L82" s="30">
        <f>-VLOOKUP(L81,$D$81:$K$99,8,FALSE)</f>
        <v>-13</v>
      </c>
      <c r="M82" s="30">
        <f>-VLOOKUP(M81,$E$81:$K$99,7,FALSE)</f>
        <v>-12</v>
      </c>
      <c r="N82" s="30">
        <f>-VLOOKUP(N81,$F$81:$K$99,6,FALSE)</f>
        <v>-11</v>
      </c>
      <c r="O82" s="30">
        <f>-VLOOKUP(O81,$G$81:$K$99,5,FALSE)</f>
        <v>-10</v>
      </c>
      <c r="P82" s="30">
        <f>-VLOOKUP(P81,$H$81:$K$99,4,FALSE)</f>
        <v>-9</v>
      </c>
      <c r="Q82" s="30">
        <f>-VLOOKUP(Q81,$I$81:$K$99,3,FALSE)</f>
        <v>-7</v>
      </c>
      <c r="S82" s="25">
        <f>$L$1</f>
        <v>42688</v>
      </c>
      <c r="T82" s="25">
        <f>$M$1</f>
        <v>42718</v>
      </c>
      <c r="U82" s="25">
        <f>$N$1</f>
        <v>42749</v>
      </c>
      <c r="V82" s="25">
        <f>$O$1</f>
        <v>42780</v>
      </c>
      <c r="W82" s="25">
        <f>$P$1</f>
        <v>42808</v>
      </c>
      <c r="X82" s="25">
        <f>$Q$1</f>
        <v>42839</v>
      </c>
      <c r="Y82" s="17">
        <f>IF(L1=Y81,L83,IF(M1=Y81,M83,IF(N1=Y81,N83,IF(O1=Y81,O83,IF(P1=Y81,P83,IF(Q1=Y81,Q83))))))</f>
        <v>7</v>
      </c>
      <c r="AB82" s="40">
        <f t="shared" si="32"/>
        <v>7.9420000000000004E-2</v>
      </c>
      <c r="AC82" s="40">
        <f t="shared" si="33"/>
        <v>7.8329999999999997E-2</v>
      </c>
      <c r="AD82" s="40">
        <f t="shared" si="34"/>
        <v>7.6789999999999997E-2</v>
      </c>
      <c r="AE82" s="40">
        <f t="shared" si="35"/>
        <v>7.2889999999999996E-2</v>
      </c>
      <c r="AF82" s="40">
        <f t="shared" si="36"/>
        <v>6.9540000000000005E-2</v>
      </c>
      <c r="AG82" s="40">
        <f t="shared" si="37"/>
        <v>6.8530000000000008E-2</v>
      </c>
    </row>
    <row r="83" spans="1:33" ht="15" x14ac:dyDescent="0.25">
      <c r="A83" s="23">
        <v>8</v>
      </c>
      <c r="D83" s="79">
        <v>7.8179999999999999E-2</v>
      </c>
      <c r="E83" s="79">
        <v>7.7810000000000004E-2</v>
      </c>
      <c r="F83" s="79">
        <v>7.6679999999999998E-2</v>
      </c>
      <c r="G83" s="79">
        <v>7.3209999999999997E-2</v>
      </c>
      <c r="H83" s="79">
        <v>7.0319999999999994E-2</v>
      </c>
      <c r="I83" s="79">
        <v>6.948E-2</v>
      </c>
      <c r="J83" s="20"/>
      <c r="K83" s="23">
        <v>8</v>
      </c>
      <c r="L83" s="23">
        <f>L82*-1</f>
        <v>13</v>
      </c>
      <c r="M83" s="23">
        <f t="shared" ref="M83" si="38">M82*-1</f>
        <v>12</v>
      </c>
      <c r="N83" s="23">
        <f t="shared" ref="N83:P83" si="39">N82*-1</f>
        <v>11</v>
      </c>
      <c r="O83" s="23">
        <f>O82*-1</f>
        <v>10</v>
      </c>
      <c r="P83" s="23">
        <f t="shared" si="39"/>
        <v>9</v>
      </c>
      <c r="Q83" s="23">
        <f>Q82*-1</f>
        <v>7</v>
      </c>
      <c r="AB83" s="40">
        <f t="shared" si="32"/>
        <v>7.7280000000000001E-2</v>
      </c>
      <c r="AC83" s="40">
        <f t="shared" si="33"/>
        <v>7.6910000000000006E-2</v>
      </c>
      <c r="AD83" s="40">
        <f t="shared" si="34"/>
        <v>7.578E-2</v>
      </c>
      <c r="AE83" s="40">
        <f t="shared" si="35"/>
        <v>7.2309999999999999E-2</v>
      </c>
      <c r="AF83" s="40">
        <f t="shared" si="36"/>
        <v>6.9419999999999996E-2</v>
      </c>
      <c r="AG83" s="40">
        <f t="shared" si="37"/>
        <v>6.8580000000000002E-2</v>
      </c>
    </row>
    <row r="84" spans="1:33" ht="15" x14ac:dyDescent="0.25">
      <c r="A84" s="23">
        <v>9</v>
      </c>
      <c r="D84" s="79">
        <v>7.7060000000000003E-2</v>
      </c>
      <c r="E84" s="79">
        <v>7.689E-2</v>
      </c>
      <c r="F84" s="79">
        <v>7.5870000000000007E-2</v>
      </c>
      <c r="G84" s="79">
        <v>7.2819999999999996E-2</v>
      </c>
      <c r="H84" s="79">
        <v>7.0279999999999995E-2</v>
      </c>
      <c r="I84" s="79">
        <v>7.0250000000000007E-2</v>
      </c>
      <c r="J84" s="20"/>
      <c r="K84" s="23">
        <v>9</v>
      </c>
      <c r="AB84" s="40">
        <f t="shared" si="32"/>
        <v>7.6160000000000005E-2</v>
      </c>
      <c r="AC84" s="40">
        <f t="shared" si="33"/>
        <v>7.5990000000000002E-2</v>
      </c>
      <c r="AD84" s="40">
        <f t="shared" si="34"/>
        <v>7.4970000000000009E-2</v>
      </c>
      <c r="AE84" s="40">
        <f t="shared" si="35"/>
        <v>7.1919999999999998E-2</v>
      </c>
      <c r="AF84" s="40">
        <f t="shared" si="36"/>
        <v>6.9379999999999997E-2</v>
      </c>
      <c r="AG84" s="40">
        <f t="shared" si="37"/>
        <v>6.9350000000000009E-2</v>
      </c>
    </row>
    <row r="85" spans="1:33" ht="15" x14ac:dyDescent="0.25">
      <c r="A85" s="23">
        <v>10</v>
      </c>
      <c r="D85" s="79">
        <v>7.6289999999999997E-2</v>
      </c>
      <c r="E85" s="79">
        <v>7.6119999999999993E-2</v>
      </c>
      <c r="F85" s="79">
        <v>7.5270000000000004E-2</v>
      </c>
      <c r="G85" s="79">
        <v>7.2569999999999996E-2</v>
      </c>
      <c r="H85" s="79">
        <v>7.0900000000000005E-2</v>
      </c>
      <c r="I85" s="79">
        <v>7.2910000000000003E-2</v>
      </c>
      <c r="J85" s="20"/>
      <c r="K85" s="23">
        <v>10</v>
      </c>
      <c r="AB85" s="40">
        <f t="shared" si="32"/>
        <v>7.5389999999999999E-2</v>
      </c>
      <c r="AC85" s="40">
        <f t="shared" si="33"/>
        <v>7.5219999999999995E-2</v>
      </c>
      <c r="AD85" s="40">
        <f t="shared" si="34"/>
        <v>7.4370000000000006E-2</v>
      </c>
      <c r="AE85" s="40">
        <f t="shared" si="35"/>
        <v>7.1669999999999998E-2</v>
      </c>
      <c r="AF85" s="40">
        <f t="shared" si="36"/>
        <v>7.0000000000000007E-2</v>
      </c>
      <c r="AG85" s="40">
        <f t="shared" si="37"/>
        <v>7.2010000000000005E-2</v>
      </c>
    </row>
    <row r="86" spans="1:33" ht="15" x14ac:dyDescent="0.25">
      <c r="A86" s="23">
        <v>11</v>
      </c>
      <c r="D86" s="79">
        <v>7.5649999999999995E-2</v>
      </c>
      <c r="E86" s="79">
        <v>7.5550000000000006E-2</v>
      </c>
      <c r="F86" s="79">
        <v>7.4840000000000004E-2</v>
      </c>
      <c r="G86" s="79">
        <v>7.2950000000000001E-2</v>
      </c>
      <c r="H86" s="79">
        <v>7.3270000000000002E-2</v>
      </c>
      <c r="I86" s="79">
        <v>7.4649999999999994E-2</v>
      </c>
      <c r="J86" s="20"/>
      <c r="K86" s="23">
        <v>11</v>
      </c>
      <c r="AB86" s="40">
        <f t="shared" si="32"/>
        <v>7.4749999999999997E-2</v>
      </c>
      <c r="AC86" s="40">
        <f t="shared" si="33"/>
        <v>7.4650000000000008E-2</v>
      </c>
      <c r="AD86" s="40">
        <f t="shared" si="34"/>
        <v>7.3940000000000006E-2</v>
      </c>
      <c r="AE86" s="40">
        <f t="shared" si="35"/>
        <v>7.2050000000000003E-2</v>
      </c>
      <c r="AF86" s="40">
        <f t="shared" si="36"/>
        <v>7.2370000000000004E-2</v>
      </c>
      <c r="AG86" s="40">
        <f t="shared" si="37"/>
        <v>7.3749999999999996E-2</v>
      </c>
    </row>
    <row r="87" spans="1:33" ht="15" x14ac:dyDescent="0.25">
      <c r="A87" s="23">
        <v>12</v>
      </c>
      <c r="D87" s="79">
        <v>7.5149999999999995E-2</v>
      </c>
      <c r="E87" s="79">
        <v>7.5139999999999998E-2</v>
      </c>
      <c r="F87" s="79">
        <v>7.5020000000000003E-2</v>
      </c>
      <c r="G87" s="79">
        <v>7.4969999999999995E-2</v>
      </c>
      <c r="H87" s="79">
        <v>7.485E-2</v>
      </c>
      <c r="I87" s="79">
        <v>7.467E-2</v>
      </c>
      <c r="J87" s="20"/>
      <c r="K87" s="23">
        <v>12</v>
      </c>
      <c r="AB87" s="40">
        <f t="shared" si="32"/>
        <v>7.4249999999999997E-2</v>
      </c>
      <c r="AC87" s="40">
        <f t="shared" si="33"/>
        <v>7.424E-2</v>
      </c>
      <c r="AD87" s="40">
        <f t="shared" si="34"/>
        <v>7.4120000000000005E-2</v>
      </c>
      <c r="AE87" s="40">
        <f t="shared" si="35"/>
        <v>7.4069999999999997E-2</v>
      </c>
      <c r="AF87" s="40">
        <f t="shared" si="36"/>
        <v>7.3950000000000002E-2</v>
      </c>
      <c r="AG87" s="40">
        <f t="shared" si="37"/>
        <v>7.3770000000000002E-2</v>
      </c>
    </row>
    <row r="88" spans="1:33" ht="15" x14ac:dyDescent="0.25">
      <c r="A88" s="23">
        <v>13</v>
      </c>
      <c r="D88" s="79">
        <v>7.4789999999999995E-2</v>
      </c>
      <c r="E88" s="79">
        <v>7.528E-2</v>
      </c>
      <c r="F88" s="79">
        <v>7.6730000000000007E-2</v>
      </c>
      <c r="G88" s="79">
        <v>7.6319999999999999E-2</v>
      </c>
      <c r="H88" s="79">
        <v>7.485E-2</v>
      </c>
      <c r="I88" s="79">
        <v>7.4349999999999999E-2</v>
      </c>
      <c r="J88" s="20"/>
      <c r="K88" s="23">
        <v>13</v>
      </c>
      <c r="AB88" s="40">
        <f t="shared" si="32"/>
        <v>7.3889999999999997E-2</v>
      </c>
      <c r="AC88" s="40">
        <f t="shared" si="33"/>
        <v>7.4380000000000002E-2</v>
      </c>
      <c r="AD88" s="40">
        <f t="shared" si="34"/>
        <v>7.5830000000000009E-2</v>
      </c>
      <c r="AE88" s="40">
        <f t="shared" si="35"/>
        <v>7.5420000000000001E-2</v>
      </c>
      <c r="AF88" s="40">
        <f t="shared" si="36"/>
        <v>7.3950000000000002E-2</v>
      </c>
      <c r="AG88" s="40">
        <f t="shared" si="37"/>
        <v>7.3450000000000001E-2</v>
      </c>
    </row>
    <row r="89" spans="1:33" ht="15" x14ac:dyDescent="0.25">
      <c r="A89" s="23">
        <v>14</v>
      </c>
      <c r="D89" s="79">
        <v>7.4950000000000003E-2</v>
      </c>
      <c r="E89" s="79">
        <v>7.6869999999999994E-2</v>
      </c>
      <c r="F89" s="79">
        <v>7.7869999999999995E-2</v>
      </c>
      <c r="G89" s="79">
        <v>7.6219999999999996E-2</v>
      </c>
      <c r="H89" s="79">
        <v>7.4539999999999995E-2</v>
      </c>
      <c r="I89" s="79">
        <v>7.3779999999999998E-2</v>
      </c>
      <c r="J89" s="20"/>
      <c r="K89" s="23">
        <v>14</v>
      </c>
      <c r="AB89" s="40">
        <f t="shared" si="32"/>
        <v>7.4050000000000005E-2</v>
      </c>
      <c r="AC89" s="40">
        <f t="shared" si="33"/>
        <v>7.5969999999999996E-2</v>
      </c>
      <c r="AD89" s="40">
        <f t="shared" si="34"/>
        <v>7.6969999999999997E-2</v>
      </c>
      <c r="AE89" s="40">
        <f t="shared" si="35"/>
        <v>7.5319999999999998E-2</v>
      </c>
      <c r="AF89" s="40">
        <f t="shared" si="36"/>
        <v>7.3639999999999997E-2</v>
      </c>
      <c r="AG89" s="40">
        <f t="shared" si="37"/>
        <v>7.288E-2</v>
      </c>
    </row>
    <row r="90" spans="1:33" ht="15" x14ac:dyDescent="0.25">
      <c r="A90" s="23">
        <v>15</v>
      </c>
      <c r="D90" s="79">
        <v>7.646E-2</v>
      </c>
      <c r="E90" s="79">
        <v>7.7920000000000003E-2</v>
      </c>
      <c r="F90" s="79">
        <v>7.7670000000000003E-2</v>
      </c>
      <c r="G90" s="79">
        <v>7.5850000000000001E-2</v>
      </c>
      <c r="H90" s="79">
        <v>7.3999999999999996E-2</v>
      </c>
      <c r="I90" s="79">
        <v>7.3270000000000002E-2</v>
      </c>
      <c r="J90" s="20"/>
      <c r="K90" s="23">
        <v>15</v>
      </c>
      <c r="AB90" s="40">
        <f t="shared" si="32"/>
        <v>7.5560000000000002E-2</v>
      </c>
      <c r="AC90" s="40">
        <f t="shared" si="33"/>
        <v>7.7020000000000005E-2</v>
      </c>
      <c r="AD90" s="40">
        <f t="shared" si="34"/>
        <v>7.6770000000000005E-2</v>
      </c>
      <c r="AE90" s="40">
        <f t="shared" si="35"/>
        <v>7.4950000000000003E-2</v>
      </c>
      <c r="AF90" s="40">
        <f t="shared" si="36"/>
        <v>7.3099999999999998E-2</v>
      </c>
      <c r="AG90" s="40">
        <f t="shared" si="37"/>
        <v>7.2370000000000004E-2</v>
      </c>
    </row>
    <row r="91" spans="1:33" ht="15" x14ac:dyDescent="0.25">
      <c r="A91" s="23">
        <v>16</v>
      </c>
      <c r="D91" s="79">
        <v>7.7479999999999993E-2</v>
      </c>
      <c r="E91" s="79">
        <v>7.7740000000000004E-2</v>
      </c>
      <c r="F91" s="79">
        <v>7.7240000000000003E-2</v>
      </c>
      <c r="G91" s="79">
        <v>7.5249999999999997E-2</v>
      </c>
      <c r="H91" s="79">
        <v>7.3499999999999996E-2</v>
      </c>
      <c r="I91" s="79">
        <v>7.3289999999999994E-2</v>
      </c>
      <c r="J91" s="20"/>
      <c r="K91" s="23">
        <v>16</v>
      </c>
      <c r="AB91" s="40">
        <f t="shared" si="32"/>
        <v>7.6579999999999995E-2</v>
      </c>
      <c r="AC91" s="40">
        <f t="shared" si="33"/>
        <v>7.6840000000000006E-2</v>
      </c>
      <c r="AD91" s="40">
        <f t="shared" si="34"/>
        <v>7.6340000000000005E-2</v>
      </c>
      <c r="AE91" s="40">
        <f t="shared" si="35"/>
        <v>7.4349999999999999E-2</v>
      </c>
      <c r="AF91" s="40">
        <f t="shared" si="36"/>
        <v>7.2599999999999998E-2</v>
      </c>
      <c r="AG91" s="40">
        <f t="shared" si="37"/>
        <v>7.2389999999999996E-2</v>
      </c>
    </row>
    <row r="92" spans="1:33" ht="15" x14ac:dyDescent="0.25">
      <c r="A92" s="23">
        <v>17</v>
      </c>
      <c r="D92" s="79">
        <v>7.7329999999999996E-2</v>
      </c>
      <c r="E92" s="79">
        <v>7.7329999999999996E-2</v>
      </c>
      <c r="F92" s="79">
        <v>7.6600000000000001E-2</v>
      </c>
      <c r="G92" s="79">
        <v>7.4700000000000003E-2</v>
      </c>
      <c r="H92" s="79">
        <v>7.3499999999999996E-2</v>
      </c>
      <c r="I92" s="79">
        <v>7.3330000000000006E-2</v>
      </c>
      <c r="J92" s="20"/>
      <c r="K92" s="23">
        <v>17</v>
      </c>
      <c r="AB92" s="40">
        <f t="shared" si="32"/>
        <v>7.6429999999999998E-2</v>
      </c>
      <c r="AC92" s="40">
        <f t="shared" si="33"/>
        <v>7.6429999999999998E-2</v>
      </c>
      <c r="AD92" s="40">
        <f t="shared" si="34"/>
        <v>7.5700000000000003E-2</v>
      </c>
      <c r="AE92" s="40">
        <f t="shared" si="35"/>
        <v>7.3800000000000004E-2</v>
      </c>
      <c r="AF92" s="40">
        <f t="shared" si="36"/>
        <v>7.2599999999999998E-2</v>
      </c>
      <c r="AG92" s="40">
        <f t="shared" si="37"/>
        <v>7.2430000000000008E-2</v>
      </c>
    </row>
    <row r="93" spans="1:33" ht="15" x14ac:dyDescent="0.25">
      <c r="A93" s="23">
        <v>18</v>
      </c>
      <c r="B93" s="17" t="s">
        <v>11</v>
      </c>
      <c r="D93" s="79">
        <v>7.6960000000000001E-2</v>
      </c>
      <c r="E93" s="79">
        <v>7.671E-2</v>
      </c>
      <c r="F93" s="79">
        <v>7.5990000000000002E-2</v>
      </c>
      <c r="G93" s="79">
        <v>7.4609999999999996E-2</v>
      </c>
      <c r="H93" s="79">
        <v>7.3529999999999998E-2</v>
      </c>
      <c r="I93" s="79">
        <v>7.3190000000000005E-2</v>
      </c>
      <c r="J93" s="20"/>
      <c r="K93" s="23">
        <v>18</v>
      </c>
      <c r="AB93" s="40">
        <f t="shared" si="32"/>
        <v>7.6060000000000003E-2</v>
      </c>
      <c r="AC93" s="40">
        <f t="shared" si="33"/>
        <v>7.5810000000000002E-2</v>
      </c>
      <c r="AD93" s="40">
        <f t="shared" si="34"/>
        <v>7.5090000000000004E-2</v>
      </c>
      <c r="AE93" s="40">
        <f t="shared" si="35"/>
        <v>7.3709999999999998E-2</v>
      </c>
      <c r="AF93" s="40">
        <f t="shared" si="36"/>
        <v>7.263E-2</v>
      </c>
      <c r="AG93" s="40">
        <f t="shared" si="37"/>
        <v>7.2290000000000007E-2</v>
      </c>
    </row>
    <row r="94" spans="1:33" ht="15" x14ac:dyDescent="0.25">
      <c r="A94" s="23">
        <v>19</v>
      </c>
      <c r="D94" s="79">
        <v>7.6399999999999996E-2</v>
      </c>
      <c r="E94" s="79">
        <v>7.6119999999999993E-2</v>
      </c>
      <c r="F94" s="79">
        <v>7.5819999999999999E-2</v>
      </c>
      <c r="G94" s="79">
        <v>7.4569999999999997E-2</v>
      </c>
      <c r="H94" s="79">
        <v>7.3380000000000001E-2</v>
      </c>
      <c r="I94" s="79">
        <v>7.3120000000000004E-2</v>
      </c>
      <c r="J94" s="20"/>
      <c r="K94" s="23">
        <v>19</v>
      </c>
      <c r="AB94" s="40">
        <f t="shared" si="32"/>
        <v>7.5499999999999998E-2</v>
      </c>
      <c r="AC94" s="40">
        <f t="shared" si="33"/>
        <v>7.5219999999999995E-2</v>
      </c>
      <c r="AD94" s="40">
        <f t="shared" si="34"/>
        <v>7.492E-2</v>
      </c>
      <c r="AE94" s="40">
        <f t="shared" si="35"/>
        <v>7.3669999999999999E-2</v>
      </c>
      <c r="AF94" s="40">
        <f t="shared" si="36"/>
        <v>7.2480000000000003E-2</v>
      </c>
      <c r="AG94" s="40">
        <f t="shared" si="37"/>
        <v>7.2220000000000006E-2</v>
      </c>
    </row>
    <row r="95" spans="1:33" ht="15" x14ac:dyDescent="0.25">
      <c r="A95" s="23">
        <v>20</v>
      </c>
      <c r="D95" s="79">
        <v>7.5850000000000001E-2</v>
      </c>
      <c r="E95" s="79">
        <v>7.5950000000000004E-2</v>
      </c>
      <c r="F95" s="79">
        <v>7.5719999999999996E-2</v>
      </c>
      <c r="G95" s="79">
        <v>7.4380000000000002E-2</v>
      </c>
      <c r="H95" s="79">
        <v>7.331E-2</v>
      </c>
      <c r="I95" s="79">
        <v>7.3130000000000001E-2</v>
      </c>
      <c r="J95" s="20"/>
      <c r="K95" s="23">
        <v>20</v>
      </c>
      <c r="AB95" s="40">
        <f t="shared" si="32"/>
        <v>7.4950000000000003E-2</v>
      </c>
      <c r="AC95" s="40">
        <f t="shared" si="33"/>
        <v>7.5050000000000006E-2</v>
      </c>
      <c r="AD95" s="40">
        <f t="shared" si="34"/>
        <v>7.4819999999999998E-2</v>
      </c>
      <c r="AE95" s="40">
        <f t="shared" si="35"/>
        <v>7.3480000000000004E-2</v>
      </c>
      <c r="AF95" s="40">
        <f t="shared" si="36"/>
        <v>7.2410000000000002E-2</v>
      </c>
      <c r="AG95" s="40">
        <f t="shared" si="37"/>
        <v>7.2230000000000003E-2</v>
      </c>
    </row>
    <row r="96" spans="1:33" ht="15" x14ac:dyDescent="0.25">
      <c r="A96" s="23">
        <v>21</v>
      </c>
      <c r="D96" s="79">
        <v>7.571E-2</v>
      </c>
      <c r="E96" s="79">
        <v>7.5850000000000001E-2</v>
      </c>
      <c r="F96" s="79">
        <v>7.5480000000000005E-2</v>
      </c>
      <c r="G96" s="79">
        <v>7.4270000000000003E-2</v>
      </c>
      <c r="H96" s="79">
        <v>7.331E-2</v>
      </c>
      <c r="I96" s="79">
        <v>7.3410000000000003E-2</v>
      </c>
      <c r="J96" s="20"/>
      <c r="K96" s="23">
        <v>21</v>
      </c>
      <c r="AB96" s="40">
        <f t="shared" si="32"/>
        <v>7.4810000000000001E-2</v>
      </c>
      <c r="AC96" s="40">
        <f t="shared" si="33"/>
        <v>7.4950000000000003E-2</v>
      </c>
      <c r="AD96" s="40">
        <f t="shared" si="34"/>
        <v>7.4580000000000007E-2</v>
      </c>
      <c r="AE96" s="40">
        <f t="shared" si="35"/>
        <v>7.3370000000000005E-2</v>
      </c>
      <c r="AF96" s="40">
        <f t="shared" si="36"/>
        <v>7.2410000000000002E-2</v>
      </c>
      <c r="AG96" s="40">
        <f t="shared" si="37"/>
        <v>7.2510000000000005E-2</v>
      </c>
    </row>
    <row r="97" spans="1:33" ht="15" x14ac:dyDescent="0.25">
      <c r="A97" s="23">
        <v>22</v>
      </c>
      <c r="D97" s="79">
        <v>7.5620000000000007E-2</v>
      </c>
      <c r="E97" s="79">
        <v>7.5620000000000007E-2</v>
      </c>
      <c r="F97" s="79">
        <v>7.5329999999999994E-2</v>
      </c>
      <c r="G97" s="79">
        <v>7.4230000000000004E-2</v>
      </c>
      <c r="H97" s="79">
        <v>7.3569999999999997E-2</v>
      </c>
      <c r="I97" s="79">
        <v>7.4639999999999998E-2</v>
      </c>
      <c r="J97" s="20"/>
      <c r="K97" s="23">
        <v>22</v>
      </c>
      <c r="AB97" s="40">
        <f t="shared" si="32"/>
        <v>7.4720000000000009E-2</v>
      </c>
      <c r="AC97" s="40">
        <f t="shared" si="33"/>
        <v>7.4720000000000009E-2</v>
      </c>
      <c r="AD97" s="40">
        <f t="shared" si="34"/>
        <v>7.4429999999999996E-2</v>
      </c>
      <c r="AE97" s="40">
        <f t="shared" si="35"/>
        <v>7.3330000000000006E-2</v>
      </c>
      <c r="AF97" s="40">
        <f t="shared" si="36"/>
        <v>7.2669999999999998E-2</v>
      </c>
      <c r="AG97" s="40">
        <f t="shared" si="37"/>
        <v>7.374E-2</v>
      </c>
    </row>
    <row r="98" spans="1:33" ht="15" x14ac:dyDescent="0.25">
      <c r="A98" s="23">
        <v>23</v>
      </c>
      <c r="D98" s="79">
        <v>7.5410000000000005E-2</v>
      </c>
      <c r="E98" s="79">
        <v>7.5459999999999999E-2</v>
      </c>
      <c r="F98" s="79">
        <v>7.5249999999999997E-2</v>
      </c>
      <c r="G98" s="79">
        <v>7.4440000000000006E-2</v>
      </c>
      <c r="H98" s="79">
        <v>7.4740000000000001E-2</v>
      </c>
      <c r="I98" s="79">
        <v>7.5569999999999998E-2</v>
      </c>
      <c r="J98" s="20"/>
      <c r="K98" s="23">
        <v>23</v>
      </c>
      <c r="AB98" s="40">
        <f t="shared" si="32"/>
        <v>7.4510000000000007E-2</v>
      </c>
      <c r="AC98" s="40">
        <f t="shared" si="33"/>
        <v>7.4560000000000001E-2</v>
      </c>
      <c r="AD98" s="40">
        <f t="shared" si="34"/>
        <v>7.4349999999999999E-2</v>
      </c>
      <c r="AE98" s="40">
        <f t="shared" si="35"/>
        <v>7.3540000000000008E-2</v>
      </c>
      <c r="AF98" s="40">
        <f t="shared" si="36"/>
        <v>7.3840000000000003E-2</v>
      </c>
      <c r="AG98" s="40">
        <f t="shared" si="37"/>
        <v>7.467E-2</v>
      </c>
    </row>
    <row r="99" spans="1:33" ht="15" x14ac:dyDescent="0.25">
      <c r="A99" s="23">
        <v>24</v>
      </c>
      <c r="D99" s="79">
        <v>7.5270000000000004E-2</v>
      </c>
      <c r="E99" s="79">
        <v>7.5380000000000003E-2</v>
      </c>
      <c r="F99" s="79">
        <v>7.5420000000000001E-2</v>
      </c>
      <c r="G99" s="79">
        <v>7.5539999999999996E-2</v>
      </c>
      <c r="H99" s="79">
        <v>7.5630000000000003E-2</v>
      </c>
      <c r="I99" s="79">
        <v>7.5679999999999997E-2</v>
      </c>
      <c r="J99" s="70"/>
      <c r="K99" s="23">
        <v>24</v>
      </c>
      <c r="AB99" s="40">
        <f t="shared" si="32"/>
        <v>7.4370000000000006E-2</v>
      </c>
      <c r="AC99" s="40">
        <f t="shared" si="33"/>
        <v>7.4480000000000005E-2</v>
      </c>
      <c r="AD99" s="40">
        <f t="shared" si="34"/>
        <v>7.4520000000000003E-2</v>
      </c>
      <c r="AE99" s="40">
        <f t="shared" si="35"/>
        <v>7.4639999999999998E-2</v>
      </c>
      <c r="AF99" s="40">
        <f t="shared" si="36"/>
        <v>7.4730000000000005E-2</v>
      </c>
      <c r="AG99" s="40">
        <f t="shared" si="37"/>
        <v>7.4779999999999999E-2</v>
      </c>
    </row>
    <row r="100" spans="1:33" ht="15" x14ac:dyDescent="0.25">
      <c r="A100" s="23">
        <v>6</v>
      </c>
      <c r="C100" s="17" t="s">
        <v>12</v>
      </c>
      <c r="D100" s="80">
        <v>8.9899999999999994E-2</v>
      </c>
      <c r="E100" s="80">
        <v>8.9590000000000003E-2</v>
      </c>
      <c r="F100" s="80">
        <v>8.6650000000000005E-2</v>
      </c>
      <c r="G100" s="80">
        <v>8.0759999999999998E-2</v>
      </c>
      <c r="H100" s="80">
        <v>7.6020000000000004E-2</v>
      </c>
      <c r="I100" s="80">
        <v>7.4529999999999999E-2</v>
      </c>
      <c r="J100" s="20"/>
      <c r="K100" s="23">
        <v>6</v>
      </c>
      <c r="L100" s="29">
        <f>MIN(D100:D118)</f>
        <v>8.0810000000000007E-2</v>
      </c>
      <c r="M100" s="29">
        <f t="shared" ref="M100:Q100" si="40">MIN(E100:E118)</f>
        <v>8.1009999999999999E-2</v>
      </c>
      <c r="N100" s="29">
        <f t="shared" si="40"/>
        <v>8.0640000000000003E-2</v>
      </c>
      <c r="O100" s="29">
        <f t="shared" si="40"/>
        <v>7.8329999999999997E-2</v>
      </c>
      <c r="P100" s="29">
        <f t="shared" si="40"/>
        <v>7.5759999999999994E-2</v>
      </c>
      <c r="Q100" s="29">
        <f t="shared" si="40"/>
        <v>7.4529999999999999E-2</v>
      </c>
      <c r="R100" s="29">
        <f>MIN(L100:Q100)</f>
        <v>7.4529999999999999E-2</v>
      </c>
      <c r="S100" s="26">
        <f>L100</f>
        <v>8.0810000000000007E-2</v>
      </c>
      <c r="T100" s="26">
        <f t="shared" ref="T100:X100" si="41">M100</f>
        <v>8.1009999999999999E-2</v>
      </c>
      <c r="U100" s="26">
        <f t="shared" si="41"/>
        <v>8.0640000000000003E-2</v>
      </c>
      <c r="V100" s="26">
        <f t="shared" si="41"/>
        <v>7.8329999999999997E-2</v>
      </c>
      <c r="W100" s="26">
        <f t="shared" si="41"/>
        <v>7.5759999999999994E-2</v>
      </c>
      <c r="X100" s="26">
        <f t="shared" si="41"/>
        <v>7.4529999999999999E-2</v>
      </c>
      <c r="Y100" s="25">
        <f>HLOOKUP(R100,S100:X101,2,FALSE)</f>
        <v>42839</v>
      </c>
      <c r="AA100" s="17" t="s">
        <v>12</v>
      </c>
      <c r="AB100" s="40">
        <f t="shared" ref="AB100:AB118" si="42">D100-0.0015</f>
        <v>8.8399999999999992E-2</v>
      </c>
      <c r="AC100" s="40">
        <f t="shared" ref="AC100:AC118" si="43">E100-0.0015</f>
        <v>8.8090000000000002E-2</v>
      </c>
      <c r="AD100" s="40">
        <f t="shared" ref="AD100:AD118" si="44">F100-0.0015</f>
        <v>8.5150000000000003E-2</v>
      </c>
      <c r="AE100" s="40">
        <f t="shared" ref="AE100:AE118" si="45">G100-0.0015</f>
        <v>7.9259999999999997E-2</v>
      </c>
      <c r="AF100" s="40">
        <f t="shared" ref="AF100:AF118" si="46">H100-0.0015</f>
        <v>7.4520000000000003E-2</v>
      </c>
      <c r="AG100" s="40">
        <f t="shared" ref="AG100:AG118" si="47">I100-0.0015</f>
        <v>7.3029999999999998E-2</v>
      </c>
    </row>
    <row r="101" spans="1:33" ht="15" x14ac:dyDescent="0.25">
      <c r="A101" s="23">
        <v>7</v>
      </c>
      <c r="D101" s="80">
        <v>8.7999999999999995E-2</v>
      </c>
      <c r="E101" s="80">
        <v>8.6510000000000004E-2</v>
      </c>
      <c r="F101" s="80">
        <v>8.4040000000000004E-2</v>
      </c>
      <c r="G101" s="80">
        <v>7.9219999999999999E-2</v>
      </c>
      <c r="H101" s="80">
        <v>7.5759999999999994E-2</v>
      </c>
      <c r="I101" s="80">
        <v>7.4770000000000003E-2</v>
      </c>
      <c r="J101" s="20"/>
      <c r="K101" s="23">
        <v>7</v>
      </c>
      <c r="L101" s="30">
        <f>-VLOOKUP(L100,$D$100:$K$118,8,FALSE)</f>
        <v>-13</v>
      </c>
      <c r="M101" s="30">
        <f>-VLOOKUP(M100,$E$100:$K$118,7,FALSE)</f>
        <v>-12</v>
      </c>
      <c r="N101" s="30">
        <f>-VLOOKUP(N100,$F$100:$K$118,6,FALSE)</f>
        <v>-11</v>
      </c>
      <c r="O101" s="30">
        <f>-VLOOKUP(O100,$G$100:$K$118,5,FALSE)</f>
        <v>-10</v>
      </c>
      <c r="P101" s="30">
        <f>-VLOOKUP(P100,$H$100:$K$118,4,FALSE)</f>
        <v>-7</v>
      </c>
      <c r="Q101" s="30">
        <f>-VLOOKUP(Q100,$I$100:$K$118,3,FALSE)</f>
        <v>-6</v>
      </c>
      <c r="S101" s="25">
        <f>$L$1</f>
        <v>42688</v>
      </c>
      <c r="T101" s="25">
        <f>$M$1</f>
        <v>42718</v>
      </c>
      <c r="U101" s="25">
        <f>$N$1</f>
        <v>42749</v>
      </c>
      <c r="V101" s="25">
        <f>$O$1</f>
        <v>42780</v>
      </c>
      <c r="W101" s="25">
        <f>$P$1</f>
        <v>42808</v>
      </c>
      <c r="X101" s="25">
        <f>$Q$1</f>
        <v>42839</v>
      </c>
      <c r="Y101" s="17">
        <f>IF(L1=Y100,L102,IF(M1=Y100,M102,IF(N1=Y100,N102,IF(O1=Y100,O102,IF(P1=Y100,P102,IF(Q1=Y100,Q102))))))</f>
        <v>6</v>
      </c>
      <c r="AB101" s="40">
        <f t="shared" si="42"/>
        <v>8.6499999999999994E-2</v>
      </c>
      <c r="AC101" s="40">
        <f t="shared" si="43"/>
        <v>8.5010000000000002E-2</v>
      </c>
      <c r="AD101" s="40">
        <f t="shared" si="44"/>
        <v>8.2540000000000002E-2</v>
      </c>
      <c r="AE101" s="40">
        <f t="shared" si="45"/>
        <v>7.7719999999999997E-2</v>
      </c>
      <c r="AF101" s="40">
        <f t="shared" si="46"/>
        <v>7.4259999999999993E-2</v>
      </c>
      <c r="AG101" s="40">
        <f t="shared" si="47"/>
        <v>7.3270000000000002E-2</v>
      </c>
    </row>
    <row r="102" spans="1:33" ht="15" x14ac:dyDescent="0.25">
      <c r="A102" s="23">
        <v>8</v>
      </c>
      <c r="D102" s="80">
        <v>8.5519999999999999E-2</v>
      </c>
      <c r="E102" s="80">
        <v>8.4220000000000003E-2</v>
      </c>
      <c r="F102" s="80">
        <v>8.2189999999999999E-2</v>
      </c>
      <c r="G102" s="80">
        <v>7.8600000000000003E-2</v>
      </c>
      <c r="H102" s="80">
        <v>7.5840000000000005E-2</v>
      </c>
      <c r="I102" s="80">
        <v>7.5050000000000006E-2</v>
      </c>
      <c r="J102" s="20"/>
      <c r="K102" s="23">
        <v>8</v>
      </c>
      <c r="L102" s="23">
        <f>L101*-1</f>
        <v>13</v>
      </c>
      <c r="M102" s="23">
        <f t="shared" ref="M102" si="48">M101*-1</f>
        <v>12</v>
      </c>
      <c r="N102" s="23">
        <f t="shared" ref="N102:P102" si="49">N101*-1</f>
        <v>11</v>
      </c>
      <c r="O102" s="23">
        <f>O101*-1</f>
        <v>10</v>
      </c>
      <c r="P102" s="23">
        <f t="shared" si="49"/>
        <v>7</v>
      </c>
      <c r="Q102" s="23">
        <f t="shared" ref="Q102" si="50">Q101*-1</f>
        <v>6</v>
      </c>
      <c r="AB102" s="40">
        <f t="shared" si="42"/>
        <v>8.4019999999999997E-2</v>
      </c>
      <c r="AC102" s="40">
        <f t="shared" si="43"/>
        <v>8.2720000000000002E-2</v>
      </c>
      <c r="AD102" s="40">
        <f t="shared" si="44"/>
        <v>8.0689999999999998E-2</v>
      </c>
      <c r="AE102" s="40">
        <f t="shared" si="45"/>
        <v>7.7100000000000002E-2</v>
      </c>
      <c r="AF102" s="40">
        <f t="shared" si="46"/>
        <v>7.4340000000000003E-2</v>
      </c>
      <c r="AG102" s="40">
        <f t="shared" si="47"/>
        <v>7.3550000000000004E-2</v>
      </c>
    </row>
    <row r="103" spans="1:33" ht="15" x14ac:dyDescent="0.25">
      <c r="A103" s="23">
        <v>9</v>
      </c>
      <c r="D103" s="80">
        <v>8.362E-2</v>
      </c>
      <c r="E103" s="80">
        <v>8.2519999999999996E-2</v>
      </c>
      <c r="F103" s="80">
        <v>8.1309999999999993E-2</v>
      </c>
      <c r="G103" s="80">
        <v>7.8399999999999997E-2</v>
      </c>
      <c r="H103" s="80">
        <v>7.5999999999999998E-2</v>
      </c>
      <c r="I103" s="80">
        <v>7.5910000000000005E-2</v>
      </c>
      <c r="J103" s="20"/>
      <c r="K103" s="23">
        <v>9</v>
      </c>
      <c r="AB103" s="40">
        <f t="shared" si="42"/>
        <v>8.2119999999999999E-2</v>
      </c>
      <c r="AC103" s="40">
        <f t="shared" si="43"/>
        <v>8.1019999999999995E-2</v>
      </c>
      <c r="AD103" s="40">
        <f t="shared" si="44"/>
        <v>7.9809999999999992E-2</v>
      </c>
      <c r="AE103" s="40">
        <f t="shared" si="45"/>
        <v>7.6899999999999996E-2</v>
      </c>
      <c r="AF103" s="40">
        <f t="shared" si="46"/>
        <v>7.4499999999999997E-2</v>
      </c>
      <c r="AG103" s="40">
        <f t="shared" si="47"/>
        <v>7.4410000000000004E-2</v>
      </c>
    </row>
    <row r="104" spans="1:33" ht="15" x14ac:dyDescent="0.25">
      <c r="A104" s="23">
        <v>10</v>
      </c>
      <c r="D104" s="80">
        <v>8.2140000000000005E-2</v>
      </c>
      <c r="E104" s="80">
        <v>8.1689999999999999E-2</v>
      </c>
      <c r="F104" s="80">
        <v>8.09E-2</v>
      </c>
      <c r="G104" s="80">
        <v>7.8329999999999997E-2</v>
      </c>
      <c r="H104" s="80">
        <v>7.6689999999999994E-2</v>
      </c>
      <c r="I104" s="80">
        <v>7.8579999999999997E-2</v>
      </c>
      <c r="J104" s="20"/>
      <c r="K104" s="23">
        <v>10</v>
      </c>
      <c r="AB104" s="40">
        <f t="shared" si="42"/>
        <v>8.0640000000000003E-2</v>
      </c>
      <c r="AC104" s="40">
        <f t="shared" si="43"/>
        <v>8.0189999999999997E-2</v>
      </c>
      <c r="AD104" s="40">
        <f t="shared" si="44"/>
        <v>7.9399999999999998E-2</v>
      </c>
      <c r="AE104" s="40">
        <f t="shared" si="45"/>
        <v>7.6829999999999996E-2</v>
      </c>
      <c r="AF104" s="40">
        <f t="shared" si="46"/>
        <v>7.5189999999999993E-2</v>
      </c>
      <c r="AG104" s="40">
        <f t="shared" si="47"/>
        <v>7.7079999999999996E-2</v>
      </c>
    </row>
    <row r="105" spans="1:33" ht="15" x14ac:dyDescent="0.25">
      <c r="A105" s="23">
        <v>11</v>
      </c>
      <c r="D105" s="80">
        <v>8.1409999999999996E-2</v>
      </c>
      <c r="E105" s="80">
        <v>8.1280000000000005E-2</v>
      </c>
      <c r="F105" s="80">
        <v>8.0640000000000003E-2</v>
      </c>
      <c r="G105" s="80">
        <v>7.8780000000000003E-2</v>
      </c>
      <c r="H105" s="80">
        <v>7.9070000000000001E-2</v>
      </c>
      <c r="I105" s="80">
        <v>8.0350000000000005E-2</v>
      </c>
      <c r="J105" s="20"/>
      <c r="K105" s="23">
        <v>11</v>
      </c>
      <c r="AB105" s="40">
        <f t="shared" si="42"/>
        <v>7.9909999999999995E-2</v>
      </c>
      <c r="AC105" s="40">
        <f t="shared" si="43"/>
        <v>7.9780000000000004E-2</v>
      </c>
      <c r="AD105" s="40">
        <f t="shared" si="44"/>
        <v>7.9140000000000002E-2</v>
      </c>
      <c r="AE105" s="40">
        <f t="shared" si="45"/>
        <v>7.7280000000000001E-2</v>
      </c>
      <c r="AF105" s="40">
        <f t="shared" si="46"/>
        <v>7.757E-2</v>
      </c>
      <c r="AG105" s="40">
        <f t="shared" si="47"/>
        <v>7.8850000000000003E-2</v>
      </c>
    </row>
    <row r="106" spans="1:33" ht="15" x14ac:dyDescent="0.25">
      <c r="A106" s="23">
        <v>12</v>
      </c>
      <c r="D106" s="80">
        <v>8.1049999999999997E-2</v>
      </c>
      <c r="E106" s="80">
        <v>8.1009999999999999E-2</v>
      </c>
      <c r="F106" s="80">
        <v>8.0879999999999994E-2</v>
      </c>
      <c r="G106" s="80">
        <v>8.0810000000000007E-2</v>
      </c>
      <c r="H106" s="80">
        <v>8.0670000000000006E-2</v>
      </c>
      <c r="I106" s="80">
        <v>8.0479999999999996E-2</v>
      </c>
      <c r="J106" s="20"/>
      <c r="K106" s="23">
        <v>12</v>
      </c>
      <c r="AB106" s="40">
        <f t="shared" si="42"/>
        <v>7.9549999999999996E-2</v>
      </c>
      <c r="AC106" s="40">
        <f t="shared" si="43"/>
        <v>7.9509999999999997E-2</v>
      </c>
      <c r="AD106" s="40">
        <f t="shared" si="44"/>
        <v>7.9379999999999992E-2</v>
      </c>
      <c r="AE106" s="40">
        <f t="shared" si="45"/>
        <v>7.9310000000000005E-2</v>
      </c>
      <c r="AF106" s="40">
        <f t="shared" si="46"/>
        <v>7.9170000000000004E-2</v>
      </c>
      <c r="AG106" s="40">
        <f t="shared" si="47"/>
        <v>7.8979999999999995E-2</v>
      </c>
    </row>
    <row r="107" spans="1:33" ht="15" x14ac:dyDescent="0.25">
      <c r="A107" s="23">
        <v>13</v>
      </c>
      <c r="D107" s="80">
        <v>8.0810000000000007E-2</v>
      </c>
      <c r="E107" s="80">
        <v>8.1210000000000004E-2</v>
      </c>
      <c r="F107" s="80">
        <v>8.2600000000000007E-2</v>
      </c>
      <c r="G107" s="80">
        <v>8.2189999999999999E-2</v>
      </c>
      <c r="H107" s="80">
        <v>8.0769999999999995E-2</v>
      </c>
      <c r="I107" s="80">
        <v>8.0360000000000001E-2</v>
      </c>
      <c r="J107" s="20"/>
      <c r="K107" s="23">
        <v>13</v>
      </c>
      <c r="AB107" s="40">
        <f t="shared" si="42"/>
        <v>7.9310000000000005E-2</v>
      </c>
      <c r="AC107" s="40">
        <f t="shared" si="43"/>
        <v>7.9710000000000003E-2</v>
      </c>
      <c r="AD107" s="40">
        <f t="shared" si="44"/>
        <v>8.1100000000000005E-2</v>
      </c>
      <c r="AE107" s="40">
        <f t="shared" si="45"/>
        <v>8.0689999999999998E-2</v>
      </c>
      <c r="AF107" s="40">
        <f t="shared" si="46"/>
        <v>7.9269999999999993E-2</v>
      </c>
      <c r="AG107" s="40">
        <f t="shared" si="47"/>
        <v>7.886E-2</v>
      </c>
    </row>
    <row r="108" spans="1:33" ht="15" x14ac:dyDescent="0.25">
      <c r="A108" s="23">
        <v>14</v>
      </c>
      <c r="D108" s="80">
        <v>8.1009999999999999E-2</v>
      </c>
      <c r="E108" s="80">
        <v>8.2799999999999999E-2</v>
      </c>
      <c r="F108" s="80">
        <v>8.3769999999999997E-2</v>
      </c>
      <c r="G108" s="80">
        <v>8.2180000000000003E-2</v>
      </c>
      <c r="H108" s="80">
        <v>8.0629999999999993E-2</v>
      </c>
      <c r="I108" s="80">
        <v>7.9949999999999993E-2</v>
      </c>
      <c r="J108" s="20"/>
      <c r="K108" s="23">
        <v>14</v>
      </c>
      <c r="AB108" s="40">
        <f t="shared" si="42"/>
        <v>7.9509999999999997E-2</v>
      </c>
      <c r="AC108" s="40">
        <f t="shared" si="43"/>
        <v>8.1299999999999997E-2</v>
      </c>
      <c r="AD108" s="40">
        <f t="shared" si="44"/>
        <v>8.2269999999999996E-2</v>
      </c>
      <c r="AE108" s="40">
        <f t="shared" si="45"/>
        <v>8.0680000000000002E-2</v>
      </c>
      <c r="AF108" s="40">
        <f t="shared" si="46"/>
        <v>7.9129999999999992E-2</v>
      </c>
      <c r="AG108" s="40">
        <f t="shared" si="47"/>
        <v>7.8449999999999992E-2</v>
      </c>
    </row>
    <row r="109" spans="1:33" ht="15" x14ac:dyDescent="0.25">
      <c r="A109" s="23">
        <v>15</v>
      </c>
      <c r="D109" s="80">
        <v>8.2519999999999996E-2</v>
      </c>
      <c r="E109" s="80">
        <v>8.3890000000000006E-2</v>
      </c>
      <c r="F109" s="80">
        <v>8.3659999999999998E-2</v>
      </c>
      <c r="G109" s="80">
        <v>8.1970000000000001E-2</v>
      </c>
      <c r="H109" s="80">
        <v>8.0240000000000006E-2</v>
      </c>
      <c r="I109" s="80">
        <v>7.9519999999999993E-2</v>
      </c>
      <c r="J109" s="20"/>
      <c r="K109" s="23">
        <v>15</v>
      </c>
      <c r="AB109" s="40">
        <f t="shared" si="42"/>
        <v>8.1019999999999995E-2</v>
      </c>
      <c r="AC109" s="40">
        <f t="shared" si="43"/>
        <v>8.2390000000000005E-2</v>
      </c>
      <c r="AD109" s="40">
        <f t="shared" si="44"/>
        <v>8.2159999999999997E-2</v>
      </c>
      <c r="AE109" s="40">
        <f t="shared" si="45"/>
        <v>8.047E-2</v>
      </c>
      <c r="AF109" s="40">
        <f t="shared" si="46"/>
        <v>7.8740000000000004E-2</v>
      </c>
      <c r="AG109" s="40">
        <f t="shared" si="47"/>
        <v>7.8019999999999992E-2</v>
      </c>
    </row>
    <row r="110" spans="1:33" ht="15" x14ac:dyDescent="0.25">
      <c r="A110" s="23">
        <v>16</v>
      </c>
      <c r="D110" s="80">
        <v>8.3559999999999995E-2</v>
      </c>
      <c r="E110" s="80">
        <v>8.3769999999999997E-2</v>
      </c>
      <c r="F110" s="80">
        <v>8.3390000000000006E-2</v>
      </c>
      <c r="G110" s="80">
        <v>8.1519999999999995E-2</v>
      </c>
      <c r="H110" s="80">
        <v>7.9810000000000006E-2</v>
      </c>
      <c r="I110" s="80">
        <v>7.9350000000000004E-2</v>
      </c>
      <c r="J110" s="20"/>
      <c r="K110" s="23">
        <v>16</v>
      </c>
      <c r="AB110" s="40">
        <f t="shared" si="42"/>
        <v>8.2059999999999994E-2</v>
      </c>
      <c r="AC110" s="40">
        <f t="shared" si="43"/>
        <v>8.2269999999999996E-2</v>
      </c>
      <c r="AD110" s="40">
        <f t="shared" si="44"/>
        <v>8.1890000000000004E-2</v>
      </c>
      <c r="AE110" s="40">
        <f t="shared" si="45"/>
        <v>8.0019999999999994E-2</v>
      </c>
      <c r="AF110" s="40">
        <f t="shared" si="46"/>
        <v>7.8310000000000005E-2</v>
      </c>
      <c r="AG110" s="40">
        <f t="shared" si="47"/>
        <v>7.7850000000000003E-2</v>
      </c>
    </row>
    <row r="111" spans="1:33" ht="15" x14ac:dyDescent="0.25">
      <c r="A111" s="23">
        <v>17</v>
      </c>
      <c r="D111" s="80">
        <v>8.3470000000000003E-2</v>
      </c>
      <c r="E111" s="80">
        <v>8.3510000000000001E-2</v>
      </c>
      <c r="F111" s="80">
        <v>8.2879999999999995E-2</v>
      </c>
      <c r="G111" s="80">
        <v>8.1030000000000005E-2</v>
      </c>
      <c r="H111" s="80">
        <v>7.9630000000000006E-2</v>
      </c>
      <c r="I111" s="80">
        <v>7.9130000000000006E-2</v>
      </c>
      <c r="J111" s="20"/>
      <c r="K111" s="23">
        <v>17</v>
      </c>
      <c r="AB111" s="40">
        <f t="shared" si="42"/>
        <v>8.1970000000000001E-2</v>
      </c>
      <c r="AC111" s="40">
        <f t="shared" si="43"/>
        <v>8.201E-2</v>
      </c>
      <c r="AD111" s="40">
        <f t="shared" si="44"/>
        <v>8.1379999999999994E-2</v>
      </c>
      <c r="AE111" s="40">
        <f t="shared" si="45"/>
        <v>7.9530000000000003E-2</v>
      </c>
      <c r="AF111" s="40">
        <f t="shared" si="46"/>
        <v>7.8130000000000005E-2</v>
      </c>
      <c r="AG111" s="40">
        <f t="shared" si="47"/>
        <v>7.7630000000000005E-2</v>
      </c>
    </row>
    <row r="112" spans="1:33" ht="15" x14ac:dyDescent="0.25">
      <c r="A112" s="23">
        <v>18</v>
      </c>
      <c r="D112" s="80">
        <v>8.3239999999999995E-2</v>
      </c>
      <c r="E112" s="80">
        <v>8.3030000000000007E-2</v>
      </c>
      <c r="F112" s="80">
        <v>8.233E-2</v>
      </c>
      <c r="G112" s="80">
        <v>8.0759999999999998E-2</v>
      </c>
      <c r="H112" s="80">
        <v>7.9399999999999998E-2</v>
      </c>
      <c r="I112" s="80">
        <v>7.9030000000000003E-2</v>
      </c>
      <c r="J112" s="20"/>
      <c r="K112" s="23">
        <v>18</v>
      </c>
      <c r="AB112" s="40">
        <f t="shared" si="42"/>
        <v>8.1739999999999993E-2</v>
      </c>
      <c r="AC112" s="40">
        <f t="shared" si="43"/>
        <v>8.1530000000000005E-2</v>
      </c>
      <c r="AD112" s="40">
        <f t="shared" si="44"/>
        <v>8.0829999999999999E-2</v>
      </c>
      <c r="AE112" s="40">
        <f t="shared" si="45"/>
        <v>7.9259999999999997E-2</v>
      </c>
      <c r="AF112" s="40">
        <f t="shared" si="46"/>
        <v>7.7899999999999997E-2</v>
      </c>
      <c r="AG112" s="40">
        <f t="shared" si="47"/>
        <v>7.7530000000000002E-2</v>
      </c>
    </row>
    <row r="113" spans="1:33" ht="15" x14ac:dyDescent="0.25">
      <c r="A113" s="23">
        <v>19</v>
      </c>
      <c r="D113" s="80">
        <v>8.2790000000000002E-2</v>
      </c>
      <c r="E113" s="80">
        <v>8.2489999999999994E-2</v>
      </c>
      <c r="F113" s="80">
        <v>8.1979999999999997E-2</v>
      </c>
      <c r="G113" s="80">
        <v>8.047E-2</v>
      </c>
      <c r="H113" s="80">
        <v>7.9289999999999999E-2</v>
      </c>
      <c r="I113" s="80">
        <v>7.9130000000000006E-2</v>
      </c>
      <c r="J113" s="20"/>
      <c r="K113" s="23">
        <v>19</v>
      </c>
      <c r="AB113" s="40">
        <f t="shared" si="42"/>
        <v>8.1290000000000001E-2</v>
      </c>
      <c r="AC113" s="40">
        <f t="shared" si="43"/>
        <v>8.0989999999999993E-2</v>
      </c>
      <c r="AD113" s="40">
        <f t="shared" si="44"/>
        <v>8.0479999999999996E-2</v>
      </c>
      <c r="AE113" s="40">
        <f t="shared" si="45"/>
        <v>7.8969999999999999E-2</v>
      </c>
      <c r="AF113" s="40">
        <f t="shared" si="46"/>
        <v>7.7789999999999998E-2</v>
      </c>
      <c r="AG113" s="40">
        <f t="shared" si="47"/>
        <v>7.7630000000000005E-2</v>
      </c>
    </row>
    <row r="114" spans="1:33" ht="15" x14ac:dyDescent="0.25">
      <c r="A114" s="23">
        <v>20</v>
      </c>
      <c r="D114" s="80">
        <v>8.2290000000000002E-2</v>
      </c>
      <c r="E114" s="80">
        <v>8.2140000000000005E-2</v>
      </c>
      <c r="F114" s="80">
        <v>8.1629999999999994E-2</v>
      </c>
      <c r="G114" s="80">
        <v>8.0310000000000006E-2</v>
      </c>
      <c r="H114" s="80">
        <v>7.9369999999999996E-2</v>
      </c>
      <c r="I114" s="80">
        <v>7.9289999999999999E-2</v>
      </c>
      <c r="J114" s="20"/>
      <c r="K114" s="23">
        <v>20</v>
      </c>
      <c r="AB114" s="40">
        <f t="shared" si="42"/>
        <v>8.0790000000000001E-2</v>
      </c>
      <c r="AC114" s="40">
        <f t="shared" si="43"/>
        <v>8.0640000000000003E-2</v>
      </c>
      <c r="AD114" s="40">
        <f t="shared" si="44"/>
        <v>8.0129999999999993E-2</v>
      </c>
      <c r="AE114" s="40">
        <f t="shared" si="45"/>
        <v>7.8810000000000005E-2</v>
      </c>
      <c r="AF114" s="40">
        <f t="shared" si="46"/>
        <v>7.7869999999999995E-2</v>
      </c>
      <c r="AG114" s="40">
        <f t="shared" si="47"/>
        <v>7.7789999999999998E-2</v>
      </c>
    </row>
    <row r="115" spans="1:33" ht="15" x14ac:dyDescent="0.25">
      <c r="A115" s="23">
        <v>21</v>
      </c>
      <c r="D115" s="80">
        <v>8.1970000000000001E-2</v>
      </c>
      <c r="E115" s="80">
        <v>8.1799999999999998E-2</v>
      </c>
      <c r="F115" s="80">
        <v>8.1420000000000006E-2</v>
      </c>
      <c r="G115" s="80">
        <v>8.0339999999999995E-2</v>
      </c>
      <c r="H115" s="80">
        <v>7.9519999999999993E-2</v>
      </c>
      <c r="I115" s="80">
        <v>7.9670000000000005E-2</v>
      </c>
      <c r="J115" s="20"/>
      <c r="K115" s="23">
        <v>21</v>
      </c>
      <c r="AB115" s="40">
        <f t="shared" si="42"/>
        <v>8.047E-2</v>
      </c>
      <c r="AC115" s="40">
        <f t="shared" si="43"/>
        <v>8.0299999999999996E-2</v>
      </c>
      <c r="AD115" s="40">
        <f t="shared" si="44"/>
        <v>7.9920000000000005E-2</v>
      </c>
      <c r="AE115" s="40">
        <f t="shared" si="45"/>
        <v>7.8839999999999993E-2</v>
      </c>
      <c r="AF115" s="40">
        <f t="shared" si="46"/>
        <v>7.8019999999999992E-2</v>
      </c>
      <c r="AG115" s="40">
        <f t="shared" si="47"/>
        <v>7.8170000000000003E-2</v>
      </c>
    </row>
    <row r="116" spans="1:33" ht="15" x14ac:dyDescent="0.25">
      <c r="A116" s="23">
        <v>22</v>
      </c>
      <c r="D116" s="80">
        <v>8.165E-2</v>
      </c>
      <c r="E116" s="80">
        <v>8.1589999999999996E-2</v>
      </c>
      <c r="F116" s="80">
        <v>8.1409999999999996E-2</v>
      </c>
      <c r="G116" s="80">
        <v>8.0449999999999994E-2</v>
      </c>
      <c r="H116" s="80">
        <v>7.9869999999999997E-2</v>
      </c>
      <c r="I116" s="80">
        <v>8.0960000000000004E-2</v>
      </c>
      <c r="J116" s="20"/>
      <c r="K116" s="23">
        <v>22</v>
      </c>
      <c r="AB116" s="40">
        <f t="shared" si="42"/>
        <v>8.0149999999999999E-2</v>
      </c>
      <c r="AC116" s="40">
        <f t="shared" si="43"/>
        <v>8.0089999999999995E-2</v>
      </c>
      <c r="AD116" s="40">
        <f t="shared" si="44"/>
        <v>7.9909999999999995E-2</v>
      </c>
      <c r="AE116" s="40">
        <f t="shared" si="45"/>
        <v>7.8949999999999992E-2</v>
      </c>
      <c r="AF116" s="40">
        <f t="shared" si="46"/>
        <v>7.8369999999999995E-2</v>
      </c>
      <c r="AG116" s="40">
        <f t="shared" si="47"/>
        <v>7.9460000000000003E-2</v>
      </c>
    </row>
    <row r="117" spans="1:33" ht="15" x14ac:dyDescent="0.25">
      <c r="A117" s="23">
        <v>23</v>
      </c>
      <c r="D117" s="80">
        <v>8.1460000000000005E-2</v>
      </c>
      <c r="E117" s="80">
        <v>8.1570000000000004E-2</v>
      </c>
      <c r="F117" s="80">
        <v>8.1470000000000001E-2</v>
      </c>
      <c r="G117" s="80">
        <v>8.0750000000000002E-2</v>
      </c>
      <c r="H117" s="80">
        <v>8.1100000000000005E-2</v>
      </c>
      <c r="I117" s="80">
        <v>8.1960000000000005E-2</v>
      </c>
      <c r="J117" s="20"/>
      <c r="K117" s="23">
        <v>23</v>
      </c>
      <c r="AB117" s="40">
        <f t="shared" si="42"/>
        <v>7.9960000000000003E-2</v>
      </c>
      <c r="AC117" s="40">
        <f t="shared" si="43"/>
        <v>8.0070000000000002E-2</v>
      </c>
      <c r="AD117" s="40">
        <f t="shared" si="44"/>
        <v>7.9969999999999999E-2</v>
      </c>
      <c r="AE117" s="40">
        <f t="shared" si="45"/>
        <v>7.9250000000000001E-2</v>
      </c>
      <c r="AF117" s="40">
        <f t="shared" si="46"/>
        <v>7.9600000000000004E-2</v>
      </c>
      <c r="AG117" s="40">
        <f t="shared" si="47"/>
        <v>8.0460000000000004E-2</v>
      </c>
    </row>
    <row r="118" spans="1:33" ht="15" x14ac:dyDescent="0.25">
      <c r="A118" s="23">
        <v>24</v>
      </c>
      <c r="D118" s="80">
        <v>8.1449999999999995E-2</v>
      </c>
      <c r="E118" s="80">
        <v>8.1619999999999998E-2</v>
      </c>
      <c r="F118" s="80">
        <v>8.1720000000000001E-2</v>
      </c>
      <c r="G118" s="80">
        <v>8.1900000000000001E-2</v>
      </c>
      <c r="H118" s="80">
        <v>8.2049999999999998E-2</v>
      </c>
      <c r="I118" s="80">
        <v>8.2170000000000007E-2</v>
      </c>
      <c r="J118" s="70"/>
      <c r="K118" s="23">
        <v>24</v>
      </c>
      <c r="AB118" s="40">
        <f t="shared" si="42"/>
        <v>7.9949999999999993E-2</v>
      </c>
      <c r="AC118" s="40">
        <f t="shared" si="43"/>
        <v>8.0119999999999997E-2</v>
      </c>
      <c r="AD118" s="40">
        <f t="shared" si="44"/>
        <v>8.022E-2</v>
      </c>
      <c r="AE118" s="40">
        <f t="shared" si="45"/>
        <v>8.0399999999999999E-2</v>
      </c>
      <c r="AF118" s="40">
        <f t="shared" si="46"/>
        <v>8.0549999999999997E-2</v>
      </c>
      <c r="AG118" s="40">
        <f t="shared" si="47"/>
        <v>8.0670000000000006E-2</v>
      </c>
    </row>
    <row r="119" spans="1:33" x14ac:dyDescent="0.2">
      <c r="AB119" s="40"/>
      <c r="AC119" s="40"/>
      <c r="AD119" s="40"/>
      <c r="AE119" s="40"/>
      <c r="AF119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PSEG 0-499K</vt:lpstr>
      <vt:lpstr>PSEG 500-999K</vt:lpstr>
      <vt:lpstr>JCPL 0-499K</vt:lpstr>
      <vt:lpstr>JCPL 500-999K</vt:lpstr>
      <vt:lpstr>ACE 0-499K</vt:lpstr>
      <vt:lpstr>ACE 500-999K</vt:lpstr>
      <vt:lpstr>Sheet1</vt:lpstr>
      <vt:lpstr>'ACE 0-499K'!Print_Area</vt:lpstr>
      <vt:lpstr>'ACE 500-999K'!Print_Area</vt:lpstr>
      <vt:lpstr>'JCPL 0-499K'!Print_Area</vt:lpstr>
      <vt:lpstr>'JCPL 500-999K'!Print_Area</vt:lpstr>
      <vt:lpstr>'PSEG 0-499K'!Print_Area</vt:lpstr>
      <vt:lpstr>'PSEG 500-999K'!Print_Area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</dc:creator>
  <cp:lastModifiedBy>Dean B</cp:lastModifiedBy>
  <cp:lastPrinted>2015-04-30T17:25:48Z</cp:lastPrinted>
  <dcterms:created xsi:type="dcterms:W3CDTF">2013-04-30T02:00:07Z</dcterms:created>
  <dcterms:modified xsi:type="dcterms:W3CDTF">2016-10-27T13:42:34Z</dcterms:modified>
</cp:coreProperties>
</file>