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D:\Documents\B412 Analytics\STAT4001\Assigment Excel\"/>
    </mc:Choice>
  </mc:AlternateContent>
  <xr:revisionPtr revIDLastSave="0" documentId="13_ncr:1_{A34401A5-68A7-4026-ACC2-CE7A724ED8CE}" xr6:coauthVersionLast="46" xr6:coauthVersionMax="46" xr10:uidLastSave="{00000000-0000-0000-0000-000000000000}"/>
  <bookViews>
    <workbookView xWindow="-110" yWindow="-110" windowWidth="19420" windowHeight="10420" activeTab="5" xr2:uid="{00000000-000D-0000-FFFF-FFFF00000000}"/>
  </bookViews>
  <sheets>
    <sheet name="Rubric" sheetId="8" r:id="rId1"/>
    <sheet name="HousingPrice" sheetId="1" r:id="rId2"/>
    <sheet name="Car Accident" sheetId="6" r:id="rId3"/>
    <sheet name="Myopic" sheetId="5" r:id="rId4"/>
    <sheet name="Tires" sheetId="7" r:id="rId5"/>
    <sheet name="Study Survey"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4" i="7" l="1"/>
  <c r="E52" i="7"/>
  <c r="E49" i="7"/>
  <c r="E48" i="7"/>
  <c r="E46" i="7"/>
  <c r="C4" i="1"/>
  <c r="D31" i="4" l="1"/>
  <c r="D27" i="4"/>
  <c r="D29" i="4" s="1"/>
  <c r="D22" i="4"/>
  <c r="D24" i="4" s="1"/>
  <c r="D21" i="4"/>
  <c r="D15" i="4"/>
  <c r="D17" i="4" s="1"/>
  <c r="D18" i="4" s="1"/>
  <c r="F47" i="5"/>
  <c r="F42" i="5"/>
  <c r="F38" i="5"/>
  <c r="F36" i="5"/>
  <c r="F29" i="5"/>
  <c r="F31" i="5" s="1"/>
  <c r="F26" i="5"/>
  <c r="F23" i="5"/>
  <c r="C10" i="7"/>
  <c r="N43" i="1"/>
  <c r="C8" i="7"/>
  <c r="B8" i="7"/>
  <c r="I42" i="1" l="1"/>
  <c r="I43" i="1"/>
  <c r="I44" i="1"/>
  <c r="I45" i="1"/>
  <c r="I46" i="1"/>
  <c r="I47" i="1"/>
  <c r="I41" i="1"/>
  <c r="F42" i="1"/>
  <c r="F43" i="1"/>
  <c r="J43" i="1" s="1"/>
  <c r="K43" i="1" s="1"/>
  <c r="F44" i="1"/>
  <c r="J44" i="1" s="1"/>
  <c r="K44" i="1" s="1"/>
  <c r="F45" i="1"/>
  <c r="J45" i="1" s="1"/>
  <c r="K45" i="1" s="1"/>
  <c r="F46" i="1"/>
  <c r="J46" i="1" s="1"/>
  <c r="K46" i="1" s="1"/>
  <c r="F47" i="1"/>
  <c r="J47" i="1" s="1"/>
  <c r="K47" i="1" s="1"/>
  <c r="F41" i="1"/>
  <c r="J41" i="1" s="1"/>
  <c r="C15" i="1"/>
  <c r="H42" i="1" l="1"/>
  <c r="J42" i="1"/>
  <c r="K42" i="1" s="1"/>
  <c r="K41" i="1"/>
  <c r="H43" i="1"/>
  <c r="H44" i="1" s="1"/>
  <c r="H45" i="1" s="1"/>
  <c r="H46" i="1" s="1"/>
  <c r="H47" i="1" s="1"/>
  <c r="F48" i="1"/>
  <c r="C19" i="1"/>
  <c r="C18" i="1"/>
  <c r="C10" i="1"/>
  <c r="C8" i="1"/>
  <c r="C7" i="1"/>
  <c r="C6" i="1"/>
  <c r="C3" i="1"/>
  <c r="B21" i="8"/>
  <c r="B19" i="8"/>
  <c r="B13" i="8"/>
  <c r="B10" i="8"/>
  <c r="B4" i="8"/>
  <c r="B25" i="8" s="1"/>
  <c r="K48" i="1" l="1"/>
  <c r="J48" i="1"/>
  <c r="N42" i="1" s="1"/>
  <c r="G42" i="1"/>
  <c r="G43" i="1"/>
  <c r="G44" i="1"/>
  <c r="G45" i="1"/>
  <c r="G46" i="1"/>
  <c r="G47" i="1"/>
  <c r="G41" i="1"/>
  <c r="C9" i="1"/>
  <c r="C12" i="1" s="1"/>
  <c r="C16" i="1" s="1"/>
  <c r="C5" i="1"/>
  <c r="N44" i="1" l="1"/>
  <c r="N45" i="1" s="1"/>
  <c r="C14" i="1"/>
  <c r="C17" i="1" s="1"/>
  <c r="C11" i="1"/>
  <c r="C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Johnson Yang</author>
  </authors>
  <commentList>
    <comment ref="C11" authorId="0" shapeId="0" xr:uid="{00000000-0006-0000-0100-000001000000}">
      <text>
        <r>
          <rPr>
            <b/>
            <sz val="9"/>
            <color indexed="81"/>
            <rFont val="Tahoma"/>
            <family val="2"/>
          </rPr>
          <t>(Q1-1.5IQR, Q3+1.5IQR)
The ends of this interval are called inner fence.</t>
        </r>
      </text>
    </comment>
    <comment ref="C13" authorId="0" shapeId="0" xr:uid="{00000000-0006-0000-0100-000002000000}">
      <text>
        <r>
          <rPr>
            <b/>
            <sz val="9"/>
            <color indexed="81"/>
            <rFont val="Tahoma"/>
            <family val="2"/>
          </rPr>
          <t>(Q1-3IQR, Q3+3IQR)
The ends of this interval are called outer fence.</t>
        </r>
      </text>
    </comment>
    <comment ref="C16" authorId="0" shapeId="0" xr:uid="{00000000-0006-0000-0100-000003000000}">
      <text>
        <r>
          <rPr>
            <b/>
            <sz val="9"/>
            <color indexed="81"/>
            <rFont val="Tahoma"/>
            <family val="2"/>
          </rPr>
          <t>Outside of the inner fence but inside of the outer fence.</t>
        </r>
      </text>
    </comment>
    <comment ref="C17" authorId="0" shapeId="0" xr:uid="{00000000-0006-0000-0100-000004000000}">
      <text>
        <r>
          <rPr>
            <b/>
            <sz val="9"/>
            <color indexed="81"/>
            <rFont val="Tahoma"/>
            <family val="2"/>
          </rPr>
          <t>Outside of the outer fence.</t>
        </r>
      </text>
    </comment>
  </commentList>
</comments>
</file>

<file path=xl/sharedStrings.xml><?xml version="1.0" encoding="utf-8"?>
<sst xmlns="http://schemas.openxmlformats.org/spreadsheetml/2006/main" count="101" uniqueCount="80">
  <si>
    <t>Activity</t>
  </si>
  <si>
    <t>Mean</t>
  </si>
  <si>
    <t>Variance</t>
  </si>
  <si>
    <t>Minimum Value</t>
  </si>
  <si>
    <t>Maximum Value</t>
  </si>
  <si>
    <t>Range</t>
  </si>
  <si>
    <t>First Quartile</t>
  </si>
  <si>
    <t>Second Quartile (Median)</t>
  </si>
  <si>
    <t>Third Quartile</t>
  </si>
  <si>
    <t>Inter Quartile Range</t>
  </si>
  <si>
    <t>30 Percentile</t>
  </si>
  <si>
    <t>Lower Limit of Inner Fence</t>
  </si>
  <si>
    <t>Upper Limit of Inner Fence</t>
  </si>
  <si>
    <t>Lower Limit of Outer Fence</t>
  </si>
  <si>
    <t>Upper Limit of Outer Fence</t>
  </si>
  <si>
    <t>Percentage of Prices less than $500,000</t>
  </si>
  <si>
    <t>Number of Mild Outliers</t>
  </si>
  <si>
    <t>Number of Extreme Outliers</t>
  </si>
  <si>
    <t>Sample Mean</t>
  </si>
  <si>
    <t>Sample Standard Deviation</t>
  </si>
  <si>
    <t>List Price</t>
  </si>
  <si>
    <t>Question Part I</t>
  </si>
  <si>
    <t>Marks</t>
  </si>
  <si>
    <t>Housing Price</t>
  </si>
  <si>
    <t>Car Accident</t>
  </si>
  <si>
    <t>Tires</t>
  </si>
  <si>
    <t>Study Survey</t>
  </si>
  <si>
    <t>a</t>
  </si>
  <si>
    <t>b</t>
  </si>
  <si>
    <t>c</t>
  </si>
  <si>
    <t>d</t>
  </si>
  <si>
    <t>e</t>
  </si>
  <si>
    <t>f</t>
  </si>
  <si>
    <t>Breakdown of Marks</t>
  </si>
  <si>
    <t>Case Study Tab Name</t>
  </si>
  <si>
    <t xml:space="preserve">Total Marks </t>
  </si>
  <si>
    <t>Question Number</t>
  </si>
  <si>
    <t>Myopic</t>
  </si>
  <si>
    <t>Rubric for Marking the Case Study (STAT 4001)</t>
  </si>
  <si>
    <t xml:space="preserve"> </t>
  </si>
  <si>
    <t>Lower Limit</t>
  </si>
  <si>
    <t>Upper Limit</t>
  </si>
  <si>
    <t>Frequency</t>
  </si>
  <si>
    <t>RF</t>
  </si>
  <si>
    <t>CF</t>
  </si>
  <si>
    <t>Mid Point</t>
  </si>
  <si>
    <t>Price Groups</t>
  </si>
  <si>
    <t>[0 , 400000)</t>
  </si>
  <si>
    <t>[400000 , 800000)</t>
  </si>
  <si>
    <t>[800000 , 1200000)</t>
  </si>
  <si>
    <t>[1200000 , 1600000)</t>
  </si>
  <si>
    <t>[1600000 , 2000000)</t>
  </si>
  <si>
    <t>[2000000 , 2400000)</t>
  </si>
  <si>
    <t>[2400000 , 2800000]</t>
  </si>
  <si>
    <t>Freq x MP</t>
  </si>
  <si>
    <t>Median</t>
  </si>
  <si>
    <t> 0</t>
  </si>
  <si>
    <t>SD=</t>
  </si>
  <si>
    <t>N/2</t>
  </si>
  <si>
    <t>Median Class</t>
  </si>
  <si>
    <t>Standard Deviation</t>
  </si>
  <si>
    <t>(F x M)^2</t>
  </si>
  <si>
    <t>a)</t>
  </si>
  <si>
    <t>b)</t>
  </si>
  <si>
    <t>d)</t>
  </si>
  <si>
    <t>4 Hours</t>
  </si>
  <si>
    <t xml:space="preserve">a) </t>
  </si>
  <si>
    <t>c)</t>
  </si>
  <si>
    <t xml:space="preserve">d) </t>
  </si>
  <si>
    <t>P(X=10)</t>
  </si>
  <si>
    <t>P(X&lt;5)</t>
  </si>
  <si>
    <t>P(X&gt;15)</t>
  </si>
  <si>
    <t>e)</t>
  </si>
  <si>
    <t xml:space="preserve">c)    </t>
  </si>
  <si>
    <t>f)</t>
  </si>
  <si>
    <t>E(X)= 25*0.4</t>
  </si>
  <si>
    <r>
      <t>P(X</t>
    </r>
    <r>
      <rPr>
        <sz val="16"/>
        <color theme="1"/>
        <rFont val="Calibri"/>
        <family val="2"/>
      </rPr>
      <t>≥3)</t>
    </r>
  </si>
  <si>
    <r>
      <t>P(X</t>
    </r>
    <r>
      <rPr>
        <sz val="16"/>
        <color theme="1"/>
        <rFont val="Calibri"/>
        <family val="2"/>
      </rPr>
      <t>≤20)</t>
    </r>
  </si>
  <si>
    <t>E(X)</t>
  </si>
  <si>
    <t>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</si>
</sst>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_-&quot;$&quot;* #,##0.00_-;\-&quot;$&quot;* #,##0.00_-;_-&quot;$&quot;* &quot;-&quot;??_-;_-@_-"/>
    <numFmt numFmtId="165" formatCode="_(&quot;$&quot;* #,##0_);_(&quot;$&quot;* \(#,##0\);_(&quot;$&quot;* &quot;-&quot;??_);_(@_)"/>
    <numFmt numFmtId="166" formatCode="0.000"/>
    <numFmt numFmtId="170" formatCode="0.0000E+00"/>
    <numFmt numFmtId="196" formatCode="&quot;$&quot;#,##0.00"/>
  </numFmts>
  <fonts count="18" x14ac:knownFonts="1">
    <font>
      <sz val="11"/>
      <color theme="1"/>
      <name val="Calibri"/>
      <family val="2"/>
      <scheme val="minor"/>
    </font>
    <font>
      <b/>
      <sz val="11"/>
      <color theme="1"/>
      <name val="Calibri"/>
      <family val="2"/>
      <scheme val="minor"/>
    </font>
    <font>
      <b/>
      <sz val="11"/>
      <color theme="1"/>
      <name val="Arial Unicode MS"/>
      <family val="2"/>
    </font>
    <font>
      <sz val="11"/>
      <color theme="1"/>
      <name val="Arial Unicode MS"/>
      <family val="2"/>
    </font>
    <font>
      <sz val="11"/>
      <color theme="1"/>
      <name val="Calibri"/>
      <family val="2"/>
      <scheme val="minor"/>
    </font>
    <font>
      <b/>
      <sz val="10"/>
      <name val="Arial"/>
      <family val="2"/>
    </font>
    <font>
      <b/>
      <sz val="9"/>
      <color indexed="81"/>
      <name val="Tahoma"/>
      <family val="2"/>
    </font>
    <font>
      <b/>
      <sz val="14"/>
      <color theme="1"/>
      <name val="Calibri"/>
      <family val="2"/>
      <scheme val="minor"/>
    </font>
    <font>
      <sz val="14"/>
      <color theme="1"/>
      <name val="Calibri"/>
      <family val="2"/>
      <scheme val="minor"/>
    </font>
    <font>
      <b/>
      <sz val="12"/>
      <color theme="1"/>
      <name val="Calibri"/>
      <family val="2"/>
      <scheme val="minor"/>
    </font>
    <font>
      <u/>
      <sz val="11"/>
      <color theme="10"/>
      <name val="Calibri"/>
      <family val="2"/>
      <scheme val="minor"/>
    </font>
    <font>
      <b/>
      <u/>
      <sz val="18"/>
      <color theme="10"/>
      <name val="Calibri"/>
      <family val="2"/>
      <scheme val="minor"/>
    </font>
    <font>
      <b/>
      <sz val="18"/>
      <color theme="1"/>
      <name val="Calibri"/>
      <family val="2"/>
      <scheme val="minor"/>
    </font>
    <font>
      <sz val="18"/>
      <color theme="1"/>
      <name val="Calibri"/>
      <family val="2"/>
      <scheme val="minor"/>
    </font>
    <font>
      <sz val="10"/>
      <name val="Arial"/>
      <family val="2"/>
    </font>
    <font>
      <sz val="11"/>
      <color theme="1"/>
      <name val="Calibri"/>
      <family val="2"/>
    </font>
    <font>
      <sz val="16"/>
      <color theme="1"/>
      <name val="Calibri"/>
      <family val="2"/>
      <scheme val="minor"/>
    </font>
    <font>
      <sz val="16"/>
      <color theme="1"/>
      <name val="Calibri"/>
      <family val="2"/>
    </font>
  </fonts>
  <fills count="7">
    <fill>
      <patternFill patternType="none"/>
    </fill>
    <fill>
      <patternFill patternType="gray125"/>
    </fill>
    <fill>
      <patternFill patternType="solid">
        <fgColor rgb="FFDCDCDC"/>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rgb="FF92D050"/>
        <bgColor indexed="64"/>
      </patternFill>
    </fill>
  </fills>
  <borders count="25">
    <border>
      <left/>
      <right/>
      <top/>
      <bottom/>
      <diagonal/>
    </border>
    <border>
      <left style="thin">
        <color rgb="FF000000"/>
      </left>
      <right style="thin">
        <color rgb="FF000000"/>
      </right>
      <top style="thin">
        <color rgb="FF000000"/>
      </top>
      <bottom style="thin">
        <color rgb="FF000000"/>
      </bottom>
      <diagonal/>
    </border>
    <border>
      <left/>
      <right style="medium">
        <color auto="1"/>
      </right>
      <top/>
      <bottom/>
      <diagonal/>
    </border>
    <border>
      <left style="medium">
        <color auto="1"/>
      </left>
      <right/>
      <top/>
      <bottom style="hair">
        <color auto="1"/>
      </bottom>
      <diagonal/>
    </border>
    <border>
      <left style="medium">
        <color auto="1"/>
      </left>
      <right/>
      <top style="hair">
        <color auto="1"/>
      </top>
      <bottom style="hair">
        <color auto="1"/>
      </bottom>
      <diagonal/>
    </border>
    <border>
      <left style="medium">
        <color auto="1"/>
      </left>
      <right/>
      <top style="hair">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4">
    <xf numFmtId="0" fontId="0" fillId="0" borderId="0"/>
    <xf numFmtId="164" fontId="4" fillId="0" borderId="0" applyFont="0" applyFill="0" applyBorder="0" applyAlignment="0" applyProtection="0"/>
    <xf numFmtId="0" fontId="10" fillId="0" borderId="0" applyNumberFormat="0" applyFill="0" applyBorder="0" applyAlignment="0" applyProtection="0"/>
    <xf numFmtId="9" fontId="4" fillId="0" borderId="0" applyFont="0" applyFill="0" applyBorder="0" applyAlignment="0" applyProtection="0"/>
  </cellStyleXfs>
  <cellXfs count="80">
    <xf numFmtId="0" fontId="0" fillId="0" borderId="0" xfId="0"/>
    <xf numFmtId="0" fontId="0" fillId="0" borderId="0" xfId="0" applyAlignment="1">
      <alignment horizontal="center"/>
    </xf>
    <xf numFmtId="0" fontId="1" fillId="0" borderId="0" xfId="0" applyFont="1" applyAlignment="1">
      <alignment horizontal="center"/>
    </xf>
    <xf numFmtId="0" fontId="2" fillId="2" borderId="1" xfId="0" applyFont="1" applyFill="1" applyBorder="1" applyAlignment="1">
      <alignment horizontal="left" vertical="top" wrapText="1"/>
    </xf>
    <xf numFmtId="0" fontId="2" fillId="2" borderId="1" xfId="0" applyFont="1" applyFill="1" applyBorder="1" applyAlignment="1">
      <alignment horizontal="center" vertical="top" wrapText="1"/>
    </xf>
    <xf numFmtId="0" fontId="3" fillId="2" borderId="1" xfId="0" applyFont="1" applyFill="1" applyBorder="1" applyAlignment="1">
      <alignment horizontal="center" vertical="top" wrapText="1"/>
    </xf>
    <xf numFmtId="0" fontId="1" fillId="3" borderId="0" xfId="0" applyFont="1" applyFill="1" applyAlignment="1">
      <alignment horizontal="center"/>
    </xf>
    <xf numFmtId="0" fontId="1" fillId="3" borderId="0" xfId="0" applyFont="1" applyFill="1" applyAlignment="1">
      <alignment horizontal="left"/>
    </xf>
    <xf numFmtId="0" fontId="1" fillId="3" borderId="2" xfId="0" applyFont="1" applyFill="1" applyBorder="1" applyAlignment="1">
      <alignment horizontal="right"/>
    </xf>
    <xf numFmtId="0" fontId="5" fillId="3" borderId="2" xfId="0" applyFont="1" applyFill="1" applyBorder="1" applyAlignment="1">
      <alignment horizontal="right" wrapText="1"/>
    </xf>
    <xf numFmtId="0" fontId="0" fillId="3" borderId="4" xfId="0" applyFill="1" applyBorder="1"/>
    <xf numFmtId="0" fontId="5" fillId="0" borderId="0" xfId="0" applyFont="1" applyAlignment="1">
      <alignment horizontal="center"/>
    </xf>
    <xf numFmtId="165" fontId="0" fillId="0" borderId="0" xfId="1" applyNumberFormat="1" applyFont="1"/>
    <xf numFmtId="0" fontId="1" fillId="0" borderId="0" xfId="0" applyFont="1"/>
    <xf numFmtId="0" fontId="7" fillId="0" borderId="0" xfId="0" applyFont="1" applyAlignment="1">
      <alignment horizontal="centerContinuous"/>
    </xf>
    <xf numFmtId="0" fontId="8" fillId="0" borderId="0" xfId="0" applyFont="1" applyAlignment="1">
      <alignment horizontal="centerContinuous"/>
    </xf>
    <xf numFmtId="0" fontId="0" fillId="0" borderId="6" xfId="0" applyBorder="1" applyAlignment="1">
      <alignment horizontal="center"/>
    </xf>
    <xf numFmtId="0" fontId="0" fillId="0" borderId="11" xfId="0" applyBorder="1" applyAlignment="1">
      <alignment horizontal="center"/>
    </xf>
    <xf numFmtId="0" fontId="0" fillId="0" borderId="15" xfId="0" applyBorder="1" applyAlignment="1">
      <alignment horizontal="center"/>
    </xf>
    <xf numFmtId="0" fontId="0" fillId="0" borderId="7" xfId="0" applyBorder="1" applyAlignment="1">
      <alignment horizontal="center"/>
    </xf>
    <xf numFmtId="0" fontId="0" fillId="0" borderId="6" xfId="0" applyFill="1" applyBorder="1" applyAlignment="1">
      <alignment horizontal="center"/>
    </xf>
    <xf numFmtId="0" fontId="0" fillId="0" borderId="15" xfId="0" applyFill="1" applyBorder="1" applyAlignment="1">
      <alignment horizontal="center"/>
    </xf>
    <xf numFmtId="0" fontId="8" fillId="0" borderId="0" xfId="0" applyFont="1" applyAlignment="1">
      <alignment horizontal="center"/>
    </xf>
    <xf numFmtId="0" fontId="9" fillId="4" borderId="19" xfId="0" applyFont="1" applyFill="1" applyBorder="1" applyAlignment="1">
      <alignment horizontal="center" vertical="top" wrapText="1"/>
    </xf>
    <xf numFmtId="0" fontId="9" fillId="4" borderId="20" xfId="0" applyFont="1" applyFill="1" applyBorder="1" applyAlignment="1">
      <alignment horizontal="center" vertical="top" wrapText="1"/>
    </xf>
    <xf numFmtId="0" fontId="12" fillId="0" borderId="0" xfId="0" applyFont="1" applyAlignment="1">
      <alignment horizontal="centerContinuous"/>
    </xf>
    <xf numFmtId="0" fontId="12" fillId="0" borderId="21" xfId="0" applyFont="1" applyBorder="1"/>
    <xf numFmtId="0" fontId="12" fillId="0" borderId="22" xfId="0" applyFont="1" applyBorder="1" applyAlignment="1">
      <alignment horizontal="center"/>
    </xf>
    <xf numFmtId="0" fontId="9" fillId="0" borderId="11" xfId="0" applyFont="1" applyBorder="1" applyAlignment="1">
      <alignment horizontal="center" vertical="center"/>
    </xf>
    <xf numFmtId="0" fontId="9" fillId="0" borderId="6" xfId="0" applyFont="1" applyBorder="1" applyAlignment="1">
      <alignment horizontal="center" vertical="center"/>
    </xf>
    <xf numFmtId="0" fontId="9" fillId="0" borderId="15" xfId="0" applyFont="1" applyBorder="1" applyAlignment="1">
      <alignment horizontal="center" vertical="center"/>
    </xf>
    <xf numFmtId="2" fontId="9" fillId="0" borderId="11" xfId="0" applyNumberFormat="1" applyFont="1" applyBorder="1" applyAlignment="1">
      <alignment horizontal="center" vertical="center"/>
    </xf>
    <xf numFmtId="2" fontId="9" fillId="0" borderId="6" xfId="0" applyNumberFormat="1" applyFont="1" applyBorder="1" applyAlignment="1">
      <alignment horizontal="center" vertical="center"/>
    </xf>
    <xf numFmtId="2" fontId="9" fillId="0" borderId="15" xfId="0" applyNumberFormat="1" applyFont="1" applyBorder="1" applyAlignment="1">
      <alignment horizontal="center" vertical="center"/>
    </xf>
    <xf numFmtId="0" fontId="9" fillId="0" borderId="7" xfId="0" applyFont="1" applyBorder="1" applyAlignment="1">
      <alignment horizontal="center" vertical="center"/>
    </xf>
    <xf numFmtId="165" fontId="0" fillId="0" borderId="0" xfId="0" applyNumberFormat="1" applyAlignment="1">
      <alignment horizontal="center"/>
    </xf>
    <xf numFmtId="10" fontId="0" fillId="3" borderId="4" xfId="3" applyNumberFormat="1" applyFont="1" applyFill="1" applyBorder="1"/>
    <xf numFmtId="44" fontId="0" fillId="0" borderId="0" xfId="0" applyNumberFormat="1"/>
    <xf numFmtId="0" fontId="0" fillId="0" borderId="0" xfId="0" applyBorder="1"/>
    <xf numFmtId="0" fontId="0" fillId="0" borderId="6" xfId="0" applyBorder="1"/>
    <xf numFmtId="0" fontId="1" fillId="5" borderId="6" xfId="0" applyFont="1" applyFill="1" applyBorder="1"/>
    <xf numFmtId="0" fontId="1" fillId="5" borderId="6" xfId="0" applyFont="1" applyFill="1" applyBorder="1" applyAlignment="1">
      <alignment horizontal="center"/>
    </xf>
    <xf numFmtId="0" fontId="1" fillId="0" borderId="6" xfId="0" applyFont="1" applyBorder="1" applyAlignment="1">
      <alignment horizontal="center"/>
    </xf>
    <xf numFmtId="9" fontId="0" fillId="0" borderId="6" xfId="3" applyFont="1" applyBorder="1"/>
    <xf numFmtId="0" fontId="0" fillId="0" borderId="23" xfId="0" applyBorder="1"/>
    <xf numFmtId="1" fontId="0" fillId="0" borderId="23" xfId="0" applyNumberFormat="1" applyBorder="1"/>
    <xf numFmtId="0" fontId="0" fillId="0" borderId="24" xfId="0" applyFill="1" applyBorder="1"/>
    <xf numFmtId="0" fontId="8" fillId="0" borderId="0" xfId="0" applyFont="1"/>
    <xf numFmtId="166" fontId="8" fillId="0" borderId="0" xfId="0" applyNumberFormat="1" applyFont="1"/>
    <xf numFmtId="166" fontId="8" fillId="6" borderId="0" xfId="0" applyNumberFormat="1" applyFont="1" applyFill="1"/>
    <xf numFmtId="2" fontId="8" fillId="0" borderId="0" xfId="0" applyNumberFormat="1" applyFont="1"/>
    <xf numFmtId="0" fontId="8" fillId="6" borderId="0" xfId="0" applyFont="1" applyFill="1" applyAlignment="1">
      <alignment horizontal="right"/>
    </xf>
    <xf numFmtId="0" fontId="11" fillId="0" borderId="9" xfId="2" applyFont="1" applyBorder="1" applyAlignment="1">
      <alignment horizontal="center" vertical="center"/>
    </xf>
    <xf numFmtId="0" fontId="11" fillId="0" borderId="12" xfId="2" applyFont="1" applyBorder="1" applyAlignment="1">
      <alignment horizontal="center" vertical="center"/>
    </xf>
    <xf numFmtId="0" fontId="11" fillId="0" borderId="13" xfId="2" applyFont="1" applyBorder="1" applyAlignment="1">
      <alignment horizontal="center" vertical="center"/>
    </xf>
    <xf numFmtId="0" fontId="13" fillId="0" borderId="10" xfId="0" applyFont="1" applyBorder="1" applyAlignment="1">
      <alignment horizontal="center" vertical="center"/>
    </xf>
    <xf numFmtId="0" fontId="13" fillId="0" borderId="8" xfId="0" applyFont="1" applyBorder="1" applyAlignment="1">
      <alignment horizontal="center" vertical="center"/>
    </xf>
    <xf numFmtId="0" fontId="13" fillId="0" borderId="14" xfId="0" applyFont="1" applyBorder="1" applyAlignment="1">
      <alignment horizontal="center" vertical="center"/>
    </xf>
    <xf numFmtId="1" fontId="13" fillId="0" borderId="10" xfId="0" applyNumberFormat="1" applyFont="1" applyBorder="1" applyAlignment="1">
      <alignment horizontal="center" vertical="center"/>
    </xf>
    <xf numFmtId="1" fontId="13" fillId="0" borderId="8" xfId="0" applyNumberFormat="1" applyFont="1" applyBorder="1" applyAlignment="1">
      <alignment horizontal="center" vertical="center"/>
    </xf>
    <xf numFmtId="1" fontId="13" fillId="0" borderId="14" xfId="0" applyNumberFormat="1" applyFont="1" applyBorder="1" applyAlignment="1">
      <alignment horizontal="center" vertical="center"/>
    </xf>
    <xf numFmtId="1" fontId="13" fillId="0" borderId="11" xfId="0" applyNumberFormat="1" applyFont="1" applyBorder="1" applyAlignment="1">
      <alignment horizontal="center" vertical="center"/>
    </xf>
    <xf numFmtId="1" fontId="13" fillId="0" borderId="6" xfId="0" applyNumberFormat="1" applyFont="1" applyBorder="1" applyAlignment="1">
      <alignment horizontal="center" vertical="center"/>
    </xf>
    <xf numFmtId="1" fontId="13" fillId="0" borderId="15" xfId="0" applyNumberFormat="1" applyFont="1" applyBorder="1" applyAlignment="1">
      <alignment horizontal="center" vertical="center"/>
    </xf>
    <xf numFmtId="0" fontId="11" fillId="0" borderId="16" xfId="2" applyFont="1" applyBorder="1" applyAlignment="1">
      <alignment horizontal="center" vertical="center"/>
    </xf>
    <xf numFmtId="0" fontId="11" fillId="0" borderId="17" xfId="2" applyFont="1" applyBorder="1" applyAlignment="1">
      <alignment horizontal="center" vertical="center"/>
    </xf>
    <xf numFmtId="0" fontId="11" fillId="0" borderId="18" xfId="2" applyFont="1" applyBorder="1" applyAlignment="1">
      <alignment horizontal="center" vertical="center"/>
    </xf>
    <xf numFmtId="0" fontId="0" fillId="0" borderId="0" xfId="0" applyAlignment="1">
      <alignment horizontal="right"/>
    </xf>
    <xf numFmtId="0" fontId="16" fillId="0" borderId="0" xfId="0" applyFont="1"/>
    <xf numFmtId="0" fontId="16" fillId="0" borderId="0" xfId="0" applyFont="1" applyAlignment="1">
      <alignment horizontal="right"/>
    </xf>
    <xf numFmtId="0" fontId="16" fillId="6" borderId="0" xfId="0" applyFont="1" applyFill="1" applyAlignment="1">
      <alignment horizontal="right"/>
    </xf>
    <xf numFmtId="170" fontId="0" fillId="0" borderId="0" xfId="0" applyNumberFormat="1"/>
    <xf numFmtId="0" fontId="8" fillId="6" borderId="0" xfId="0" applyFont="1" applyFill="1"/>
    <xf numFmtId="0" fontId="7" fillId="6" borderId="0" xfId="0" applyFont="1" applyFill="1" applyBorder="1"/>
    <xf numFmtId="0" fontId="7" fillId="6" borderId="0" xfId="0" applyFont="1" applyFill="1"/>
    <xf numFmtId="196" fontId="0" fillId="3" borderId="4" xfId="0" applyNumberFormat="1" applyFill="1" applyBorder="1"/>
    <xf numFmtId="196" fontId="0" fillId="3" borderId="5" xfId="0" applyNumberFormat="1" applyFill="1" applyBorder="1"/>
    <xf numFmtId="196" fontId="0" fillId="3" borderId="3" xfId="0" applyNumberFormat="1" applyFill="1" applyBorder="1"/>
    <xf numFmtId="196" fontId="14" fillId="3" borderId="4" xfId="0" applyNumberFormat="1" applyFont="1" applyFill="1" applyBorder="1" applyAlignment="1">
      <alignment horizontal="right" wrapText="1"/>
    </xf>
    <xf numFmtId="0" fontId="15" fillId="0" borderId="0" xfId="0" applyFont="1"/>
  </cellXfs>
  <cellStyles count="4">
    <cellStyle name="Currency" xfId="1" builtinId="4"/>
    <cellStyle name="Hyperlink" xfId="2" builtinId="8"/>
    <cellStyle name="Normal" xfId="0" builtinId="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HousingPrice!$F$40</c:f>
              <c:strCache>
                <c:ptCount val="1"/>
                <c:pt idx="0">
                  <c:v>Frequency</c:v>
                </c:pt>
              </c:strCache>
            </c:strRef>
          </c:tx>
          <c:spPr>
            <a:solidFill>
              <a:schemeClr val="accent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HousingPrice!$E$41:$E$47</c:f>
              <c:strCache>
                <c:ptCount val="7"/>
                <c:pt idx="0">
                  <c:v>[0 , 400000)</c:v>
                </c:pt>
                <c:pt idx="1">
                  <c:v>[400000 , 800000)</c:v>
                </c:pt>
                <c:pt idx="2">
                  <c:v>[800000 , 1200000)</c:v>
                </c:pt>
                <c:pt idx="3">
                  <c:v>[1200000 , 1600000)</c:v>
                </c:pt>
                <c:pt idx="4">
                  <c:v>[1600000 , 2000000)</c:v>
                </c:pt>
                <c:pt idx="5">
                  <c:v>[2000000 , 2400000)</c:v>
                </c:pt>
                <c:pt idx="6">
                  <c:v>[2400000 , 2800000]</c:v>
                </c:pt>
              </c:strCache>
            </c:strRef>
          </c:cat>
          <c:val>
            <c:numRef>
              <c:f>HousingPrice!$F$41:$F$47</c:f>
              <c:numCache>
                <c:formatCode>General</c:formatCode>
                <c:ptCount val="7"/>
                <c:pt idx="0">
                  <c:v>15</c:v>
                </c:pt>
                <c:pt idx="1">
                  <c:v>14</c:v>
                </c:pt>
                <c:pt idx="2">
                  <c:v>22</c:v>
                </c:pt>
                <c:pt idx="3">
                  <c:v>55</c:v>
                </c:pt>
                <c:pt idx="4">
                  <c:v>11</c:v>
                </c:pt>
                <c:pt idx="5">
                  <c:v>3</c:v>
                </c:pt>
                <c:pt idx="6">
                  <c:v>0</c:v>
                </c:pt>
              </c:numCache>
            </c:numRef>
          </c:val>
          <c:extLst>
            <c:ext xmlns:c16="http://schemas.microsoft.com/office/drawing/2014/chart" uri="{C3380CC4-5D6E-409C-BE32-E72D297353CC}">
              <c16:uniqueId val="{00000000-33D6-4A10-A2BC-C7BCE5F10C07}"/>
            </c:ext>
          </c:extLst>
        </c:ser>
        <c:dLbls>
          <c:dLblPos val="outEnd"/>
          <c:showLegendKey val="0"/>
          <c:showVal val="1"/>
          <c:showCatName val="0"/>
          <c:showSerName val="0"/>
          <c:showPercent val="0"/>
          <c:showBubbleSize val="0"/>
        </c:dLbls>
        <c:gapWidth val="0"/>
        <c:axId val="1816943407"/>
        <c:axId val="1816929679"/>
      </c:barChart>
      <c:catAx>
        <c:axId val="181694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929679"/>
        <c:crosses val="autoZero"/>
        <c:auto val="1"/>
        <c:lblAlgn val="ctr"/>
        <c:lblOffset val="100"/>
        <c:noMultiLvlLbl val="0"/>
      </c:catAx>
      <c:valAx>
        <c:axId val="18169296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943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Cumulative</a:t>
            </a:r>
            <a:r>
              <a:rPr lang="en-US" baseline="0"/>
              <a:t> Frequency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HousingPrice!$E$41:$E$47</c:f>
              <c:strCache>
                <c:ptCount val="7"/>
                <c:pt idx="0">
                  <c:v>[0 , 400000)</c:v>
                </c:pt>
                <c:pt idx="1">
                  <c:v>[400000 , 800000)</c:v>
                </c:pt>
                <c:pt idx="2">
                  <c:v>[800000 , 1200000)</c:v>
                </c:pt>
                <c:pt idx="3">
                  <c:v>[1200000 , 1600000)</c:v>
                </c:pt>
                <c:pt idx="4">
                  <c:v>[1600000 , 2000000)</c:v>
                </c:pt>
                <c:pt idx="5">
                  <c:v>[2000000 , 2400000)</c:v>
                </c:pt>
                <c:pt idx="6">
                  <c:v>[2400000 , 2800000]</c:v>
                </c:pt>
              </c:strCache>
            </c:strRef>
          </c:cat>
          <c:val>
            <c:numRef>
              <c:f>HousingPrice!$H$41:$H$47</c:f>
              <c:numCache>
                <c:formatCode>General</c:formatCode>
                <c:ptCount val="7"/>
                <c:pt idx="0">
                  <c:v>15</c:v>
                </c:pt>
                <c:pt idx="1">
                  <c:v>29</c:v>
                </c:pt>
                <c:pt idx="2">
                  <c:v>51</c:v>
                </c:pt>
                <c:pt idx="3">
                  <c:v>106</c:v>
                </c:pt>
                <c:pt idx="4">
                  <c:v>117</c:v>
                </c:pt>
                <c:pt idx="5">
                  <c:v>120</c:v>
                </c:pt>
                <c:pt idx="6">
                  <c:v>120</c:v>
                </c:pt>
              </c:numCache>
            </c:numRef>
          </c:val>
          <c:extLst>
            <c:ext xmlns:c16="http://schemas.microsoft.com/office/drawing/2014/chart" uri="{C3380CC4-5D6E-409C-BE32-E72D297353CC}">
              <c16:uniqueId val="{00000000-249C-45A5-9611-758A23728726}"/>
            </c:ext>
          </c:extLst>
        </c:ser>
        <c:dLbls>
          <c:dLblPos val="outEnd"/>
          <c:showLegendKey val="0"/>
          <c:showVal val="1"/>
          <c:showCatName val="0"/>
          <c:showSerName val="0"/>
          <c:showPercent val="0"/>
          <c:showBubbleSize val="0"/>
        </c:dLbls>
        <c:gapWidth val="0"/>
        <c:axId val="1816925935"/>
        <c:axId val="1816941327"/>
      </c:barChart>
      <c:catAx>
        <c:axId val="1816925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941327"/>
        <c:crosses val="autoZero"/>
        <c:auto val="1"/>
        <c:lblAlgn val="ctr"/>
        <c:lblOffset val="100"/>
        <c:noMultiLvlLbl val="0"/>
      </c:catAx>
      <c:valAx>
        <c:axId val="18169413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Cumulative</a:t>
                </a:r>
                <a:r>
                  <a:rPr lang="en-US" baseline="0"/>
                  <a:t> Frequency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92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customXml" Target="../ink/ink6.xml"/><Relationship Id="rId3" Type="http://schemas.openxmlformats.org/officeDocument/2006/relationships/customXml" Target="../ink/ink1.xml"/><Relationship Id="rId7" Type="http://schemas.openxmlformats.org/officeDocument/2006/relationships/customXml" Target="../ink/ink3.xml"/><Relationship Id="rId12" Type="http://schemas.openxmlformats.org/officeDocument/2006/relationships/image" Target="../media/image5.png"/><Relationship Id="rId2" Type="http://schemas.openxmlformats.org/officeDocument/2006/relationships/chart" Target="../charts/chart2.xml"/><Relationship Id="rId16" Type="http://schemas.openxmlformats.org/officeDocument/2006/relationships/image" Target="../media/image7.png"/><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customXml" Target="../ink/ink5.xml"/><Relationship Id="rId5" Type="http://schemas.openxmlformats.org/officeDocument/2006/relationships/customXml" Target="../ink/ink2.xml"/><Relationship Id="rId15" Type="http://schemas.openxmlformats.org/officeDocument/2006/relationships/customXml" Target="../ink/ink7.xml"/><Relationship Id="rId10" Type="http://schemas.openxmlformats.org/officeDocument/2006/relationships/image" Target="../media/image4.png"/><Relationship Id="rId4" Type="http://schemas.openxmlformats.org/officeDocument/2006/relationships/image" Target="../media/image1.png"/><Relationship Id="rId9" Type="http://schemas.openxmlformats.org/officeDocument/2006/relationships/customXml" Target="../ink/ink4.xml"/><Relationship Id="rId1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3</xdr:col>
      <xdr:colOff>150473</xdr:colOff>
      <xdr:row>1</xdr:row>
      <xdr:rowOff>23166</xdr:rowOff>
    </xdr:from>
    <xdr:to>
      <xdr:col>19</xdr:col>
      <xdr:colOff>177143</xdr:colOff>
      <xdr:row>24</xdr:row>
      <xdr:rowOff>79046</xdr:rowOff>
    </xdr:to>
    <xdr:sp macro="" textlink="">
      <xdr:nvSpPr>
        <xdr:cNvPr id="3" name="TextBox 2">
          <a:extLst>
            <a:ext uri="{FF2B5EF4-FFF2-40B4-BE49-F238E27FC236}">
              <a16:creationId xmlns:a16="http://schemas.microsoft.com/office/drawing/2014/main" id="{33C8A6A4-ACC8-4444-8BA3-D5B15616CAE8}"/>
            </a:ext>
          </a:extLst>
        </xdr:cNvPr>
        <xdr:cNvSpPr txBox="1"/>
      </xdr:nvSpPr>
      <xdr:spPr>
        <a:xfrm>
          <a:off x="4934870" y="209287"/>
          <a:ext cx="9617359" cy="4336656"/>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200" b="1">
              <a:latin typeface="Verdana" panose="020B0604030504040204" pitchFamily="34" charset="0"/>
              <a:ea typeface="Verdana" panose="020B0604030504040204" pitchFamily="34" charset="0"/>
              <a:cs typeface="Verdana" panose="020B0604030504040204" pitchFamily="34" charset="0"/>
            </a:rPr>
            <a:t>Housing</a:t>
          </a:r>
          <a:r>
            <a:rPr lang="en-US" sz="1200" b="1" baseline="0">
              <a:latin typeface="Verdana" panose="020B0604030504040204" pitchFamily="34" charset="0"/>
              <a:ea typeface="Verdana" panose="020B0604030504040204" pitchFamily="34" charset="0"/>
              <a:cs typeface="Verdana" panose="020B0604030504040204" pitchFamily="34" charset="0"/>
            </a:rPr>
            <a:t> Price Analysis</a:t>
          </a:r>
        </a:p>
        <a:p>
          <a:pPr algn="ctr"/>
          <a:endParaRPr lang="en-US" sz="1200" b="1">
            <a:latin typeface="Verdana" panose="020B0604030504040204" pitchFamily="34" charset="0"/>
            <a:ea typeface="Verdana" panose="020B0604030504040204" pitchFamily="34" charset="0"/>
            <a:cs typeface="Verdana" panose="020B0604030504040204" pitchFamily="34" charset="0"/>
          </a:endParaRPr>
        </a:p>
        <a:p>
          <a:r>
            <a:rPr lang="en-US" sz="1200">
              <a:latin typeface="Verdana" panose="020B0604030504040204" pitchFamily="34" charset="0"/>
              <a:ea typeface="Verdana" panose="020B0604030504040204" pitchFamily="34" charset="0"/>
              <a:cs typeface="Verdana" panose="020B0604030504040204" pitchFamily="34" charset="0"/>
            </a:rPr>
            <a:t>Refer to the Real</a:t>
          </a:r>
          <a:r>
            <a:rPr lang="en-US" sz="1200" baseline="0">
              <a:latin typeface="Verdana" panose="020B0604030504040204" pitchFamily="34" charset="0"/>
              <a:ea typeface="Verdana" panose="020B0604030504040204" pitchFamily="34" charset="0"/>
              <a:cs typeface="Verdana" panose="020B0604030504040204" pitchFamily="34" charset="0"/>
            </a:rPr>
            <a:t> Estate data provided in Column A of this sheet, which is a sample of the housing prices from a neighborhood in Ontario. </a:t>
          </a:r>
        </a:p>
        <a:p>
          <a:endParaRPr lang="en-US" sz="1200" baseline="0">
            <a:latin typeface="Verdana" panose="020B0604030504040204" pitchFamily="34" charset="0"/>
            <a:ea typeface="Verdana" panose="020B0604030504040204" pitchFamily="34" charset="0"/>
            <a:cs typeface="Verdana" panose="020B0604030504040204" pitchFamily="34" charset="0"/>
          </a:endParaRPr>
        </a:p>
        <a:p>
          <a:r>
            <a:rPr lang="en-US" sz="1200" baseline="0">
              <a:solidFill>
                <a:schemeClr val="dk1"/>
              </a:solidFill>
              <a:effectLst/>
              <a:latin typeface="Verdana" panose="020B0604030504040204" pitchFamily="34" charset="0"/>
              <a:ea typeface="Verdana" panose="020B0604030504040204" pitchFamily="34" charset="0"/>
              <a:cs typeface="Verdana" panose="020B0604030504040204" pitchFamily="34" charset="0"/>
            </a:rPr>
            <a:t>a.  Use Excel functions to provide your answers next to to each of the descriptive statistics listed in the blue section.</a:t>
          </a:r>
        </a:p>
        <a:p>
          <a:endParaRPr lang="en-CA" sz="1200">
            <a:effectLst/>
            <a:latin typeface="Verdana" panose="020B0604030504040204" pitchFamily="34" charset="0"/>
            <a:ea typeface="Verdana" panose="020B0604030504040204" pitchFamily="34" charset="0"/>
            <a:cs typeface="Verdana" panose="020B0604030504040204" pitchFamily="34" charset="0"/>
          </a:endParaRPr>
        </a:p>
        <a:p>
          <a:r>
            <a:rPr lang="en-US" sz="1200" baseline="0">
              <a:solidFill>
                <a:schemeClr val="dk1"/>
              </a:solidFill>
              <a:effectLst/>
              <a:latin typeface="Verdana" panose="020B0604030504040204" pitchFamily="34" charset="0"/>
              <a:ea typeface="Verdana" panose="020B0604030504040204" pitchFamily="34" charset="0"/>
              <a:cs typeface="Verdana" panose="020B0604030504040204" pitchFamily="34" charset="0"/>
            </a:rPr>
            <a:t>b.  Organize the data into a frequency distribution with seven class intervals (</a:t>
          </a:r>
          <a:r>
            <a:rPr lang="en-US" sz="1200" baseline="0">
              <a:solidFill>
                <a:srgbClr val="FF0000"/>
              </a:solidFill>
              <a:effectLst/>
              <a:latin typeface="Verdana" panose="020B0604030504040204" pitchFamily="34" charset="0"/>
              <a:ea typeface="Verdana" panose="020B0604030504040204" pitchFamily="34" charset="0"/>
              <a:cs typeface="Verdana" panose="020B0604030504040204" pitchFamily="34" charset="0"/>
            </a:rPr>
            <a:t>Outliers should not be included</a:t>
          </a:r>
          <a:r>
            <a:rPr lang="en-US" sz="1200" baseline="0">
              <a:solidFill>
                <a:schemeClr val="dk1"/>
              </a:solidFill>
              <a:effectLst/>
              <a:latin typeface="Verdana" panose="020B0604030504040204" pitchFamily="34" charset="0"/>
              <a:ea typeface="Verdana" panose="020B0604030504040204" pitchFamily="34" charset="0"/>
              <a:cs typeface="Verdana" panose="020B0604030504040204" pitchFamily="34" charset="0"/>
            </a:rPr>
            <a:t>). Expand the frequency table and provide the following additional columns: relative frequency, cumulative frequency and mid point. </a:t>
          </a:r>
        </a:p>
        <a:p>
          <a:endParaRPr lang="en-CA" sz="1200">
            <a:effectLst/>
            <a:latin typeface="Verdana" panose="020B0604030504040204" pitchFamily="34" charset="0"/>
            <a:ea typeface="Verdana" panose="020B0604030504040204" pitchFamily="34" charset="0"/>
            <a:cs typeface="Verdana" panose="020B0604030504040204" pitchFamily="34" charset="0"/>
          </a:endParaRPr>
        </a:p>
        <a:p>
          <a:r>
            <a:rPr lang="en-US" sz="1200">
              <a:solidFill>
                <a:schemeClr val="dk1"/>
              </a:solidFill>
              <a:effectLst/>
              <a:latin typeface="Verdana" panose="020B0604030504040204" pitchFamily="34" charset="0"/>
              <a:ea typeface="Verdana" panose="020B0604030504040204" pitchFamily="34" charset="0"/>
              <a:cs typeface="Verdana" panose="020B0604030504040204" pitchFamily="34" charset="0"/>
            </a:rPr>
            <a:t>c.  Draw the histogram to show the frequency distribution.</a:t>
          </a:r>
        </a:p>
        <a:p>
          <a:endParaRPr lang="en-CA" sz="1200">
            <a:effectLst/>
            <a:latin typeface="Verdana" panose="020B0604030504040204" pitchFamily="34" charset="0"/>
            <a:ea typeface="Verdana" panose="020B0604030504040204" pitchFamily="34" charset="0"/>
            <a:cs typeface="Verdana" panose="020B0604030504040204" pitchFamily="34" charset="0"/>
          </a:endParaRPr>
        </a:p>
        <a:p>
          <a:r>
            <a:rPr lang="en-US" sz="1200">
              <a:solidFill>
                <a:schemeClr val="dk1"/>
              </a:solidFill>
              <a:effectLst/>
              <a:latin typeface="Verdana" panose="020B0604030504040204" pitchFamily="34" charset="0"/>
              <a:ea typeface="Verdana" panose="020B0604030504040204" pitchFamily="34" charset="0"/>
              <a:cs typeface="Verdana" panose="020B0604030504040204" pitchFamily="34" charset="0"/>
            </a:rPr>
            <a:t>d.  Draw the histogram to show the cumulative frequency distribution.</a:t>
          </a:r>
        </a:p>
        <a:p>
          <a:endParaRPr lang="en-CA" sz="1200">
            <a:effectLst/>
            <a:latin typeface="Verdana" panose="020B0604030504040204" pitchFamily="34" charset="0"/>
            <a:ea typeface="Verdana" panose="020B0604030504040204" pitchFamily="34" charset="0"/>
            <a:cs typeface="Verdana" panose="020B0604030504040204" pitchFamily="34" charset="0"/>
          </a:endParaRPr>
        </a:p>
        <a:p>
          <a:r>
            <a:rPr lang="en-US" sz="1200" baseline="0">
              <a:solidFill>
                <a:schemeClr val="dk1"/>
              </a:solidFill>
              <a:effectLst/>
              <a:latin typeface="Verdana" panose="020B0604030504040204" pitchFamily="34" charset="0"/>
              <a:ea typeface="Verdana" panose="020B0604030504040204" pitchFamily="34" charset="0"/>
              <a:cs typeface="Verdana" panose="020B0604030504040204" pitchFamily="34" charset="0"/>
            </a:rPr>
            <a:t>e.  Calculate the mean, median and sample standard deviation based on the frequency distribution you developed in Question 2.</a:t>
          </a:r>
          <a:endParaRPr lang="en-CA" sz="1200">
            <a:effectLst/>
            <a:latin typeface="Verdana" panose="020B0604030504040204" pitchFamily="34" charset="0"/>
            <a:ea typeface="Verdana" panose="020B0604030504040204" pitchFamily="34" charset="0"/>
            <a:cs typeface="Verdana" panose="020B0604030504040204" pitchFamily="34" charset="0"/>
          </a:endParaRPr>
        </a:p>
        <a:p>
          <a:r>
            <a:rPr lang="en-US" sz="1200" baseline="0">
              <a:solidFill>
                <a:schemeClr val="dk1"/>
              </a:solidFill>
              <a:effectLst/>
              <a:latin typeface="Verdana" panose="020B0604030504040204" pitchFamily="34" charset="0"/>
              <a:ea typeface="Verdana" panose="020B0604030504040204" pitchFamily="34" charset="0"/>
              <a:cs typeface="Verdana" panose="020B0604030504040204" pitchFamily="34" charset="0"/>
            </a:rPr>
            <a:t>     </a:t>
          </a:r>
          <a:r>
            <a:rPr lang="en-US" sz="1200" baseline="0">
              <a:solidFill>
                <a:srgbClr val="FF0000"/>
              </a:solidFill>
              <a:effectLst/>
              <a:latin typeface="Verdana" panose="020B0604030504040204" pitchFamily="34" charset="0"/>
              <a:ea typeface="Verdana" panose="020B0604030504040204" pitchFamily="34" charset="0"/>
              <a:cs typeface="Verdana" panose="020B0604030504040204" pitchFamily="34" charset="0"/>
            </a:rPr>
            <a:t> (Note: They are different from the values in blue area. You should use the formula for grouped data and information in the frequency distribution table. Please use the formula for median and standard deviation below.)</a:t>
          </a:r>
        </a:p>
        <a:p>
          <a:endParaRPr lang="en-US" sz="1200" baseline="0">
            <a:solidFill>
              <a:srgbClr val="FF0000"/>
            </a:solidFill>
            <a:effectLst/>
            <a:latin typeface="Verdana" panose="020B0604030504040204" pitchFamily="34" charset="0"/>
            <a:ea typeface="Verdana" panose="020B0604030504040204" pitchFamily="34" charset="0"/>
            <a:cs typeface="Verdana" panose="020B0604030504040204" pitchFamily="34" charset="0"/>
          </a:endParaRPr>
        </a:p>
        <a:p>
          <a:endParaRPr lang="en-CA" sz="1200">
            <a:solidFill>
              <a:srgbClr val="FF0000"/>
            </a:solidFill>
            <a:effectLst/>
            <a:latin typeface="Verdana" panose="020B0604030504040204" pitchFamily="34" charset="0"/>
            <a:ea typeface="Verdana" panose="020B0604030504040204" pitchFamily="34" charset="0"/>
            <a:cs typeface="Verdana" panose="020B0604030504040204" pitchFamily="34" charset="0"/>
          </a:endParaRPr>
        </a:p>
        <a:p>
          <a:r>
            <a:rPr lang="en-US" sz="1200" baseline="0">
              <a:solidFill>
                <a:schemeClr val="dk1"/>
              </a:solidFill>
              <a:effectLst/>
              <a:latin typeface="Verdana" panose="020B0604030504040204" pitchFamily="34" charset="0"/>
              <a:ea typeface="Verdana" panose="020B0604030504040204" pitchFamily="34" charset="0"/>
              <a:cs typeface="Verdana" panose="020B0604030504040204" pitchFamily="34" charset="0"/>
            </a:rPr>
            <a:t>f.  Draw box-plot based on the values in blue area. </a:t>
          </a:r>
          <a:r>
            <a:rPr lang="en-US" sz="1200" baseline="0">
              <a:solidFill>
                <a:srgbClr val="FF0000"/>
              </a:solidFill>
              <a:effectLst/>
              <a:latin typeface="Verdana" panose="020B0604030504040204" pitchFamily="34" charset="0"/>
              <a:ea typeface="Verdana" panose="020B0604030504040204" pitchFamily="34" charset="0"/>
              <a:cs typeface="Verdana" panose="020B0604030504040204" pitchFamily="34" charset="0"/>
            </a:rPr>
            <a:t>(You can draw it manually by inserting the appropriate shapes.)</a:t>
          </a:r>
          <a:endParaRPr lang="en-CA" sz="1200">
            <a:solidFill>
              <a:srgbClr val="FF0000"/>
            </a:solidFill>
            <a:effectLst/>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3</xdr:col>
      <xdr:colOff>127000</xdr:colOff>
      <xdr:row>26</xdr:row>
      <xdr:rowOff>5080</xdr:rowOff>
    </xdr:from>
    <xdr:to>
      <xdr:col>11</xdr:col>
      <xdr:colOff>571500</xdr:colOff>
      <xdr:row>37</xdr:row>
      <xdr:rowOff>43180</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10856DDF-63A3-4B8D-ADBA-944A745B4E2E}"/>
                </a:ext>
              </a:extLst>
            </xdr:cNvPr>
            <xdr:cNvSpPr txBox="1"/>
          </xdr:nvSpPr>
          <xdr:spPr>
            <a:xfrm>
              <a:off x="4117975" y="4958080"/>
              <a:ext cx="4711700" cy="213360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1" i="1">
                        <a:solidFill>
                          <a:schemeClr val="dk1"/>
                        </a:solidFill>
                        <a:effectLst/>
                        <a:latin typeface="Cambria Math" panose="02040503050406030204" pitchFamily="18" charset="0"/>
                        <a:ea typeface="+mn-ea"/>
                        <a:cs typeface="+mn-cs"/>
                      </a:rPr>
                      <m:t>𝑴𝒆𝒅𝒊𝒂𝒏</m:t>
                    </m:r>
                    <m:r>
                      <a:rPr lang="en-US" sz="1100" b="1" i="1">
                        <a:solidFill>
                          <a:schemeClr val="dk1"/>
                        </a:solidFill>
                        <a:effectLst/>
                        <a:latin typeface="Cambria Math" panose="02040503050406030204" pitchFamily="18" charset="0"/>
                        <a:ea typeface="+mn-ea"/>
                        <a:cs typeface="+mn-cs"/>
                      </a:rPr>
                      <m:t> </m:t>
                    </m:r>
                    <m:r>
                      <a:rPr lang="en-US" sz="1100" b="1" i="1">
                        <a:solidFill>
                          <a:schemeClr val="dk1"/>
                        </a:solidFill>
                        <a:effectLst/>
                        <a:latin typeface="Cambria Math" panose="02040503050406030204" pitchFamily="18" charset="0"/>
                        <a:ea typeface="+mn-ea"/>
                        <a:cs typeface="+mn-cs"/>
                      </a:rPr>
                      <m:t>𝒐𝒇</m:t>
                    </m:r>
                    <m:r>
                      <a:rPr lang="en-US" sz="1100" b="1" i="1">
                        <a:solidFill>
                          <a:schemeClr val="dk1"/>
                        </a:solidFill>
                        <a:effectLst/>
                        <a:latin typeface="Cambria Math" panose="02040503050406030204" pitchFamily="18" charset="0"/>
                        <a:ea typeface="+mn-ea"/>
                        <a:cs typeface="+mn-cs"/>
                      </a:rPr>
                      <m:t> </m:t>
                    </m:r>
                    <m:r>
                      <a:rPr lang="en-US" sz="1100" b="1" i="1">
                        <a:solidFill>
                          <a:schemeClr val="dk1"/>
                        </a:solidFill>
                        <a:effectLst/>
                        <a:latin typeface="Cambria Math" panose="02040503050406030204" pitchFamily="18" charset="0"/>
                        <a:ea typeface="+mn-ea"/>
                        <a:cs typeface="+mn-cs"/>
                      </a:rPr>
                      <m:t>𝑮𝒓𝒐𝒖𝒑𝒆𝒅</m:t>
                    </m:r>
                    <m:r>
                      <a:rPr lang="en-US" sz="1100" b="1" i="1">
                        <a:solidFill>
                          <a:schemeClr val="dk1"/>
                        </a:solidFill>
                        <a:effectLst/>
                        <a:latin typeface="Cambria Math" panose="02040503050406030204" pitchFamily="18" charset="0"/>
                        <a:ea typeface="+mn-ea"/>
                        <a:cs typeface="+mn-cs"/>
                      </a:rPr>
                      <m:t> </m:t>
                    </m:r>
                    <m:r>
                      <a:rPr lang="en-US" sz="1100" b="1" i="1">
                        <a:solidFill>
                          <a:schemeClr val="dk1"/>
                        </a:solidFill>
                        <a:effectLst/>
                        <a:latin typeface="Cambria Math" panose="02040503050406030204" pitchFamily="18" charset="0"/>
                        <a:ea typeface="+mn-ea"/>
                        <a:cs typeface="+mn-cs"/>
                      </a:rPr>
                      <m:t>𝑫𝒂𝒕𝒂</m:t>
                    </m:r>
                    <m:r>
                      <a:rPr lang="en-US" sz="1100" i="1">
                        <a:solidFill>
                          <a:schemeClr val="dk1"/>
                        </a:solidFill>
                        <a:effectLst/>
                        <a:latin typeface="Cambria Math" panose="02040503050406030204" pitchFamily="18" charset="0"/>
                        <a:ea typeface="+mn-ea"/>
                        <a:cs typeface="+mn-cs"/>
                      </a:rPr>
                      <m:t>:      </m:t>
                    </m:r>
                    <m:r>
                      <a:rPr lang="en-US" sz="1100" i="1">
                        <a:solidFill>
                          <a:schemeClr val="dk1"/>
                        </a:solidFill>
                        <a:effectLst/>
                        <a:latin typeface="Cambria Math" panose="02040503050406030204" pitchFamily="18" charset="0"/>
                        <a:ea typeface="+mn-ea"/>
                        <a:cs typeface="+mn-cs"/>
                      </a:rPr>
                      <m:t>𝑀𝑒𝑑𝑖𝑎𝑛</m:t>
                    </m:r>
                    <m:r>
                      <a:rPr lang="en-US" sz="1100" i="1">
                        <a:solidFill>
                          <a:schemeClr val="dk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𝐿</m:t>
                    </m:r>
                    <m:r>
                      <a:rPr lang="en-US" sz="1100" i="1">
                        <a:solidFill>
                          <a:schemeClr val="dk1"/>
                        </a:solidFill>
                        <a:effectLst/>
                        <a:latin typeface="Cambria Math" panose="02040503050406030204" pitchFamily="18" charset="0"/>
                        <a:ea typeface="+mn-ea"/>
                        <a:cs typeface="+mn-cs"/>
                      </a:rPr>
                      <m:t>+</m:t>
                    </m:r>
                    <m:f>
                      <m:fPr>
                        <m:ctrlPr>
                          <a:rPr lang="en-CA" sz="1100" i="1">
                            <a:solidFill>
                              <a:schemeClr val="dk1"/>
                            </a:solidFill>
                            <a:effectLst/>
                            <a:latin typeface="Cambria Math" panose="02040503050406030204" pitchFamily="18" charset="0"/>
                            <a:ea typeface="+mn-ea"/>
                            <a:cs typeface="+mn-cs"/>
                          </a:rPr>
                        </m:ctrlPr>
                      </m:fPr>
                      <m:num>
                        <m:f>
                          <m:fPr>
                            <m:ctrlPr>
                              <a:rPr lang="en-CA" sz="1100" i="1">
                                <a:solidFill>
                                  <a:schemeClr val="dk1"/>
                                </a:solidFill>
                                <a:effectLst/>
                                <a:latin typeface="Cambria Math" panose="02040503050406030204" pitchFamily="18" charset="0"/>
                                <a:ea typeface="+mn-ea"/>
                                <a:cs typeface="+mn-cs"/>
                              </a:rPr>
                            </m:ctrlPr>
                          </m:fPr>
                          <m:num>
                            <m:r>
                              <a:rPr lang="en-US" sz="1100" i="1">
                                <a:solidFill>
                                  <a:schemeClr val="dk1"/>
                                </a:solidFill>
                                <a:effectLst/>
                                <a:latin typeface="Cambria Math" panose="02040503050406030204" pitchFamily="18" charset="0"/>
                                <a:ea typeface="+mn-ea"/>
                                <a:cs typeface="+mn-cs"/>
                              </a:rPr>
                              <m:t>𝑁</m:t>
                            </m:r>
                          </m:num>
                          <m:den>
                            <m:r>
                              <a:rPr lang="en-US" sz="1100" i="1">
                                <a:solidFill>
                                  <a:schemeClr val="dk1"/>
                                </a:solidFill>
                                <a:effectLst/>
                                <a:latin typeface="Cambria Math" panose="02040503050406030204" pitchFamily="18" charset="0"/>
                                <a:ea typeface="+mn-ea"/>
                                <a:cs typeface="+mn-cs"/>
                              </a:rPr>
                              <m:t>2</m:t>
                            </m:r>
                          </m:den>
                        </m:f>
                        <m:r>
                          <a:rPr lang="en-US" sz="1100" i="1">
                            <a:solidFill>
                              <a:schemeClr val="dk1"/>
                            </a:solidFill>
                            <a:effectLst/>
                            <a:latin typeface="Cambria Math" panose="02040503050406030204" pitchFamily="18" charset="0"/>
                            <a:ea typeface="+mn-ea"/>
                            <a:cs typeface="+mn-cs"/>
                          </a:rPr>
                          <m:t>−</m:t>
                        </m:r>
                        <m:sSub>
                          <m:sSubPr>
                            <m:ctrlPr>
                              <a:rPr lang="en-CA"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𝑓</m:t>
                            </m:r>
                          </m:e>
                          <m:sub>
                            <m:r>
                              <a:rPr lang="en-US" sz="1100" i="1">
                                <a:solidFill>
                                  <a:schemeClr val="dk1"/>
                                </a:solidFill>
                                <a:effectLst/>
                                <a:latin typeface="Cambria Math" panose="02040503050406030204" pitchFamily="18" charset="0"/>
                                <a:ea typeface="+mn-ea"/>
                                <a:cs typeface="+mn-cs"/>
                              </a:rPr>
                              <m:t>𝑐</m:t>
                            </m:r>
                          </m:sub>
                        </m:sSub>
                      </m:num>
                      <m:den>
                        <m:r>
                          <a:rPr lang="en-US" sz="1100" i="1">
                            <a:solidFill>
                              <a:schemeClr val="dk1"/>
                            </a:solidFill>
                            <a:effectLst/>
                            <a:latin typeface="Cambria Math" panose="02040503050406030204" pitchFamily="18" charset="0"/>
                            <a:ea typeface="+mn-ea"/>
                            <a:cs typeface="+mn-cs"/>
                          </a:rPr>
                          <m:t>𝑓</m:t>
                        </m:r>
                      </m:den>
                    </m:f>
                    <m:d>
                      <m:dPr>
                        <m:ctrlPr>
                          <a:rPr lang="en-CA"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𝑤</m:t>
                        </m:r>
                      </m:e>
                    </m:d>
                  </m:oMath>
                </m:oMathPara>
              </a14:m>
              <a:endParaRPr lang="en-CA" sz="1100">
                <a:solidFill>
                  <a:schemeClr val="dk1"/>
                </a:solidFill>
                <a:effectLst/>
                <a:latin typeface="+mn-lt"/>
                <a:ea typeface="+mn-ea"/>
                <a:cs typeface="+mn-cs"/>
              </a:endParaRPr>
            </a:p>
            <a:p>
              <a:r>
                <a:rPr lang="en-US" sz="1100">
                  <a:solidFill>
                    <a:schemeClr val="dk1"/>
                  </a:solidFill>
                  <a:effectLst/>
                  <a:latin typeface="+mn-lt"/>
                  <a:ea typeface="+mn-ea"/>
                  <a:cs typeface="+mn-cs"/>
                </a:rPr>
                <a:t>L is the lower limit of the median class; N is the total frequency;</a:t>
              </a:r>
              <a:endParaRPr lang="en-CA" sz="1100">
                <a:solidFill>
                  <a:schemeClr val="dk1"/>
                </a:solidFill>
                <a:effectLst/>
                <a:latin typeface="+mn-lt"/>
                <a:ea typeface="+mn-ea"/>
                <a:cs typeface="+mn-cs"/>
              </a:endParaRPr>
            </a:p>
            <a:p>
              <a:r>
                <a:rPr lang="en-US" sz="1100">
                  <a:solidFill>
                    <a:schemeClr val="dk1"/>
                  </a:solidFill>
                  <a:effectLst/>
                  <a:latin typeface="+mn-lt"/>
                  <a:ea typeface="+mn-ea"/>
                  <a:cs typeface="+mn-cs"/>
                </a:rPr>
                <a:t>f is the frequency of the median class; w is the class width of the median class;</a:t>
              </a:r>
              <a:endParaRPr lang="en-CA" sz="1100">
                <a:solidFill>
                  <a:schemeClr val="dk1"/>
                </a:solidFill>
                <a:effectLst/>
                <a:latin typeface="+mn-lt"/>
                <a:ea typeface="+mn-ea"/>
                <a:cs typeface="+mn-cs"/>
              </a:endParaRPr>
            </a:p>
            <a:p>
              <a14:m>
                <m:oMath xmlns:m="http://schemas.openxmlformats.org/officeDocument/2006/math">
                  <m:sSub>
                    <m:sSubPr>
                      <m:ctrlPr>
                        <a:rPr lang="en-CA"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𝑓</m:t>
                      </m:r>
                    </m:e>
                    <m:sub>
                      <m:r>
                        <a:rPr lang="en-US" sz="1100" i="1">
                          <a:solidFill>
                            <a:schemeClr val="dk1"/>
                          </a:solidFill>
                          <a:effectLst/>
                          <a:latin typeface="Cambria Math" panose="02040503050406030204" pitchFamily="18" charset="0"/>
                          <a:ea typeface="+mn-ea"/>
                          <a:cs typeface="+mn-cs"/>
                        </a:rPr>
                        <m:t>𝑐</m:t>
                      </m:r>
                    </m:sub>
                  </m:sSub>
                </m:oMath>
              </a14:m>
              <a:r>
                <a:rPr lang="en-US" sz="1100">
                  <a:solidFill>
                    <a:schemeClr val="dk1"/>
                  </a:solidFill>
                  <a:effectLst/>
                  <a:latin typeface="+mn-lt"/>
                  <a:ea typeface="+mn-ea"/>
                  <a:cs typeface="+mn-cs"/>
                </a:rPr>
                <a:t>  is the cumulative frequency up to but excluding the median class</a:t>
              </a:r>
              <a:endParaRPr lang="en-CA"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CA" sz="1100">
                <a:solidFill>
                  <a:schemeClr val="dk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r>
                      <a:rPr lang="en-US" sz="1100" b="1" i="1">
                        <a:solidFill>
                          <a:schemeClr val="dk1"/>
                        </a:solidFill>
                        <a:effectLst/>
                        <a:latin typeface="Cambria Math" panose="02040503050406030204" pitchFamily="18" charset="0"/>
                        <a:ea typeface="+mn-ea"/>
                        <a:cs typeface="+mn-cs"/>
                      </a:rPr>
                      <m:t>𝑺𝒕𝒂𝒏𝒅𝒂𝒓𝒅</m:t>
                    </m:r>
                    <m:r>
                      <a:rPr lang="en-US" sz="1100" b="1" i="1">
                        <a:solidFill>
                          <a:schemeClr val="dk1"/>
                        </a:solidFill>
                        <a:effectLst/>
                        <a:latin typeface="Cambria Math" panose="02040503050406030204" pitchFamily="18" charset="0"/>
                        <a:ea typeface="+mn-ea"/>
                        <a:cs typeface="+mn-cs"/>
                      </a:rPr>
                      <m:t> </m:t>
                    </m:r>
                    <m:r>
                      <a:rPr lang="en-US" sz="1100" b="1" i="1">
                        <a:solidFill>
                          <a:schemeClr val="dk1"/>
                        </a:solidFill>
                        <a:effectLst/>
                        <a:latin typeface="Cambria Math" panose="02040503050406030204" pitchFamily="18" charset="0"/>
                        <a:ea typeface="+mn-ea"/>
                        <a:cs typeface="+mn-cs"/>
                      </a:rPr>
                      <m:t>𝑫𝒆𝒗𝒊𝒂𝒕𝒊𝒐𝒏</m:t>
                    </m:r>
                    <m:r>
                      <a:rPr lang="en-US" sz="1100" b="1" i="1">
                        <a:solidFill>
                          <a:schemeClr val="dk1"/>
                        </a:solidFill>
                        <a:effectLst/>
                        <a:latin typeface="Cambria Math" panose="02040503050406030204" pitchFamily="18" charset="0"/>
                        <a:ea typeface="+mn-ea"/>
                        <a:cs typeface="+mn-cs"/>
                      </a:rPr>
                      <m:t> </m:t>
                    </m:r>
                    <m:r>
                      <a:rPr lang="en-US" sz="1100" b="1" i="1">
                        <a:solidFill>
                          <a:schemeClr val="dk1"/>
                        </a:solidFill>
                        <a:effectLst/>
                        <a:latin typeface="Cambria Math" panose="02040503050406030204" pitchFamily="18" charset="0"/>
                        <a:ea typeface="+mn-ea"/>
                        <a:cs typeface="+mn-cs"/>
                      </a:rPr>
                      <m:t>𝒐𝒇</m:t>
                    </m:r>
                    <m:r>
                      <a:rPr lang="en-US" sz="1100" b="1" i="1">
                        <a:solidFill>
                          <a:schemeClr val="dk1"/>
                        </a:solidFill>
                        <a:effectLst/>
                        <a:latin typeface="Cambria Math" panose="02040503050406030204" pitchFamily="18" charset="0"/>
                        <a:ea typeface="+mn-ea"/>
                        <a:cs typeface="+mn-cs"/>
                      </a:rPr>
                      <m:t> </m:t>
                    </m:r>
                    <m:r>
                      <a:rPr lang="en-US" sz="1100" b="1" i="1">
                        <a:solidFill>
                          <a:schemeClr val="dk1"/>
                        </a:solidFill>
                        <a:effectLst/>
                        <a:latin typeface="Cambria Math" panose="02040503050406030204" pitchFamily="18" charset="0"/>
                        <a:ea typeface="+mn-ea"/>
                        <a:cs typeface="+mn-cs"/>
                      </a:rPr>
                      <m:t>𝑮𝒓𝒐𝒖𝒑𝒆𝒅</m:t>
                    </m:r>
                    <m:r>
                      <a:rPr lang="en-US" sz="1100" b="1" i="1">
                        <a:solidFill>
                          <a:schemeClr val="dk1"/>
                        </a:solidFill>
                        <a:effectLst/>
                        <a:latin typeface="Cambria Math" panose="02040503050406030204" pitchFamily="18" charset="0"/>
                        <a:ea typeface="+mn-ea"/>
                        <a:cs typeface="+mn-cs"/>
                      </a:rPr>
                      <m:t> </m:t>
                    </m:r>
                    <m:r>
                      <a:rPr lang="en-US" sz="1100" b="1" i="1">
                        <a:solidFill>
                          <a:schemeClr val="dk1"/>
                        </a:solidFill>
                        <a:effectLst/>
                        <a:latin typeface="Cambria Math" panose="02040503050406030204" pitchFamily="18" charset="0"/>
                        <a:ea typeface="+mn-ea"/>
                        <a:cs typeface="+mn-cs"/>
                      </a:rPr>
                      <m:t>𝑫𝒂𝒕𝒂</m:t>
                    </m:r>
                    <m:r>
                      <a:rPr lang="en-US" sz="1100" i="1">
                        <a:solidFill>
                          <a:schemeClr val="dk1"/>
                        </a:solidFill>
                        <a:effectLst/>
                        <a:latin typeface="Cambria Math" panose="02040503050406030204" pitchFamily="18" charset="0"/>
                        <a:ea typeface="+mn-ea"/>
                        <a:cs typeface="+mn-cs"/>
                      </a:rPr>
                      <m:t>       </m:t>
                    </m:r>
                    <m:r>
                      <a:rPr lang="en-US" sz="1100" i="1">
                        <a:solidFill>
                          <a:schemeClr val="dk1"/>
                        </a:solidFill>
                        <a:effectLst/>
                        <a:latin typeface="Cambria Math" panose="02040503050406030204" pitchFamily="18" charset="0"/>
                        <a:ea typeface="+mn-ea"/>
                        <a:cs typeface="+mn-cs"/>
                      </a:rPr>
                      <m:t>𝑠</m:t>
                    </m:r>
                    <m:r>
                      <a:rPr lang="en-US" sz="1100" i="1">
                        <a:solidFill>
                          <a:schemeClr val="dk1"/>
                        </a:solidFill>
                        <a:effectLst/>
                        <a:latin typeface="Cambria Math" panose="02040503050406030204" pitchFamily="18" charset="0"/>
                        <a:ea typeface="+mn-ea"/>
                        <a:cs typeface="+mn-cs"/>
                      </a:rPr>
                      <m:t>=</m:t>
                    </m:r>
                    <m:rad>
                      <m:radPr>
                        <m:degHide m:val="on"/>
                        <m:ctrlPr>
                          <a:rPr lang="en-CA" sz="1100" i="1">
                            <a:solidFill>
                              <a:schemeClr val="dk1"/>
                            </a:solidFill>
                            <a:effectLst/>
                            <a:latin typeface="Cambria Math" panose="02040503050406030204" pitchFamily="18" charset="0"/>
                            <a:ea typeface="+mn-ea"/>
                            <a:cs typeface="+mn-cs"/>
                          </a:rPr>
                        </m:ctrlPr>
                      </m:radPr>
                      <m:deg/>
                      <m:e>
                        <m:f>
                          <m:fPr>
                            <m:ctrlPr>
                              <a:rPr lang="en-CA" sz="1100" i="1">
                                <a:solidFill>
                                  <a:schemeClr val="dk1"/>
                                </a:solidFill>
                                <a:effectLst/>
                                <a:latin typeface="Cambria Math" panose="02040503050406030204" pitchFamily="18" charset="0"/>
                                <a:ea typeface="+mn-ea"/>
                                <a:cs typeface="+mn-cs"/>
                              </a:rPr>
                            </m:ctrlPr>
                          </m:fPr>
                          <m:num>
                            <m:nary>
                              <m:naryPr>
                                <m:chr m:val="∑"/>
                                <m:limLoc m:val="undOvr"/>
                                <m:subHide m:val="on"/>
                                <m:supHide m:val="on"/>
                                <m:ctrlPr>
                                  <a:rPr lang="en-CA" sz="1100" i="1">
                                    <a:solidFill>
                                      <a:schemeClr val="dk1"/>
                                    </a:solidFill>
                                    <a:effectLst/>
                                    <a:latin typeface="Cambria Math" panose="02040503050406030204" pitchFamily="18" charset="0"/>
                                    <a:ea typeface="+mn-ea"/>
                                    <a:cs typeface="+mn-cs"/>
                                  </a:rPr>
                                </m:ctrlPr>
                              </m:naryPr>
                              <m:sub/>
                              <m:sup/>
                              <m:e>
                                <m:sSup>
                                  <m:sSupPr>
                                    <m:ctrlPr>
                                      <a:rPr lang="en-CA" sz="1100" i="1">
                                        <a:solidFill>
                                          <a:schemeClr val="dk1"/>
                                        </a:solidFill>
                                        <a:effectLst/>
                                        <a:latin typeface="Cambria Math" panose="02040503050406030204" pitchFamily="18" charset="0"/>
                                        <a:ea typeface="+mn-ea"/>
                                        <a:cs typeface="+mn-cs"/>
                                      </a:rPr>
                                    </m:ctrlPr>
                                  </m:sSupPr>
                                  <m:e>
                                    <m:r>
                                      <a:rPr lang="en-US" sz="1100" i="1">
                                        <a:solidFill>
                                          <a:schemeClr val="dk1"/>
                                        </a:solidFill>
                                        <a:effectLst/>
                                        <a:latin typeface="Cambria Math" panose="02040503050406030204" pitchFamily="18" charset="0"/>
                                        <a:ea typeface="+mn-ea"/>
                                        <a:cs typeface="+mn-cs"/>
                                      </a:rPr>
                                      <m:t>𝑓𝑋</m:t>
                                    </m:r>
                                  </m:e>
                                  <m:sup>
                                    <m:r>
                                      <a:rPr lang="en-US" sz="1100" i="1">
                                        <a:solidFill>
                                          <a:schemeClr val="dk1"/>
                                        </a:solidFill>
                                        <a:effectLst/>
                                        <a:latin typeface="Cambria Math" panose="02040503050406030204" pitchFamily="18" charset="0"/>
                                        <a:ea typeface="+mn-ea"/>
                                        <a:cs typeface="+mn-cs"/>
                                      </a:rPr>
                                      <m:t>2</m:t>
                                    </m:r>
                                  </m:sup>
                                </m:sSup>
                              </m:e>
                            </m:nary>
                            <m:r>
                              <a:rPr lang="en-US" sz="1100" i="1">
                                <a:solidFill>
                                  <a:schemeClr val="dk1"/>
                                </a:solidFill>
                                <a:effectLst/>
                                <a:latin typeface="Cambria Math" panose="02040503050406030204" pitchFamily="18" charset="0"/>
                                <a:ea typeface="+mn-ea"/>
                                <a:cs typeface="+mn-cs"/>
                              </a:rPr>
                              <m:t>−</m:t>
                            </m:r>
                            <m:f>
                              <m:fPr>
                                <m:ctrlPr>
                                  <a:rPr lang="en-CA" sz="1100" i="1">
                                    <a:solidFill>
                                      <a:schemeClr val="dk1"/>
                                    </a:solidFill>
                                    <a:effectLst/>
                                    <a:latin typeface="Cambria Math" panose="02040503050406030204" pitchFamily="18" charset="0"/>
                                    <a:ea typeface="+mn-ea"/>
                                    <a:cs typeface="+mn-cs"/>
                                  </a:rPr>
                                </m:ctrlPr>
                              </m:fPr>
                              <m:num>
                                <m:sSup>
                                  <m:sSupPr>
                                    <m:ctrlPr>
                                      <a:rPr lang="en-CA" sz="1100" i="1">
                                        <a:solidFill>
                                          <a:schemeClr val="dk1"/>
                                        </a:solidFill>
                                        <a:effectLst/>
                                        <a:latin typeface="Cambria Math" panose="02040503050406030204" pitchFamily="18" charset="0"/>
                                        <a:ea typeface="+mn-ea"/>
                                        <a:cs typeface="+mn-cs"/>
                                      </a:rPr>
                                    </m:ctrlPr>
                                  </m:sSupPr>
                                  <m:e>
                                    <m:r>
                                      <a:rPr lang="en-US" sz="1100" i="1">
                                        <a:solidFill>
                                          <a:schemeClr val="dk1"/>
                                        </a:solidFill>
                                        <a:effectLst/>
                                        <a:latin typeface="Cambria Math" panose="02040503050406030204" pitchFamily="18" charset="0"/>
                                        <a:ea typeface="+mn-ea"/>
                                        <a:cs typeface="+mn-cs"/>
                                      </a:rPr>
                                      <m:t>(</m:t>
                                    </m:r>
                                    <m:nary>
                                      <m:naryPr>
                                        <m:chr m:val="∑"/>
                                        <m:limLoc m:val="undOvr"/>
                                        <m:subHide m:val="on"/>
                                        <m:supHide m:val="on"/>
                                        <m:ctrlPr>
                                          <a:rPr lang="en-CA" sz="1100" i="1">
                                            <a:solidFill>
                                              <a:schemeClr val="dk1"/>
                                            </a:solidFill>
                                            <a:effectLst/>
                                            <a:latin typeface="Cambria Math" panose="02040503050406030204" pitchFamily="18" charset="0"/>
                                            <a:ea typeface="+mn-ea"/>
                                            <a:cs typeface="+mn-cs"/>
                                          </a:rPr>
                                        </m:ctrlPr>
                                      </m:naryPr>
                                      <m:sub/>
                                      <m:sup/>
                                      <m:e>
                                        <m:r>
                                          <a:rPr lang="en-US" sz="1100" i="1">
                                            <a:solidFill>
                                              <a:schemeClr val="dk1"/>
                                            </a:solidFill>
                                            <a:effectLst/>
                                            <a:latin typeface="Cambria Math" panose="02040503050406030204" pitchFamily="18" charset="0"/>
                                            <a:ea typeface="+mn-ea"/>
                                            <a:cs typeface="+mn-cs"/>
                                          </a:rPr>
                                          <m:t>𝑓𝑋</m:t>
                                        </m:r>
                                      </m:e>
                                    </m:nary>
                                    <m:r>
                                      <a:rPr lang="en-US" sz="1100" i="1">
                                        <a:solidFill>
                                          <a:schemeClr val="dk1"/>
                                        </a:solidFill>
                                        <a:effectLst/>
                                        <a:latin typeface="Cambria Math" panose="02040503050406030204" pitchFamily="18" charset="0"/>
                                        <a:ea typeface="+mn-ea"/>
                                        <a:cs typeface="+mn-cs"/>
                                      </a:rPr>
                                      <m:t>)</m:t>
                                    </m:r>
                                  </m:e>
                                  <m:sup>
                                    <m:r>
                                      <a:rPr lang="en-US" sz="1100" i="1">
                                        <a:solidFill>
                                          <a:schemeClr val="dk1"/>
                                        </a:solidFill>
                                        <a:effectLst/>
                                        <a:latin typeface="Cambria Math" panose="02040503050406030204" pitchFamily="18" charset="0"/>
                                        <a:ea typeface="+mn-ea"/>
                                        <a:cs typeface="+mn-cs"/>
                                      </a:rPr>
                                      <m:t>2</m:t>
                                    </m:r>
                                  </m:sup>
                                </m:sSup>
                              </m:num>
                              <m:den>
                                <m:r>
                                  <a:rPr lang="en-US" sz="1100" i="1">
                                    <a:solidFill>
                                      <a:schemeClr val="dk1"/>
                                    </a:solidFill>
                                    <a:effectLst/>
                                    <a:latin typeface="Cambria Math" panose="02040503050406030204" pitchFamily="18" charset="0"/>
                                    <a:ea typeface="+mn-ea"/>
                                    <a:cs typeface="+mn-cs"/>
                                  </a:rPr>
                                  <m:t>𝑛</m:t>
                                </m:r>
                              </m:den>
                            </m:f>
                          </m:num>
                          <m:den>
                            <m:r>
                              <a:rPr lang="en-US" sz="1100" i="1">
                                <a:solidFill>
                                  <a:schemeClr val="dk1"/>
                                </a:solidFill>
                                <a:effectLst/>
                                <a:latin typeface="Cambria Math" panose="02040503050406030204" pitchFamily="18" charset="0"/>
                                <a:ea typeface="+mn-ea"/>
                                <a:cs typeface="+mn-cs"/>
                              </a:rPr>
                              <m:t>𝑛</m:t>
                            </m:r>
                            <m:r>
                              <a:rPr lang="en-US" sz="1100" i="1">
                                <a:solidFill>
                                  <a:schemeClr val="dk1"/>
                                </a:solidFill>
                                <a:effectLst/>
                                <a:latin typeface="Cambria Math" panose="02040503050406030204" pitchFamily="18" charset="0"/>
                                <a:ea typeface="+mn-ea"/>
                                <a:cs typeface="+mn-cs"/>
                              </a:rPr>
                              <m:t>−1</m:t>
                            </m:r>
                          </m:den>
                        </m:f>
                      </m:e>
                    </m:rad>
                  </m:oMath>
                </m:oMathPara>
              </a14:m>
              <a:endParaRPr lang="en-CA" sz="1100">
                <a:solidFill>
                  <a:schemeClr val="dk1"/>
                </a:solidFill>
                <a:effectLst/>
                <a:latin typeface="+mn-lt"/>
                <a:ea typeface="+mn-ea"/>
                <a:cs typeface="+mn-cs"/>
              </a:endParaRPr>
            </a:p>
            <a:p>
              <a:r>
                <a:rPr lang="en-US" sz="1100">
                  <a:solidFill>
                    <a:schemeClr val="dk1"/>
                  </a:solidFill>
                  <a:effectLst/>
                  <a:latin typeface="+mn-lt"/>
                  <a:ea typeface="+mn-ea"/>
                  <a:cs typeface="+mn-cs"/>
                </a:rPr>
                <a:t>Where:  </a:t>
              </a:r>
              <a:r>
                <a:rPr lang="en-US" sz="1100" b="1" i="1">
                  <a:solidFill>
                    <a:schemeClr val="dk1"/>
                  </a:solidFill>
                  <a:effectLst/>
                  <a:latin typeface="+mn-lt"/>
                  <a:ea typeface="+mn-ea"/>
                  <a:cs typeface="+mn-cs"/>
                </a:rPr>
                <a:t>s</a:t>
              </a:r>
              <a:r>
                <a:rPr lang="en-US" sz="1100" baseline="30000">
                  <a:solidFill>
                    <a:schemeClr val="dk1"/>
                  </a:solidFill>
                  <a:effectLst/>
                  <a:latin typeface="+mn-lt"/>
                  <a:ea typeface="+mn-ea"/>
                  <a:cs typeface="+mn-cs"/>
                </a:rPr>
                <a:t> </a:t>
              </a:r>
              <a:r>
                <a:rPr lang="en-US" sz="1100">
                  <a:solidFill>
                    <a:schemeClr val="dk1"/>
                  </a:solidFill>
                  <a:effectLst/>
                  <a:latin typeface="+mn-lt"/>
                  <a:ea typeface="+mn-ea"/>
                  <a:cs typeface="+mn-cs"/>
                </a:rPr>
                <a:t>is sample standard deviation;  </a:t>
              </a:r>
              <a:r>
                <a:rPr lang="en-US" sz="1100" b="1">
                  <a:solidFill>
                    <a:schemeClr val="dk1"/>
                  </a:solidFill>
                  <a:effectLst/>
                  <a:latin typeface="+mn-lt"/>
                  <a:ea typeface="+mn-ea"/>
                  <a:cs typeface="+mn-cs"/>
                </a:rPr>
                <a:t>X </a:t>
              </a:r>
              <a:r>
                <a:rPr lang="en-US" sz="1100">
                  <a:solidFill>
                    <a:schemeClr val="dk1"/>
                  </a:solidFill>
                  <a:effectLst/>
                  <a:latin typeface="+mn-lt"/>
                  <a:ea typeface="+mn-ea"/>
                  <a:cs typeface="+mn-cs"/>
                </a:rPr>
                <a:t>is the</a:t>
              </a:r>
              <a:r>
                <a:rPr lang="en-US" sz="1100" b="1">
                  <a:solidFill>
                    <a:schemeClr val="dk1"/>
                  </a:solidFill>
                  <a:effectLst/>
                  <a:latin typeface="+mn-lt"/>
                  <a:ea typeface="+mn-ea"/>
                  <a:cs typeface="+mn-cs"/>
                </a:rPr>
                <a:t> midpoint</a:t>
              </a:r>
              <a:r>
                <a:rPr lang="en-US" sz="1100">
                  <a:solidFill>
                    <a:schemeClr val="dk1"/>
                  </a:solidFill>
                  <a:effectLst/>
                  <a:latin typeface="+mn-lt"/>
                  <a:ea typeface="+mn-ea"/>
                  <a:cs typeface="+mn-cs"/>
                </a:rPr>
                <a:t> of each class;</a:t>
              </a:r>
              <a:endParaRPr lang="en-CA"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en-US" sz="1100" b="1" i="1">
                  <a:solidFill>
                    <a:schemeClr val="dk1"/>
                  </a:solidFill>
                  <a:effectLst/>
                  <a:latin typeface="+mn-lt"/>
                  <a:ea typeface="+mn-ea"/>
                  <a:cs typeface="+mn-cs"/>
                </a:rPr>
                <a:t>f</a:t>
              </a:r>
              <a:r>
                <a:rPr lang="en-US" sz="1100">
                  <a:solidFill>
                    <a:schemeClr val="dk1"/>
                  </a:solidFill>
                  <a:effectLst/>
                  <a:latin typeface="+mn-lt"/>
                  <a:ea typeface="+mn-ea"/>
                  <a:cs typeface="+mn-cs"/>
                </a:rPr>
                <a:t> is the class frequency;  </a:t>
              </a:r>
              <a:r>
                <a:rPr lang="en-US" sz="1100" b="1" i="1">
                  <a:solidFill>
                    <a:schemeClr val="dk1"/>
                  </a:solidFill>
                  <a:effectLst/>
                  <a:latin typeface="+mn-lt"/>
                  <a:ea typeface="+mn-ea"/>
                  <a:cs typeface="+mn-cs"/>
                </a:rPr>
                <a:t>n</a:t>
              </a:r>
              <a:r>
                <a:rPr lang="en-US" sz="1100">
                  <a:solidFill>
                    <a:schemeClr val="dk1"/>
                  </a:solidFill>
                  <a:effectLst/>
                  <a:latin typeface="+mn-lt"/>
                  <a:ea typeface="+mn-ea"/>
                  <a:cs typeface="+mn-cs"/>
                </a:rPr>
                <a:t> is the total number of sample observations </a:t>
              </a:r>
              <a:endParaRPr lang="en-CA" sz="1100">
                <a:solidFill>
                  <a:schemeClr val="dk1"/>
                </a:solidFill>
                <a:effectLst/>
                <a:latin typeface="+mn-lt"/>
                <a:ea typeface="+mn-ea"/>
                <a:cs typeface="+mn-cs"/>
              </a:endParaRPr>
            </a:p>
            <a:p>
              <a:endParaRPr lang="en-CA" sz="1100"/>
            </a:p>
          </xdr:txBody>
        </xdr:sp>
      </mc:Choice>
      <mc:Fallback xmlns="">
        <xdr:sp macro="" textlink="">
          <xdr:nvSpPr>
            <xdr:cNvPr id="4" name="TextBox 3">
              <a:extLst>
                <a:ext uri="{FF2B5EF4-FFF2-40B4-BE49-F238E27FC236}">
                  <a16:creationId xmlns:a16="http://schemas.microsoft.com/office/drawing/2014/main" id="{10856DDF-63A3-4B8D-ADBA-944A745B4E2E}"/>
                </a:ext>
              </a:extLst>
            </xdr:cNvPr>
            <xdr:cNvSpPr txBox="1"/>
          </xdr:nvSpPr>
          <xdr:spPr>
            <a:xfrm>
              <a:off x="4117975" y="4958080"/>
              <a:ext cx="4711700" cy="213360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100" b="1" i="0">
                  <a:solidFill>
                    <a:schemeClr val="dk1"/>
                  </a:solidFill>
                  <a:effectLst/>
                  <a:latin typeface="Cambria Math" panose="02040503050406030204" pitchFamily="18" charset="0"/>
                  <a:ea typeface="+mn-ea"/>
                  <a:cs typeface="+mn-cs"/>
                </a:rPr>
                <a:t>𝑴𝒆𝒅𝒊𝒂𝒏 𝒐𝒇 𝑮𝒓𝒐𝒖𝒑𝒆𝒅 𝑫𝒂𝒕𝒂</a:t>
              </a:r>
              <a:r>
                <a:rPr lang="en-US" sz="1100" i="0">
                  <a:solidFill>
                    <a:schemeClr val="dk1"/>
                  </a:solidFill>
                  <a:effectLst/>
                  <a:latin typeface="Cambria Math" panose="02040503050406030204" pitchFamily="18" charset="0"/>
                  <a:ea typeface="+mn-ea"/>
                  <a:cs typeface="+mn-cs"/>
                </a:rPr>
                <a:t>:      𝑀𝑒𝑑𝑖𝑎𝑛=𝐿+</a:t>
              </a:r>
              <a:r>
                <a:rPr lang="en-CA" sz="1100" i="0">
                  <a:solidFill>
                    <a:schemeClr val="dk1"/>
                  </a:solidFill>
                  <a:effectLst/>
                  <a:latin typeface="Cambria Math" panose="02040503050406030204" pitchFamily="18" charset="0"/>
                  <a:ea typeface="+mn-ea"/>
                  <a:cs typeface="+mn-cs"/>
                </a:rPr>
                <a:t>(</a:t>
              </a:r>
              <a:r>
                <a:rPr lang="en-US" sz="1100" i="0">
                  <a:solidFill>
                    <a:schemeClr val="dk1"/>
                  </a:solidFill>
                  <a:effectLst/>
                  <a:latin typeface="Cambria Math" panose="02040503050406030204" pitchFamily="18" charset="0"/>
                  <a:ea typeface="+mn-ea"/>
                  <a:cs typeface="+mn-cs"/>
                </a:rPr>
                <a:t>𝑁</a:t>
              </a:r>
              <a:r>
                <a:rPr lang="en-CA" sz="1100" i="0">
                  <a:solidFill>
                    <a:schemeClr val="dk1"/>
                  </a:solidFill>
                  <a:effectLst/>
                  <a:latin typeface="Cambria Math" panose="02040503050406030204" pitchFamily="18" charset="0"/>
                  <a:ea typeface="+mn-ea"/>
                  <a:cs typeface="+mn-cs"/>
                </a:rPr>
                <a:t>/</a:t>
              </a:r>
              <a:r>
                <a:rPr lang="en-US" sz="1100" i="0">
                  <a:solidFill>
                    <a:schemeClr val="dk1"/>
                  </a:solidFill>
                  <a:effectLst/>
                  <a:latin typeface="Cambria Math" panose="02040503050406030204" pitchFamily="18" charset="0"/>
                  <a:ea typeface="+mn-ea"/>
                  <a:cs typeface="+mn-cs"/>
                </a:rPr>
                <a:t>2−𝑓</a:t>
              </a:r>
              <a:r>
                <a:rPr lang="en-CA" sz="1100" i="0">
                  <a:solidFill>
                    <a:schemeClr val="dk1"/>
                  </a:solidFill>
                  <a:effectLst/>
                  <a:latin typeface="Cambria Math" panose="02040503050406030204" pitchFamily="18" charset="0"/>
                  <a:ea typeface="+mn-ea"/>
                  <a:cs typeface="+mn-cs"/>
                </a:rPr>
                <a:t>_</a:t>
              </a:r>
              <a:r>
                <a:rPr lang="en-US" sz="1100" i="0">
                  <a:solidFill>
                    <a:schemeClr val="dk1"/>
                  </a:solidFill>
                  <a:effectLst/>
                  <a:latin typeface="Cambria Math" panose="02040503050406030204" pitchFamily="18" charset="0"/>
                  <a:ea typeface="+mn-ea"/>
                  <a:cs typeface="+mn-cs"/>
                </a:rPr>
                <a:t>𝑐</a:t>
              </a:r>
              <a:r>
                <a:rPr lang="en-CA" sz="1100" i="0">
                  <a:solidFill>
                    <a:schemeClr val="dk1"/>
                  </a:solidFill>
                  <a:effectLst/>
                  <a:latin typeface="Cambria Math" panose="02040503050406030204" pitchFamily="18" charset="0"/>
                  <a:ea typeface="+mn-ea"/>
                  <a:cs typeface="+mn-cs"/>
                </a:rPr>
                <a:t>)/</a:t>
              </a:r>
              <a:r>
                <a:rPr lang="en-US" sz="1100" i="0">
                  <a:solidFill>
                    <a:schemeClr val="dk1"/>
                  </a:solidFill>
                  <a:effectLst/>
                  <a:latin typeface="Cambria Math" panose="02040503050406030204" pitchFamily="18" charset="0"/>
                  <a:ea typeface="+mn-ea"/>
                  <a:cs typeface="+mn-cs"/>
                </a:rPr>
                <a:t>𝑓</a:t>
              </a:r>
              <a:r>
                <a:rPr lang="en-CA" sz="1100" i="0">
                  <a:solidFill>
                    <a:schemeClr val="dk1"/>
                  </a:solidFill>
                  <a:effectLst/>
                  <a:latin typeface="Cambria Math" panose="02040503050406030204" pitchFamily="18" charset="0"/>
                  <a:ea typeface="+mn-ea"/>
                  <a:cs typeface="+mn-cs"/>
                </a:rPr>
                <a:t> (</a:t>
              </a:r>
              <a:r>
                <a:rPr lang="en-US" sz="1100" i="0">
                  <a:solidFill>
                    <a:schemeClr val="dk1"/>
                  </a:solidFill>
                  <a:effectLst/>
                  <a:latin typeface="Cambria Math" panose="02040503050406030204" pitchFamily="18" charset="0"/>
                  <a:ea typeface="+mn-ea"/>
                  <a:cs typeface="+mn-cs"/>
                </a:rPr>
                <a:t>𝑤)</a:t>
              </a:r>
              <a:endParaRPr lang="en-CA" sz="1100">
                <a:solidFill>
                  <a:schemeClr val="dk1"/>
                </a:solidFill>
                <a:effectLst/>
                <a:latin typeface="+mn-lt"/>
                <a:ea typeface="+mn-ea"/>
                <a:cs typeface="+mn-cs"/>
              </a:endParaRPr>
            </a:p>
            <a:p>
              <a:r>
                <a:rPr lang="en-US" sz="1100">
                  <a:solidFill>
                    <a:schemeClr val="dk1"/>
                  </a:solidFill>
                  <a:effectLst/>
                  <a:latin typeface="+mn-lt"/>
                  <a:ea typeface="+mn-ea"/>
                  <a:cs typeface="+mn-cs"/>
                </a:rPr>
                <a:t>L is the lower limit of the median class; N is the total frequency;</a:t>
              </a:r>
              <a:endParaRPr lang="en-CA" sz="1100">
                <a:solidFill>
                  <a:schemeClr val="dk1"/>
                </a:solidFill>
                <a:effectLst/>
                <a:latin typeface="+mn-lt"/>
                <a:ea typeface="+mn-ea"/>
                <a:cs typeface="+mn-cs"/>
              </a:endParaRPr>
            </a:p>
            <a:p>
              <a:r>
                <a:rPr lang="en-US" sz="1100">
                  <a:solidFill>
                    <a:schemeClr val="dk1"/>
                  </a:solidFill>
                  <a:effectLst/>
                  <a:latin typeface="+mn-lt"/>
                  <a:ea typeface="+mn-ea"/>
                  <a:cs typeface="+mn-cs"/>
                </a:rPr>
                <a:t>f is the frequency of the median class; w is the class width of the median class;</a:t>
              </a:r>
              <a:endParaRPr lang="en-CA" sz="1100">
                <a:solidFill>
                  <a:schemeClr val="dk1"/>
                </a:solidFill>
                <a:effectLst/>
                <a:latin typeface="+mn-lt"/>
                <a:ea typeface="+mn-ea"/>
                <a:cs typeface="+mn-cs"/>
              </a:endParaRPr>
            </a:p>
            <a:p>
              <a:r>
                <a:rPr lang="en-US" sz="1100" i="0">
                  <a:solidFill>
                    <a:schemeClr val="dk1"/>
                  </a:solidFill>
                  <a:effectLst/>
                  <a:latin typeface="Cambria Math" panose="02040503050406030204" pitchFamily="18" charset="0"/>
                  <a:ea typeface="+mn-ea"/>
                  <a:cs typeface="+mn-cs"/>
                </a:rPr>
                <a:t>𝑓</a:t>
              </a:r>
              <a:r>
                <a:rPr lang="en-CA" sz="1100" i="0">
                  <a:solidFill>
                    <a:schemeClr val="dk1"/>
                  </a:solidFill>
                  <a:effectLst/>
                  <a:latin typeface="Cambria Math" panose="02040503050406030204" pitchFamily="18" charset="0"/>
                  <a:ea typeface="+mn-ea"/>
                  <a:cs typeface="+mn-cs"/>
                </a:rPr>
                <a:t>_</a:t>
              </a:r>
              <a:r>
                <a:rPr lang="en-US" sz="1100" i="0">
                  <a:solidFill>
                    <a:schemeClr val="dk1"/>
                  </a:solidFill>
                  <a:effectLst/>
                  <a:latin typeface="Cambria Math" panose="02040503050406030204" pitchFamily="18" charset="0"/>
                  <a:ea typeface="+mn-ea"/>
                  <a:cs typeface="+mn-cs"/>
                </a:rPr>
                <a:t>𝑐</a:t>
              </a:r>
              <a:r>
                <a:rPr lang="en-US" sz="1100">
                  <a:solidFill>
                    <a:schemeClr val="dk1"/>
                  </a:solidFill>
                  <a:effectLst/>
                  <a:latin typeface="+mn-lt"/>
                  <a:ea typeface="+mn-ea"/>
                  <a:cs typeface="+mn-cs"/>
                </a:rPr>
                <a:t>  is the cumulative frequency up to but excluding the median class</a:t>
              </a:r>
              <a:endParaRPr lang="en-CA"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CA" sz="1100">
                <a:solidFill>
                  <a:schemeClr val="dk1"/>
                </a:solidFill>
                <a:effectLst/>
                <a:latin typeface="+mn-lt"/>
                <a:ea typeface="+mn-ea"/>
                <a:cs typeface="+mn-cs"/>
              </a:endParaRPr>
            </a:p>
            <a:p>
              <a:pPr/>
              <a:r>
                <a:rPr lang="en-US" sz="1100" b="1" i="0">
                  <a:solidFill>
                    <a:schemeClr val="dk1"/>
                  </a:solidFill>
                  <a:effectLst/>
                  <a:latin typeface="Cambria Math" panose="02040503050406030204" pitchFamily="18" charset="0"/>
                  <a:ea typeface="+mn-ea"/>
                  <a:cs typeface="+mn-cs"/>
                </a:rPr>
                <a:t>𝑺𝒕𝒂𝒏𝒅𝒂𝒓𝒅 𝑫𝒆𝒗𝒊𝒂𝒕𝒊𝒐𝒏 𝒐𝒇 𝑮𝒓𝒐𝒖𝒑𝒆𝒅 𝑫𝒂𝒕𝒂</a:t>
              </a:r>
              <a:r>
                <a:rPr lang="en-US" sz="1100" i="0">
                  <a:solidFill>
                    <a:schemeClr val="dk1"/>
                  </a:solidFill>
                  <a:effectLst/>
                  <a:latin typeface="Cambria Math" panose="02040503050406030204" pitchFamily="18" charset="0"/>
                  <a:ea typeface="+mn-ea"/>
                  <a:cs typeface="+mn-cs"/>
                </a:rPr>
                <a:t>       𝑠=</a:t>
              </a:r>
              <a:r>
                <a:rPr lang="en-CA" sz="1100" i="0">
                  <a:solidFill>
                    <a:schemeClr val="dk1"/>
                  </a:solidFill>
                  <a:effectLst/>
                  <a:latin typeface="Cambria Math" panose="02040503050406030204" pitchFamily="18" charset="0"/>
                  <a:ea typeface="+mn-ea"/>
                  <a:cs typeface="+mn-cs"/>
                </a:rPr>
                <a:t>√((∑1</a:t>
              </a:r>
              <a:r>
                <a:rPr lang="en-US" sz="1100" i="0">
                  <a:solidFill>
                    <a:schemeClr val="dk1"/>
                  </a:solidFill>
                  <a:effectLst/>
                  <a:latin typeface="Cambria Math" panose="02040503050406030204" pitchFamily="18" charset="0"/>
                  <a:ea typeface="+mn-ea"/>
                  <a:cs typeface="+mn-cs"/>
                </a:rPr>
                <a:t>▒</a:t>
              </a:r>
              <a:r>
                <a:rPr lang="en-CA" sz="1100" i="0">
                  <a:solidFill>
                    <a:schemeClr val="dk1"/>
                  </a:solidFill>
                  <a:effectLst/>
                  <a:latin typeface="Cambria Math" panose="02040503050406030204" pitchFamily="18" charset="0"/>
                  <a:ea typeface="+mn-ea"/>
                  <a:cs typeface="+mn-cs"/>
                </a:rPr>
                <a:t>〖</a:t>
              </a:r>
              <a:r>
                <a:rPr lang="en-US" sz="1100" i="0">
                  <a:solidFill>
                    <a:schemeClr val="dk1"/>
                  </a:solidFill>
                  <a:effectLst/>
                  <a:latin typeface="Cambria Math" panose="02040503050406030204" pitchFamily="18" charset="0"/>
                  <a:ea typeface="+mn-ea"/>
                  <a:cs typeface="+mn-cs"/>
                </a:rPr>
                <a:t>𝑓𝑋</a:t>
              </a:r>
              <a:r>
                <a:rPr lang="en-CA" sz="1100" i="0">
                  <a:solidFill>
                    <a:schemeClr val="dk1"/>
                  </a:solidFill>
                  <a:effectLst/>
                  <a:latin typeface="Cambria Math" panose="02040503050406030204" pitchFamily="18" charset="0"/>
                  <a:ea typeface="+mn-ea"/>
                  <a:cs typeface="+mn-cs"/>
                </a:rPr>
                <a:t>〗^</a:t>
              </a:r>
              <a:r>
                <a:rPr lang="en-US" sz="1100" i="0">
                  <a:solidFill>
                    <a:schemeClr val="dk1"/>
                  </a:solidFill>
                  <a:effectLst/>
                  <a:latin typeface="Cambria Math" panose="02040503050406030204" pitchFamily="18" charset="0"/>
                  <a:ea typeface="+mn-ea"/>
                  <a:cs typeface="+mn-cs"/>
                </a:rPr>
                <a:t>2 −</a:t>
              </a:r>
              <a:r>
                <a:rPr lang="en-CA" sz="1100" i="0">
                  <a:solidFill>
                    <a:schemeClr val="dk1"/>
                  </a:solidFill>
                  <a:effectLst/>
                  <a:latin typeface="Cambria Math" panose="02040503050406030204" pitchFamily="18" charset="0"/>
                  <a:ea typeface="+mn-ea"/>
                  <a:cs typeface="+mn-cs"/>
                </a:rPr>
                <a:t>〖</a:t>
              </a:r>
              <a:r>
                <a:rPr lang="en-US" sz="1100" i="0">
                  <a:solidFill>
                    <a:schemeClr val="dk1"/>
                  </a:solidFill>
                  <a:effectLst/>
                  <a:latin typeface="Cambria Math" panose="02040503050406030204" pitchFamily="18" charset="0"/>
                  <a:ea typeface="+mn-ea"/>
                  <a:cs typeface="+mn-cs"/>
                </a:rPr>
                <a:t>(</a:t>
              </a:r>
              <a:r>
                <a:rPr lang="en-CA" sz="1100" i="0">
                  <a:solidFill>
                    <a:schemeClr val="dk1"/>
                  </a:solidFill>
                  <a:effectLst/>
                  <a:latin typeface="Cambria Math" panose="02040503050406030204" pitchFamily="18" charset="0"/>
                  <a:ea typeface="+mn-ea"/>
                  <a:cs typeface="+mn-cs"/>
                </a:rPr>
                <a:t>∑1</a:t>
              </a:r>
              <a:r>
                <a:rPr lang="en-US" sz="1100" i="0">
                  <a:solidFill>
                    <a:schemeClr val="dk1"/>
                  </a:solidFill>
                  <a:effectLst/>
                  <a:latin typeface="Cambria Math" panose="02040503050406030204" pitchFamily="18" charset="0"/>
                  <a:ea typeface="+mn-ea"/>
                  <a:cs typeface="+mn-cs"/>
                </a:rPr>
                <a:t>▒𝑓𝑋)</a:t>
              </a:r>
              <a:r>
                <a:rPr lang="en-CA" sz="1100" i="0">
                  <a:solidFill>
                    <a:schemeClr val="dk1"/>
                  </a:solidFill>
                  <a:effectLst/>
                  <a:latin typeface="Cambria Math" panose="02040503050406030204" pitchFamily="18" charset="0"/>
                  <a:ea typeface="+mn-ea"/>
                  <a:cs typeface="+mn-cs"/>
                </a:rPr>
                <a:t>〗^</a:t>
              </a:r>
              <a:r>
                <a:rPr lang="en-US" sz="1100" i="0">
                  <a:solidFill>
                    <a:schemeClr val="dk1"/>
                  </a:solidFill>
                  <a:effectLst/>
                  <a:latin typeface="Cambria Math" panose="02040503050406030204" pitchFamily="18" charset="0"/>
                  <a:ea typeface="+mn-ea"/>
                  <a:cs typeface="+mn-cs"/>
                </a:rPr>
                <a:t>2</a:t>
              </a:r>
              <a:r>
                <a:rPr lang="en-CA" sz="1100" i="0">
                  <a:solidFill>
                    <a:schemeClr val="dk1"/>
                  </a:solidFill>
                  <a:effectLst/>
                  <a:latin typeface="Cambria Math" panose="02040503050406030204" pitchFamily="18" charset="0"/>
                  <a:ea typeface="+mn-ea"/>
                  <a:cs typeface="+mn-cs"/>
                </a:rPr>
                <a:t>/</a:t>
              </a:r>
              <a:r>
                <a:rPr lang="en-US" sz="1100" i="0">
                  <a:solidFill>
                    <a:schemeClr val="dk1"/>
                  </a:solidFill>
                  <a:effectLst/>
                  <a:latin typeface="Cambria Math" panose="02040503050406030204" pitchFamily="18" charset="0"/>
                  <a:ea typeface="+mn-ea"/>
                  <a:cs typeface="+mn-cs"/>
                </a:rPr>
                <a:t>𝑛</a:t>
              </a:r>
              <a:r>
                <a:rPr lang="en-CA" sz="1100" i="0">
                  <a:solidFill>
                    <a:schemeClr val="dk1"/>
                  </a:solidFill>
                  <a:effectLst/>
                  <a:latin typeface="Cambria Math" panose="02040503050406030204" pitchFamily="18" charset="0"/>
                  <a:ea typeface="+mn-ea"/>
                  <a:cs typeface="+mn-cs"/>
                </a:rPr>
                <a:t>)/(</a:t>
              </a:r>
              <a:r>
                <a:rPr lang="en-US" sz="1100" i="0">
                  <a:solidFill>
                    <a:schemeClr val="dk1"/>
                  </a:solidFill>
                  <a:effectLst/>
                  <a:latin typeface="Cambria Math" panose="02040503050406030204" pitchFamily="18" charset="0"/>
                  <a:ea typeface="+mn-ea"/>
                  <a:cs typeface="+mn-cs"/>
                </a:rPr>
                <a:t>𝑛−1</a:t>
              </a:r>
              <a:r>
                <a:rPr lang="en-CA" sz="1100" i="0">
                  <a:solidFill>
                    <a:schemeClr val="dk1"/>
                  </a:solidFill>
                  <a:effectLst/>
                  <a:latin typeface="Cambria Math" panose="02040503050406030204" pitchFamily="18" charset="0"/>
                  <a:ea typeface="+mn-ea"/>
                  <a:cs typeface="+mn-cs"/>
                </a:rPr>
                <a:t>))</a:t>
              </a:r>
              <a:endParaRPr lang="en-CA" sz="1100">
                <a:solidFill>
                  <a:schemeClr val="dk1"/>
                </a:solidFill>
                <a:effectLst/>
                <a:latin typeface="+mn-lt"/>
                <a:ea typeface="+mn-ea"/>
                <a:cs typeface="+mn-cs"/>
              </a:endParaRPr>
            </a:p>
            <a:p>
              <a:r>
                <a:rPr lang="en-US" sz="1100">
                  <a:solidFill>
                    <a:schemeClr val="dk1"/>
                  </a:solidFill>
                  <a:effectLst/>
                  <a:latin typeface="+mn-lt"/>
                  <a:ea typeface="+mn-ea"/>
                  <a:cs typeface="+mn-cs"/>
                </a:rPr>
                <a:t>Where:  </a:t>
              </a:r>
              <a:r>
                <a:rPr lang="en-US" sz="1100" b="1" i="1">
                  <a:solidFill>
                    <a:schemeClr val="dk1"/>
                  </a:solidFill>
                  <a:effectLst/>
                  <a:latin typeface="+mn-lt"/>
                  <a:ea typeface="+mn-ea"/>
                  <a:cs typeface="+mn-cs"/>
                </a:rPr>
                <a:t>s</a:t>
              </a:r>
              <a:r>
                <a:rPr lang="en-US" sz="1100" baseline="30000">
                  <a:solidFill>
                    <a:schemeClr val="dk1"/>
                  </a:solidFill>
                  <a:effectLst/>
                  <a:latin typeface="+mn-lt"/>
                  <a:ea typeface="+mn-ea"/>
                  <a:cs typeface="+mn-cs"/>
                </a:rPr>
                <a:t> </a:t>
              </a:r>
              <a:r>
                <a:rPr lang="en-US" sz="1100">
                  <a:solidFill>
                    <a:schemeClr val="dk1"/>
                  </a:solidFill>
                  <a:effectLst/>
                  <a:latin typeface="+mn-lt"/>
                  <a:ea typeface="+mn-ea"/>
                  <a:cs typeface="+mn-cs"/>
                </a:rPr>
                <a:t>is sample standard deviation;  </a:t>
              </a:r>
              <a:r>
                <a:rPr lang="en-US" sz="1100" b="1">
                  <a:solidFill>
                    <a:schemeClr val="dk1"/>
                  </a:solidFill>
                  <a:effectLst/>
                  <a:latin typeface="+mn-lt"/>
                  <a:ea typeface="+mn-ea"/>
                  <a:cs typeface="+mn-cs"/>
                </a:rPr>
                <a:t>X </a:t>
              </a:r>
              <a:r>
                <a:rPr lang="en-US" sz="1100">
                  <a:solidFill>
                    <a:schemeClr val="dk1"/>
                  </a:solidFill>
                  <a:effectLst/>
                  <a:latin typeface="+mn-lt"/>
                  <a:ea typeface="+mn-ea"/>
                  <a:cs typeface="+mn-cs"/>
                </a:rPr>
                <a:t>is the</a:t>
              </a:r>
              <a:r>
                <a:rPr lang="en-US" sz="1100" b="1">
                  <a:solidFill>
                    <a:schemeClr val="dk1"/>
                  </a:solidFill>
                  <a:effectLst/>
                  <a:latin typeface="+mn-lt"/>
                  <a:ea typeface="+mn-ea"/>
                  <a:cs typeface="+mn-cs"/>
                </a:rPr>
                <a:t> midpoint</a:t>
              </a:r>
              <a:r>
                <a:rPr lang="en-US" sz="1100">
                  <a:solidFill>
                    <a:schemeClr val="dk1"/>
                  </a:solidFill>
                  <a:effectLst/>
                  <a:latin typeface="+mn-lt"/>
                  <a:ea typeface="+mn-ea"/>
                  <a:cs typeface="+mn-cs"/>
                </a:rPr>
                <a:t> of each class;</a:t>
              </a:r>
              <a:endParaRPr lang="en-CA"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en-US" sz="1100" b="1" i="1">
                  <a:solidFill>
                    <a:schemeClr val="dk1"/>
                  </a:solidFill>
                  <a:effectLst/>
                  <a:latin typeface="+mn-lt"/>
                  <a:ea typeface="+mn-ea"/>
                  <a:cs typeface="+mn-cs"/>
                </a:rPr>
                <a:t>f</a:t>
              </a:r>
              <a:r>
                <a:rPr lang="en-US" sz="1100">
                  <a:solidFill>
                    <a:schemeClr val="dk1"/>
                  </a:solidFill>
                  <a:effectLst/>
                  <a:latin typeface="+mn-lt"/>
                  <a:ea typeface="+mn-ea"/>
                  <a:cs typeface="+mn-cs"/>
                </a:rPr>
                <a:t> is the class frequency;  </a:t>
              </a:r>
              <a:r>
                <a:rPr lang="en-US" sz="1100" b="1" i="1">
                  <a:solidFill>
                    <a:schemeClr val="dk1"/>
                  </a:solidFill>
                  <a:effectLst/>
                  <a:latin typeface="+mn-lt"/>
                  <a:ea typeface="+mn-ea"/>
                  <a:cs typeface="+mn-cs"/>
                </a:rPr>
                <a:t>n</a:t>
              </a:r>
              <a:r>
                <a:rPr lang="en-US" sz="1100">
                  <a:solidFill>
                    <a:schemeClr val="dk1"/>
                  </a:solidFill>
                  <a:effectLst/>
                  <a:latin typeface="+mn-lt"/>
                  <a:ea typeface="+mn-ea"/>
                  <a:cs typeface="+mn-cs"/>
                </a:rPr>
                <a:t> is the total number of sample observations </a:t>
              </a:r>
              <a:endParaRPr lang="en-CA" sz="1100">
                <a:solidFill>
                  <a:schemeClr val="dk1"/>
                </a:solidFill>
                <a:effectLst/>
                <a:latin typeface="+mn-lt"/>
                <a:ea typeface="+mn-ea"/>
                <a:cs typeface="+mn-cs"/>
              </a:endParaRPr>
            </a:p>
            <a:p>
              <a:endParaRPr lang="en-CA" sz="1100"/>
            </a:p>
          </xdr:txBody>
        </xdr:sp>
      </mc:Fallback>
    </mc:AlternateContent>
    <xdr:clientData/>
  </xdr:twoCellAnchor>
  <xdr:twoCellAnchor>
    <xdr:from>
      <xdr:col>1</xdr:col>
      <xdr:colOff>2498725</xdr:colOff>
      <xdr:row>49</xdr:row>
      <xdr:rowOff>73025</xdr:rowOff>
    </xdr:from>
    <xdr:to>
      <xdr:col>5</xdr:col>
      <xdr:colOff>803275</xdr:colOff>
      <xdr:row>64</xdr:row>
      <xdr:rowOff>53975</xdr:rowOff>
    </xdr:to>
    <xdr:graphicFrame macro="">
      <xdr:nvGraphicFramePr>
        <xdr:cNvPr id="11" name="Chart 10">
          <a:extLst>
            <a:ext uri="{FF2B5EF4-FFF2-40B4-BE49-F238E27FC236}">
              <a16:creationId xmlns:a16="http://schemas.microsoft.com/office/drawing/2014/main" id="{290E0152-1AF7-4A55-BCC0-004BA344B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250825</xdr:colOff>
      <xdr:row>49</xdr:row>
      <xdr:rowOff>85725</xdr:rowOff>
    </xdr:from>
    <xdr:to>
      <xdr:col>12</xdr:col>
      <xdr:colOff>692151</xdr:colOff>
      <xdr:row>64</xdr:row>
      <xdr:rowOff>38101</xdr:rowOff>
    </xdr:to>
    <xdr:graphicFrame macro="">
      <xdr:nvGraphicFramePr>
        <xdr:cNvPr id="14" name="Chart 13">
          <a:extLst>
            <a:ext uri="{FF2B5EF4-FFF2-40B4-BE49-F238E27FC236}">
              <a16:creationId xmlns:a16="http://schemas.microsoft.com/office/drawing/2014/main" id="{75891E33-0B3D-471A-901C-D178FBFE95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69</xdr:row>
      <xdr:rowOff>0</xdr:rowOff>
    </xdr:from>
    <xdr:to>
      <xdr:col>2</xdr:col>
      <xdr:colOff>2005</xdr:colOff>
      <xdr:row>71</xdr:row>
      <xdr:rowOff>103432</xdr:rowOff>
    </xdr:to>
    <xdr:cxnSp macro="">
      <xdr:nvCxnSpPr>
        <xdr:cNvPr id="12" name="Straight Connector 11">
          <a:extLst>
            <a:ext uri="{FF2B5EF4-FFF2-40B4-BE49-F238E27FC236}">
              <a16:creationId xmlns:a16="http://schemas.microsoft.com/office/drawing/2014/main" id="{E1091302-F5AF-42E2-9106-8D400D843E65}"/>
            </a:ext>
          </a:extLst>
        </xdr:cNvPr>
        <xdr:cNvCxnSpPr/>
      </xdr:nvCxnSpPr>
      <xdr:spPr>
        <a:xfrm flipH="1">
          <a:off x="3545941" y="12781733"/>
          <a:ext cx="2005" cy="468085"/>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12574</xdr:colOff>
      <xdr:row>70</xdr:row>
      <xdr:rowOff>0</xdr:rowOff>
    </xdr:from>
    <xdr:to>
      <xdr:col>3</xdr:col>
      <xdr:colOff>25148</xdr:colOff>
      <xdr:row>70</xdr:row>
      <xdr:rowOff>6288</xdr:rowOff>
    </xdr:to>
    <xdr:cxnSp macro="">
      <xdr:nvCxnSpPr>
        <xdr:cNvPr id="15" name="Straight Connector 14">
          <a:extLst>
            <a:ext uri="{FF2B5EF4-FFF2-40B4-BE49-F238E27FC236}">
              <a16:creationId xmlns:a16="http://schemas.microsoft.com/office/drawing/2014/main" id="{391A49B6-2EA2-40EE-9369-A5C21E11AD19}"/>
            </a:ext>
          </a:extLst>
        </xdr:cNvPr>
        <xdr:cNvCxnSpPr/>
      </xdr:nvCxnSpPr>
      <xdr:spPr>
        <a:xfrm>
          <a:off x="3558515" y="12964059"/>
          <a:ext cx="1251138" cy="6288"/>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69</xdr:row>
      <xdr:rowOff>0</xdr:rowOff>
    </xdr:from>
    <xdr:to>
      <xdr:col>4</xdr:col>
      <xdr:colOff>672722</xdr:colOff>
      <xdr:row>71</xdr:row>
      <xdr:rowOff>111453</xdr:rowOff>
    </xdr:to>
    <xdr:sp macro="" textlink="">
      <xdr:nvSpPr>
        <xdr:cNvPr id="17" name="Rectangle 16">
          <a:extLst>
            <a:ext uri="{FF2B5EF4-FFF2-40B4-BE49-F238E27FC236}">
              <a16:creationId xmlns:a16="http://schemas.microsoft.com/office/drawing/2014/main" id="{A8FB32A9-2DED-4E53-86B2-C6884FA40E04}"/>
            </a:ext>
          </a:extLst>
        </xdr:cNvPr>
        <xdr:cNvSpPr/>
      </xdr:nvSpPr>
      <xdr:spPr>
        <a:xfrm>
          <a:off x="4784505" y="12781733"/>
          <a:ext cx="1923861" cy="47610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4</xdr:col>
      <xdr:colOff>0</xdr:colOff>
      <xdr:row>70</xdr:row>
      <xdr:rowOff>0</xdr:rowOff>
    </xdr:from>
    <xdr:to>
      <xdr:col>5</xdr:col>
      <xdr:colOff>917921</xdr:colOff>
      <xdr:row>70</xdr:row>
      <xdr:rowOff>0</xdr:rowOff>
    </xdr:to>
    <xdr:cxnSp macro="">
      <xdr:nvCxnSpPr>
        <xdr:cNvPr id="18" name="Straight Connector 17">
          <a:extLst>
            <a:ext uri="{FF2B5EF4-FFF2-40B4-BE49-F238E27FC236}">
              <a16:creationId xmlns:a16="http://schemas.microsoft.com/office/drawing/2014/main" id="{E8C8747A-A195-41B7-B8CA-9412394336E9}"/>
            </a:ext>
          </a:extLst>
        </xdr:cNvPr>
        <xdr:cNvCxnSpPr/>
      </xdr:nvCxnSpPr>
      <xdr:spPr>
        <a:xfrm>
          <a:off x="6035644" y="12964059"/>
          <a:ext cx="2169059"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917922</xdr:colOff>
      <xdr:row>69</xdr:row>
      <xdr:rowOff>6286</xdr:rowOff>
    </xdr:from>
    <xdr:to>
      <xdr:col>5</xdr:col>
      <xdr:colOff>919927</xdr:colOff>
      <xdr:row>71</xdr:row>
      <xdr:rowOff>109718</xdr:rowOff>
    </xdr:to>
    <xdr:cxnSp macro="">
      <xdr:nvCxnSpPr>
        <xdr:cNvPr id="19" name="Straight Connector 18">
          <a:extLst>
            <a:ext uri="{FF2B5EF4-FFF2-40B4-BE49-F238E27FC236}">
              <a16:creationId xmlns:a16="http://schemas.microsoft.com/office/drawing/2014/main" id="{AB048091-8879-4683-B7FD-2D79A7CC3E4B}"/>
            </a:ext>
          </a:extLst>
        </xdr:cNvPr>
        <xdr:cNvCxnSpPr/>
      </xdr:nvCxnSpPr>
      <xdr:spPr>
        <a:xfrm flipH="1">
          <a:off x="8204704" y="12788019"/>
          <a:ext cx="2005" cy="468085"/>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289208</xdr:colOff>
      <xdr:row>69</xdr:row>
      <xdr:rowOff>18861</xdr:rowOff>
    </xdr:from>
    <xdr:to>
      <xdr:col>4</xdr:col>
      <xdr:colOff>291213</xdr:colOff>
      <xdr:row>71</xdr:row>
      <xdr:rowOff>122293</xdr:rowOff>
    </xdr:to>
    <xdr:cxnSp macro="">
      <xdr:nvCxnSpPr>
        <xdr:cNvPr id="20" name="Straight Connector 19">
          <a:extLst>
            <a:ext uri="{FF2B5EF4-FFF2-40B4-BE49-F238E27FC236}">
              <a16:creationId xmlns:a16="http://schemas.microsoft.com/office/drawing/2014/main" id="{58FC7947-3F08-4EF3-A9CE-7DCF360EDB38}"/>
            </a:ext>
          </a:extLst>
        </xdr:cNvPr>
        <xdr:cNvCxnSpPr/>
      </xdr:nvCxnSpPr>
      <xdr:spPr>
        <a:xfrm flipH="1">
          <a:off x="6324852" y="12800594"/>
          <a:ext cx="2005" cy="468085"/>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1816981</xdr:colOff>
      <xdr:row>73</xdr:row>
      <xdr:rowOff>88020</xdr:rowOff>
    </xdr:from>
    <xdr:to>
      <xdr:col>6</xdr:col>
      <xdr:colOff>270347</xdr:colOff>
      <xdr:row>75</xdr:row>
      <xdr:rowOff>88021</xdr:rowOff>
    </xdr:to>
    <xdr:sp macro="" textlink="">
      <xdr:nvSpPr>
        <xdr:cNvPr id="23" name="TextBox 22">
          <a:extLst>
            <a:ext uri="{FF2B5EF4-FFF2-40B4-BE49-F238E27FC236}">
              <a16:creationId xmlns:a16="http://schemas.microsoft.com/office/drawing/2014/main" id="{8A036465-8C3F-4CF6-8ADB-A7A59239AD89}"/>
            </a:ext>
          </a:extLst>
        </xdr:cNvPr>
        <xdr:cNvSpPr txBox="1"/>
      </xdr:nvSpPr>
      <xdr:spPr>
        <a:xfrm>
          <a:off x="2835496" y="13599060"/>
          <a:ext cx="5683564" cy="3646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              </a:t>
          </a:r>
          <a:r>
            <a:rPr lang="en-US" sz="1100" b="0" i="0" u="none" strike="noStrike">
              <a:solidFill>
                <a:schemeClr val="dk1"/>
              </a:solidFill>
              <a:effectLst/>
              <a:latin typeface="+mn-lt"/>
              <a:ea typeface="+mn-ea"/>
              <a:cs typeface="+mn-cs"/>
            </a:rPr>
            <a:t>$204,900 </a:t>
          </a:r>
          <a:r>
            <a:rPr lang="en-CA" sz="1100"/>
            <a:t>                    </a:t>
          </a:r>
          <a:r>
            <a:rPr lang="en-US" sz="1100" b="0" i="0">
              <a:solidFill>
                <a:schemeClr val="dk1"/>
              </a:solidFill>
              <a:effectLst/>
              <a:latin typeface="+mn-lt"/>
              <a:ea typeface="+mn-ea"/>
              <a:cs typeface="+mn-cs"/>
            </a:rPr>
            <a:t>$</a:t>
          </a:r>
          <a:r>
            <a:rPr lang="en-US" sz="1100" b="0" i="0" u="none" strike="noStrike">
              <a:solidFill>
                <a:schemeClr val="dk1"/>
              </a:solidFill>
              <a:effectLst/>
              <a:latin typeface="+mn-lt"/>
              <a:ea typeface="+mn-ea"/>
              <a:cs typeface="+mn-cs"/>
            </a:rPr>
            <a:t>826,500</a:t>
          </a:r>
          <a:r>
            <a:rPr lang="en-US"/>
            <a:t> </a:t>
          </a:r>
          <a:r>
            <a:rPr lang="en-CA" sz="1100"/>
            <a:t>                      </a:t>
          </a:r>
          <a:r>
            <a:rPr lang="en-US" sz="1100" b="0" i="0" u="none" strike="noStrike">
              <a:solidFill>
                <a:schemeClr val="dk1"/>
              </a:solidFill>
              <a:effectLst/>
              <a:latin typeface="+mn-lt"/>
              <a:ea typeface="+mn-ea"/>
              <a:cs typeface="+mn-cs"/>
            </a:rPr>
            <a:t>$1,248,500 </a:t>
          </a:r>
          <a:r>
            <a:rPr lang="en-CA" sz="1100"/>
            <a:t>   </a:t>
          </a:r>
          <a:r>
            <a:rPr lang="en-US" sz="1100" b="0" i="0">
              <a:solidFill>
                <a:schemeClr val="dk1"/>
              </a:solidFill>
              <a:effectLst/>
              <a:latin typeface="+mn-lt"/>
              <a:ea typeface="+mn-ea"/>
              <a:cs typeface="+mn-cs"/>
            </a:rPr>
            <a:t>$</a:t>
          </a:r>
          <a:r>
            <a:rPr lang="en-US" sz="1100" b="0" i="0" u="none" strike="noStrike">
              <a:solidFill>
                <a:schemeClr val="dk1"/>
              </a:solidFill>
              <a:effectLst/>
              <a:latin typeface="+mn-lt"/>
              <a:ea typeface="+mn-ea"/>
              <a:cs typeface="+mn-cs"/>
            </a:rPr>
            <a:t>1379925</a:t>
          </a:r>
          <a:r>
            <a:rPr lang="en-US"/>
            <a:t> </a:t>
          </a:r>
          <a:r>
            <a:rPr lang="en-CA" sz="1100" baseline="0"/>
            <a:t>                   </a:t>
          </a:r>
          <a:r>
            <a:rPr lang="en-US" sz="1100" b="0" i="0" u="none" strike="noStrike">
              <a:solidFill>
                <a:schemeClr val="dk1"/>
              </a:solidFill>
              <a:effectLst/>
              <a:latin typeface="+mn-lt"/>
              <a:ea typeface="+mn-ea"/>
              <a:cs typeface="+mn-cs"/>
            </a:rPr>
            <a:t>$2,164,900 </a:t>
          </a:r>
          <a:r>
            <a:rPr lang="en-CA" sz="1100" baseline="0"/>
            <a:t>           </a:t>
          </a:r>
          <a:endParaRPr lang="en-CA" sz="1100"/>
        </a:p>
      </xdr:txBody>
    </xdr:sp>
    <xdr:clientData/>
  </xdr:twoCellAnchor>
  <xdr:twoCellAnchor>
    <xdr:from>
      <xdr:col>1</xdr:col>
      <xdr:colOff>2206782</xdr:colOff>
      <xdr:row>72</xdr:row>
      <xdr:rowOff>75445</xdr:rowOff>
    </xdr:from>
    <xdr:to>
      <xdr:col>6</xdr:col>
      <xdr:colOff>144604</xdr:colOff>
      <xdr:row>72</xdr:row>
      <xdr:rowOff>94307</xdr:rowOff>
    </xdr:to>
    <xdr:cxnSp macro="">
      <xdr:nvCxnSpPr>
        <xdr:cNvPr id="24" name="Straight Connector 23">
          <a:extLst>
            <a:ext uri="{FF2B5EF4-FFF2-40B4-BE49-F238E27FC236}">
              <a16:creationId xmlns:a16="http://schemas.microsoft.com/office/drawing/2014/main" id="{463072E4-6B07-467E-A205-1C2A3EC3C566}"/>
            </a:ext>
          </a:extLst>
        </xdr:cNvPr>
        <xdr:cNvCxnSpPr/>
      </xdr:nvCxnSpPr>
      <xdr:spPr>
        <a:xfrm flipV="1">
          <a:off x="3225297" y="13404158"/>
          <a:ext cx="5168020" cy="18862"/>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245198</xdr:colOff>
      <xdr:row>66</xdr:row>
      <xdr:rowOff>144604</xdr:rowOff>
    </xdr:from>
    <xdr:to>
      <xdr:col>6</xdr:col>
      <xdr:colOff>251485</xdr:colOff>
      <xdr:row>72</xdr:row>
      <xdr:rowOff>62871</xdr:rowOff>
    </xdr:to>
    <xdr:cxnSp macro="">
      <xdr:nvCxnSpPr>
        <xdr:cNvPr id="31" name="Straight Connector 30">
          <a:extLst>
            <a:ext uri="{FF2B5EF4-FFF2-40B4-BE49-F238E27FC236}">
              <a16:creationId xmlns:a16="http://schemas.microsoft.com/office/drawing/2014/main" id="{DB1F4386-ED1C-454B-A650-3AE1C909861D}"/>
            </a:ext>
          </a:extLst>
        </xdr:cNvPr>
        <xdr:cNvCxnSpPr/>
      </xdr:nvCxnSpPr>
      <xdr:spPr>
        <a:xfrm flipH="1">
          <a:off x="8493911" y="12379356"/>
          <a:ext cx="6287" cy="1012228"/>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603566</xdr:colOff>
      <xdr:row>66</xdr:row>
      <xdr:rowOff>119456</xdr:rowOff>
    </xdr:from>
    <xdr:to>
      <xdr:col>8</xdr:col>
      <xdr:colOff>0</xdr:colOff>
      <xdr:row>72</xdr:row>
      <xdr:rowOff>0</xdr:rowOff>
    </xdr:to>
    <xdr:cxnSp macro="">
      <xdr:nvCxnSpPr>
        <xdr:cNvPr id="35" name="Straight Connector 34">
          <a:extLst>
            <a:ext uri="{FF2B5EF4-FFF2-40B4-BE49-F238E27FC236}">
              <a16:creationId xmlns:a16="http://schemas.microsoft.com/office/drawing/2014/main" id="{78019316-6D01-492D-BD3A-2CB060CDFBDD}"/>
            </a:ext>
          </a:extLst>
        </xdr:cNvPr>
        <xdr:cNvCxnSpPr/>
      </xdr:nvCxnSpPr>
      <xdr:spPr>
        <a:xfrm flipH="1">
          <a:off x="9550150" y="12354208"/>
          <a:ext cx="6286" cy="974505"/>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1862996</xdr:colOff>
      <xdr:row>66</xdr:row>
      <xdr:rowOff>144604</xdr:rowOff>
    </xdr:from>
    <xdr:to>
      <xdr:col>1</xdr:col>
      <xdr:colOff>1879851</xdr:colOff>
      <xdr:row>72</xdr:row>
      <xdr:rowOff>163465</xdr:rowOff>
    </xdr:to>
    <xdr:cxnSp macro="">
      <xdr:nvCxnSpPr>
        <xdr:cNvPr id="39" name="Straight Connector 38">
          <a:extLst>
            <a:ext uri="{FF2B5EF4-FFF2-40B4-BE49-F238E27FC236}">
              <a16:creationId xmlns:a16="http://schemas.microsoft.com/office/drawing/2014/main" id="{7D651F2B-A614-4FB6-85F3-069ADC46BACB}"/>
            </a:ext>
          </a:extLst>
        </xdr:cNvPr>
        <xdr:cNvCxnSpPr/>
      </xdr:nvCxnSpPr>
      <xdr:spPr>
        <a:xfrm>
          <a:off x="2881511" y="12379356"/>
          <a:ext cx="16855" cy="1112822"/>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452673</xdr:colOff>
      <xdr:row>69</xdr:row>
      <xdr:rowOff>88019</xdr:rowOff>
    </xdr:from>
    <xdr:to>
      <xdr:col>6</xdr:col>
      <xdr:colOff>559554</xdr:colOff>
      <xdr:row>70</xdr:row>
      <xdr:rowOff>56585</xdr:rowOff>
    </xdr:to>
    <xdr:sp macro="" textlink="">
      <xdr:nvSpPr>
        <xdr:cNvPr id="41" name="Flowchart: Connector 40">
          <a:extLst>
            <a:ext uri="{FF2B5EF4-FFF2-40B4-BE49-F238E27FC236}">
              <a16:creationId xmlns:a16="http://schemas.microsoft.com/office/drawing/2014/main" id="{D91BC5D9-5B24-4F5A-9EB2-F5CE185D06E0}"/>
            </a:ext>
          </a:extLst>
        </xdr:cNvPr>
        <xdr:cNvSpPr/>
      </xdr:nvSpPr>
      <xdr:spPr>
        <a:xfrm>
          <a:off x="8701386" y="12869752"/>
          <a:ext cx="106881" cy="15089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572128</xdr:colOff>
      <xdr:row>69</xdr:row>
      <xdr:rowOff>88019</xdr:rowOff>
    </xdr:from>
    <xdr:to>
      <xdr:col>6</xdr:col>
      <xdr:colOff>679009</xdr:colOff>
      <xdr:row>70</xdr:row>
      <xdr:rowOff>56585</xdr:rowOff>
    </xdr:to>
    <xdr:sp macro="" textlink="">
      <xdr:nvSpPr>
        <xdr:cNvPr id="42" name="Flowchart: Connector 41">
          <a:extLst>
            <a:ext uri="{FF2B5EF4-FFF2-40B4-BE49-F238E27FC236}">
              <a16:creationId xmlns:a16="http://schemas.microsoft.com/office/drawing/2014/main" id="{FCC08955-EC35-4B09-BCE2-F8835FD499A5}"/>
            </a:ext>
          </a:extLst>
        </xdr:cNvPr>
        <xdr:cNvSpPr/>
      </xdr:nvSpPr>
      <xdr:spPr>
        <a:xfrm>
          <a:off x="8820841" y="12869752"/>
          <a:ext cx="106881" cy="15089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132030</xdr:colOff>
      <xdr:row>69</xdr:row>
      <xdr:rowOff>88020</xdr:rowOff>
    </xdr:from>
    <xdr:to>
      <xdr:col>7</xdr:col>
      <xdr:colOff>238911</xdr:colOff>
      <xdr:row>70</xdr:row>
      <xdr:rowOff>56586</xdr:rowOff>
    </xdr:to>
    <xdr:sp macro="" textlink="">
      <xdr:nvSpPr>
        <xdr:cNvPr id="43" name="Flowchart: Connector 42">
          <a:extLst>
            <a:ext uri="{FF2B5EF4-FFF2-40B4-BE49-F238E27FC236}">
              <a16:creationId xmlns:a16="http://schemas.microsoft.com/office/drawing/2014/main" id="{42683C4F-79D2-4E6E-B97B-F8A6ED7B713B}"/>
            </a:ext>
          </a:extLst>
        </xdr:cNvPr>
        <xdr:cNvSpPr/>
      </xdr:nvSpPr>
      <xdr:spPr>
        <a:xfrm>
          <a:off x="9078614" y="12869753"/>
          <a:ext cx="106881" cy="15089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364653</xdr:colOff>
      <xdr:row>69</xdr:row>
      <xdr:rowOff>88019</xdr:rowOff>
    </xdr:from>
    <xdr:to>
      <xdr:col>7</xdr:col>
      <xdr:colOff>471534</xdr:colOff>
      <xdr:row>70</xdr:row>
      <xdr:rowOff>56585</xdr:rowOff>
    </xdr:to>
    <xdr:sp macro="" textlink="">
      <xdr:nvSpPr>
        <xdr:cNvPr id="44" name="Flowchart: Connector 43">
          <a:extLst>
            <a:ext uri="{FF2B5EF4-FFF2-40B4-BE49-F238E27FC236}">
              <a16:creationId xmlns:a16="http://schemas.microsoft.com/office/drawing/2014/main" id="{3AFAC028-1489-43EC-B526-0D89723816EC}"/>
            </a:ext>
          </a:extLst>
        </xdr:cNvPr>
        <xdr:cNvSpPr/>
      </xdr:nvSpPr>
      <xdr:spPr>
        <a:xfrm>
          <a:off x="9311237" y="12869752"/>
          <a:ext cx="106881" cy="15089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823614</xdr:colOff>
      <xdr:row>66</xdr:row>
      <xdr:rowOff>144605</xdr:rowOff>
    </xdr:from>
    <xdr:to>
      <xdr:col>1</xdr:col>
      <xdr:colOff>840469</xdr:colOff>
      <xdr:row>72</xdr:row>
      <xdr:rowOff>163466</xdr:rowOff>
    </xdr:to>
    <xdr:cxnSp macro="">
      <xdr:nvCxnSpPr>
        <xdr:cNvPr id="46" name="Straight Connector 45">
          <a:extLst>
            <a:ext uri="{FF2B5EF4-FFF2-40B4-BE49-F238E27FC236}">
              <a16:creationId xmlns:a16="http://schemas.microsoft.com/office/drawing/2014/main" id="{31CE8C7C-32B6-4131-A023-6FA87773EDD2}"/>
            </a:ext>
          </a:extLst>
        </xdr:cNvPr>
        <xdr:cNvCxnSpPr/>
      </xdr:nvCxnSpPr>
      <xdr:spPr>
        <a:xfrm>
          <a:off x="1842129" y="12379357"/>
          <a:ext cx="16855" cy="1112822"/>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2513805</xdr:colOff>
      <xdr:row>71</xdr:row>
      <xdr:rowOff>181906</xdr:rowOff>
    </xdr:from>
    <xdr:to>
      <xdr:col>1</xdr:col>
      <xdr:colOff>2524965</xdr:colOff>
      <xdr:row>72</xdr:row>
      <xdr:rowOff>127739</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47" name="Ink 46">
              <a:extLst>
                <a:ext uri="{FF2B5EF4-FFF2-40B4-BE49-F238E27FC236}">
                  <a16:creationId xmlns:a16="http://schemas.microsoft.com/office/drawing/2014/main" id="{7B7AC9BC-5A98-4584-BAFE-A4C297470089}"/>
                </a:ext>
              </a:extLst>
            </xdr14:cNvPr>
            <xdr14:cNvContentPartPr/>
          </xdr14:nvContentPartPr>
          <xdr14:nvPr macro=""/>
          <xdr14:xfrm>
            <a:off x="3532320" y="13328292"/>
            <a:ext cx="11160" cy="128160"/>
          </xdr14:xfrm>
        </xdr:contentPart>
      </mc:Choice>
      <mc:Fallback>
        <xdr:pic>
          <xdr:nvPicPr>
            <xdr:cNvPr id="47" name="Ink 46">
              <a:extLst>
                <a:ext uri="{FF2B5EF4-FFF2-40B4-BE49-F238E27FC236}">
                  <a16:creationId xmlns:a16="http://schemas.microsoft.com/office/drawing/2014/main" id="{7B7AC9BC-5A98-4584-BAFE-A4C297470089}"/>
                </a:ext>
              </a:extLst>
            </xdr:cNvPr>
            <xdr:cNvPicPr/>
          </xdr:nvPicPr>
          <xdr:blipFill>
            <a:blip xmlns:r="http://schemas.openxmlformats.org/officeDocument/2006/relationships" r:embed="rId4"/>
            <a:stretch>
              <a:fillRect/>
            </a:stretch>
          </xdr:blipFill>
          <xdr:spPr>
            <a:xfrm>
              <a:off x="3496680" y="13292652"/>
              <a:ext cx="82800" cy="199800"/>
            </a:xfrm>
            <a:prstGeom prst="rect">
              <a:avLst/>
            </a:prstGeom>
          </xdr:spPr>
        </xdr:pic>
      </mc:Fallback>
    </mc:AlternateContent>
    <xdr:clientData/>
  </xdr:twoCellAnchor>
  <xdr:twoCellAnchor editAs="oneCell">
    <xdr:from>
      <xdr:col>2</xdr:col>
      <xdr:colOff>1225499</xdr:colOff>
      <xdr:row>72</xdr:row>
      <xdr:rowOff>24779</xdr:rowOff>
    </xdr:from>
    <xdr:to>
      <xdr:col>2</xdr:col>
      <xdr:colOff>1225859</xdr:colOff>
      <xdr:row>72</xdr:row>
      <xdr:rowOff>155459</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48" name="Ink 47">
              <a:extLst>
                <a:ext uri="{FF2B5EF4-FFF2-40B4-BE49-F238E27FC236}">
                  <a16:creationId xmlns:a16="http://schemas.microsoft.com/office/drawing/2014/main" id="{FE7B0AC6-9F4A-4724-AD66-7DE284B9E72D}"/>
                </a:ext>
              </a:extLst>
            </xdr14:cNvPr>
            <xdr14:cNvContentPartPr/>
          </xdr14:nvContentPartPr>
          <xdr14:nvPr macro=""/>
          <xdr14:xfrm>
            <a:off x="4771440" y="13353492"/>
            <a:ext cx="360" cy="130680"/>
          </xdr14:xfrm>
        </xdr:contentPart>
      </mc:Choice>
      <mc:Fallback>
        <xdr:pic>
          <xdr:nvPicPr>
            <xdr:cNvPr id="48" name="Ink 47">
              <a:extLst>
                <a:ext uri="{FF2B5EF4-FFF2-40B4-BE49-F238E27FC236}">
                  <a16:creationId xmlns:a16="http://schemas.microsoft.com/office/drawing/2014/main" id="{FE7B0AC6-9F4A-4724-AD66-7DE284B9E72D}"/>
                </a:ext>
              </a:extLst>
            </xdr:cNvPr>
            <xdr:cNvPicPr/>
          </xdr:nvPicPr>
          <xdr:blipFill>
            <a:blip xmlns:r="http://schemas.openxmlformats.org/officeDocument/2006/relationships" r:embed="rId6"/>
            <a:stretch>
              <a:fillRect/>
            </a:stretch>
          </xdr:blipFill>
          <xdr:spPr>
            <a:xfrm>
              <a:off x="4735800" y="13317852"/>
              <a:ext cx="72000" cy="202320"/>
            </a:xfrm>
            <a:prstGeom prst="rect">
              <a:avLst/>
            </a:prstGeom>
          </xdr:spPr>
        </xdr:pic>
      </mc:Fallback>
    </mc:AlternateContent>
    <xdr:clientData/>
  </xdr:twoCellAnchor>
  <xdr:twoCellAnchor editAs="oneCell">
    <xdr:from>
      <xdr:col>4</xdr:col>
      <xdr:colOff>276493</xdr:colOff>
      <xdr:row>72</xdr:row>
      <xdr:rowOff>37379</xdr:rowOff>
    </xdr:from>
    <xdr:to>
      <xdr:col>4</xdr:col>
      <xdr:colOff>276853</xdr:colOff>
      <xdr:row>72</xdr:row>
      <xdr:rowOff>162659</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49" name="Ink 48">
              <a:extLst>
                <a:ext uri="{FF2B5EF4-FFF2-40B4-BE49-F238E27FC236}">
                  <a16:creationId xmlns:a16="http://schemas.microsoft.com/office/drawing/2014/main" id="{9766620C-3E53-4FCE-95E1-ECC9B9995D39}"/>
                </a:ext>
              </a:extLst>
            </xdr14:cNvPr>
            <xdr14:cNvContentPartPr/>
          </xdr14:nvContentPartPr>
          <xdr14:nvPr macro=""/>
          <xdr14:xfrm>
            <a:off x="6312137" y="13366092"/>
            <a:ext cx="360" cy="125280"/>
          </xdr14:xfrm>
        </xdr:contentPart>
      </mc:Choice>
      <mc:Fallback>
        <xdr:pic>
          <xdr:nvPicPr>
            <xdr:cNvPr id="49" name="Ink 48">
              <a:extLst>
                <a:ext uri="{FF2B5EF4-FFF2-40B4-BE49-F238E27FC236}">
                  <a16:creationId xmlns:a16="http://schemas.microsoft.com/office/drawing/2014/main" id="{9766620C-3E53-4FCE-95E1-ECC9B9995D39}"/>
                </a:ext>
              </a:extLst>
            </xdr:cNvPr>
            <xdr:cNvPicPr/>
          </xdr:nvPicPr>
          <xdr:blipFill>
            <a:blip xmlns:r="http://schemas.openxmlformats.org/officeDocument/2006/relationships" r:embed="rId8"/>
            <a:stretch>
              <a:fillRect/>
            </a:stretch>
          </xdr:blipFill>
          <xdr:spPr>
            <a:xfrm>
              <a:off x="6276137" y="13330452"/>
              <a:ext cx="72000" cy="196920"/>
            </a:xfrm>
            <a:prstGeom prst="rect">
              <a:avLst/>
            </a:prstGeom>
          </xdr:spPr>
        </xdr:pic>
      </mc:Fallback>
    </mc:AlternateContent>
    <xdr:clientData/>
  </xdr:twoCellAnchor>
  <xdr:twoCellAnchor editAs="oneCell">
    <xdr:from>
      <xdr:col>4</xdr:col>
      <xdr:colOff>672596</xdr:colOff>
      <xdr:row>72</xdr:row>
      <xdr:rowOff>37495</xdr:rowOff>
    </xdr:from>
    <xdr:to>
      <xdr:col>4</xdr:col>
      <xdr:colOff>672956</xdr:colOff>
      <xdr:row>72</xdr:row>
      <xdr:rowOff>168895</xdr:rowOff>
    </xdr:to>
    <mc:AlternateContent xmlns:mc="http://schemas.openxmlformats.org/markup-compatibility/2006">
      <mc:Choice xmlns:xdr14="http://schemas.microsoft.com/office/excel/2010/spreadsheetDrawing" Requires="xdr14">
        <xdr:contentPart xmlns:r="http://schemas.openxmlformats.org/officeDocument/2006/relationships" r:id="rId9">
          <xdr14:nvContentPartPr>
            <xdr14:cNvPr id="50" name="Ink 49">
              <a:extLst>
                <a:ext uri="{FF2B5EF4-FFF2-40B4-BE49-F238E27FC236}">
                  <a16:creationId xmlns:a16="http://schemas.microsoft.com/office/drawing/2014/main" id="{B71F7548-A7C8-4880-9218-C1A0169F4413}"/>
                </a:ext>
              </a:extLst>
            </xdr14:cNvPr>
            <xdr14:cNvContentPartPr/>
          </xdr14:nvContentPartPr>
          <xdr14:nvPr macro=""/>
          <xdr14:xfrm>
            <a:off x="6708240" y="13366208"/>
            <a:ext cx="360" cy="131400"/>
          </xdr14:xfrm>
        </xdr:contentPart>
      </mc:Choice>
      <mc:Fallback>
        <xdr:pic>
          <xdr:nvPicPr>
            <xdr:cNvPr id="50" name="Ink 49">
              <a:extLst>
                <a:ext uri="{FF2B5EF4-FFF2-40B4-BE49-F238E27FC236}">
                  <a16:creationId xmlns:a16="http://schemas.microsoft.com/office/drawing/2014/main" id="{B71F7548-A7C8-4880-9218-C1A0169F4413}"/>
                </a:ext>
              </a:extLst>
            </xdr:cNvPr>
            <xdr:cNvPicPr/>
          </xdr:nvPicPr>
          <xdr:blipFill>
            <a:blip xmlns:r="http://schemas.openxmlformats.org/officeDocument/2006/relationships" r:embed="rId10"/>
            <a:stretch>
              <a:fillRect/>
            </a:stretch>
          </xdr:blipFill>
          <xdr:spPr>
            <a:xfrm>
              <a:off x="6672240" y="13330208"/>
              <a:ext cx="72000" cy="203040"/>
            </a:xfrm>
            <a:prstGeom prst="rect">
              <a:avLst/>
            </a:prstGeom>
          </xdr:spPr>
        </xdr:pic>
      </mc:Fallback>
    </mc:AlternateContent>
    <xdr:clientData/>
  </xdr:twoCellAnchor>
  <xdr:twoCellAnchor editAs="oneCell">
    <xdr:from>
      <xdr:col>5</xdr:col>
      <xdr:colOff>917811</xdr:colOff>
      <xdr:row>72</xdr:row>
      <xdr:rowOff>12179</xdr:rowOff>
    </xdr:from>
    <xdr:to>
      <xdr:col>5</xdr:col>
      <xdr:colOff>918171</xdr:colOff>
      <xdr:row>73</xdr:row>
      <xdr:rowOff>12012</xdr:rowOff>
    </xdr:to>
    <mc:AlternateContent xmlns:mc="http://schemas.openxmlformats.org/markup-compatibility/2006">
      <mc:Choice xmlns:xdr14="http://schemas.microsoft.com/office/excel/2010/spreadsheetDrawing" Requires="xdr14">
        <xdr:contentPart xmlns:r="http://schemas.openxmlformats.org/officeDocument/2006/relationships" r:id="rId11">
          <xdr14:nvContentPartPr>
            <xdr14:cNvPr id="51" name="Ink 50">
              <a:extLst>
                <a:ext uri="{FF2B5EF4-FFF2-40B4-BE49-F238E27FC236}">
                  <a16:creationId xmlns:a16="http://schemas.microsoft.com/office/drawing/2014/main" id="{541F626E-7C89-46E1-9F63-5750108E9B34}"/>
                </a:ext>
              </a:extLst>
            </xdr14:cNvPr>
            <xdr14:cNvContentPartPr/>
          </xdr14:nvContentPartPr>
          <xdr14:nvPr macro=""/>
          <xdr14:xfrm>
            <a:off x="8204593" y="13340892"/>
            <a:ext cx="360" cy="182160"/>
          </xdr14:xfrm>
        </xdr:contentPart>
      </mc:Choice>
      <mc:Fallback>
        <xdr:pic>
          <xdr:nvPicPr>
            <xdr:cNvPr id="51" name="Ink 50">
              <a:extLst>
                <a:ext uri="{FF2B5EF4-FFF2-40B4-BE49-F238E27FC236}">
                  <a16:creationId xmlns:a16="http://schemas.microsoft.com/office/drawing/2014/main" id="{541F626E-7C89-46E1-9F63-5750108E9B34}"/>
                </a:ext>
              </a:extLst>
            </xdr:cNvPr>
            <xdr:cNvPicPr/>
          </xdr:nvPicPr>
          <xdr:blipFill>
            <a:blip xmlns:r="http://schemas.openxmlformats.org/officeDocument/2006/relationships" r:embed="rId12"/>
            <a:stretch>
              <a:fillRect/>
            </a:stretch>
          </xdr:blipFill>
          <xdr:spPr>
            <a:xfrm>
              <a:off x="8168593" y="13304892"/>
              <a:ext cx="72000" cy="253800"/>
            </a:xfrm>
            <a:prstGeom prst="rect">
              <a:avLst/>
            </a:prstGeom>
          </xdr:spPr>
        </xdr:pic>
      </mc:Fallback>
    </mc:AlternateContent>
    <xdr:clientData/>
  </xdr:twoCellAnchor>
  <xdr:twoCellAnchor editAs="oneCell">
    <xdr:from>
      <xdr:col>4</xdr:col>
      <xdr:colOff>81476</xdr:colOff>
      <xdr:row>69</xdr:row>
      <xdr:rowOff>156952</xdr:rowOff>
    </xdr:from>
    <xdr:to>
      <xdr:col>4</xdr:col>
      <xdr:colOff>177236</xdr:colOff>
      <xdr:row>70</xdr:row>
      <xdr:rowOff>68226</xdr:rowOff>
    </xdr:to>
    <mc:AlternateContent xmlns:mc="http://schemas.openxmlformats.org/markup-compatibility/2006">
      <mc:Choice xmlns:xdr14="http://schemas.microsoft.com/office/excel/2010/spreadsheetDrawing" Requires="xdr14">
        <xdr:contentPart xmlns:r="http://schemas.openxmlformats.org/officeDocument/2006/relationships" r:id="rId13">
          <xdr14:nvContentPartPr>
            <xdr14:cNvPr id="58" name="Ink 57">
              <a:extLst>
                <a:ext uri="{FF2B5EF4-FFF2-40B4-BE49-F238E27FC236}">
                  <a16:creationId xmlns:a16="http://schemas.microsoft.com/office/drawing/2014/main" id="{733E9C16-D961-4C8C-9AF2-C94A12C2FD6B}"/>
                </a:ext>
              </a:extLst>
            </xdr14:cNvPr>
            <xdr14:cNvContentPartPr/>
          </xdr14:nvContentPartPr>
          <xdr14:nvPr macro=""/>
          <xdr14:xfrm>
            <a:off x="6117120" y="12938685"/>
            <a:ext cx="95760" cy="93600"/>
          </xdr14:xfrm>
        </xdr:contentPart>
      </mc:Choice>
      <mc:Fallback>
        <xdr:pic>
          <xdr:nvPicPr>
            <xdr:cNvPr id="58" name="Ink 57">
              <a:extLst>
                <a:ext uri="{FF2B5EF4-FFF2-40B4-BE49-F238E27FC236}">
                  <a16:creationId xmlns:a16="http://schemas.microsoft.com/office/drawing/2014/main" id="{733E9C16-D961-4C8C-9AF2-C94A12C2FD6B}"/>
                </a:ext>
              </a:extLst>
            </xdr:cNvPr>
            <xdr:cNvPicPr/>
          </xdr:nvPicPr>
          <xdr:blipFill>
            <a:blip xmlns:r="http://schemas.openxmlformats.org/officeDocument/2006/relationships" r:embed="rId14"/>
            <a:stretch>
              <a:fillRect/>
            </a:stretch>
          </xdr:blipFill>
          <xdr:spPr>
            <a:xfrm>
              <a:off x="6108480" y="12929685"/>
              <a:ext cx="113400" cy="111240"/>
            </a:xfrm>
            <a:prstGeom prst="rect">
              <a:avLst/>
            </a:prstGeom>
          </xdr:spPr>
        </xdr:pic>
      </mc:Fallback>
    </mc:AlternateContent>
    <xdr:clientData/>
  </xdr:twoCellAnchor>
  <xdr:twoCellAnchor editAs="oneCell">
    <xdr:from>
      <xdr:col>4</xdr:col>
      <xdr:colOff>81116</xdr:colOff>
      <xdr:row>69</xdr:row>
      <xdr:rowOff>137872</xdr:rowOff>
    </xdr:from>
    <xdr:to>
      <xdr:col>4</xdr:col>
      <xdr:colOff>188756</xdr:colOff>
      <xdr:row>70</xdr:row>
      <xdr:rowOff>61746</xdr:rowOff>
    </xdr:to>
    <mc:AlternateContent xmlns:mc="http://schemas.openxmlformats.org/markup-compatibility/2006">
      <mc:Choice xmlns:xdr14="http://schemas.microsoft.com/office/excel/2010/spreadsheetDrawing" Requires="xdr14">
        <xdr:contentPart xmlns:r="http://schemas.openxmlformats.org/officeDocument/2006/relationships" r:id="rId15">
          <xdr14:nvContentPartPr>
            <xdr14:cNvPr id="59" name="Ink 58">
              <a:extLst>
                <a:ext uri="{FF2B5EF4-FFF2-40B4-BE49-F238E27FC236}">
                  <a16:creationId xmlns:a16="http://schemas.microsoft.com/office/drawing/2014/main" id="{CA16DE5E-B1C7-4E99-B1D3-B659D04BE7BF}"/>
                </a:ext>
              </a:extLst>
            </xdr14:cNvPr>
            <xdr14:cNvContentPartPr/>
          </xdr14:nvContentPartPr>
          <xdr14:nvPr macro=""/>
          <xdr14:xfrm>
            <a:off x="6116760" y="12919605"/>
            <a:ext cx="107640" cy="106200"/>
          </xdr14:xfrm>
        </xdr:contentPart>
      </mc:Choice>
      <mc:Fallback>
        <xdr:pic>
          <xdr:nvPicPr>
            <xdr:cNvPr id="59" name="Ink 58">
              <a:extLst>
                <a:ext uri="{FF2B5EF4-FFF2-40B4-BE49-F238E27FC236}">
                  <a16:creationId xmlns:a16="http://schemas.microsoft.com/office/drawing/2014/main" id="{CA16DE5E-B1C7-4E99-B1D3-B659D04BE7BF}"/>
                </a:ext>
              </a:extLst>
            </xdr:cNvPr>
            <xdr:cNvPicPr/>
          </xdr:nvPicPr>
          <xdr:blipFill>
            <a:blip xmlns:r="http://schemas.openxmlformats.org/officeDocument/2006/relationships" r:embed="rId16"/>
            <a:stretch>
              <a:fillRect/>
            </a:stretch>
          </xdr:blipFill>
          <xdr:spPr>
            <a:xfrm>
              <a:off x="6108120" y="12910965"/>
              <a:ext cx="125280" cy="12384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31748</xdr:colOff>
      <xdr:row>0</xdr:row>
      <xdr:rowOff>25400</xdr:rowOff>
    </xdr:from>
    <xdr:to>
      <xdr:col>16</xdr:col>
      <xdr:colOff>457199</xdr:colOff>
      <xdr:row>21</xdr:row>
      <xdr:rowOff>76200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860548" y="25400"/>
          <a:ext cx="8350251" cy="40513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The U.S. National Highway Traffic Safety Administration gathers data concerning the causes of highway crashes where at least one fatality has occurred. The following probabilities were determined from the 1998 annual study (BAC is blood-alcohol content). </a:t>
          </a:r>
          <a:r>
            <a:rPr lang="en-CA" sz="1200" b="0" i="1">
              <a:solidFill>
                <a:schemeClr val="dk1"/>
              </a:solidFill>
              <a:effectLst/>
              <a:latin typeface="Verdana" panose="020B0604030504040204" pitchFamily="34" charset="0"/>
              <a:ea typeface="Verdana" panose="020B0604030504040204" pitchFamily="34" charset="0"/>
              <a:cs typeface="Verdana" panose="020B0604030504040204" pitchFamily="34" charset="0"/>
            </a:rPr>
            <a:t>(Source: Statistical Abstract of the United States, 2000,</a:t>
          </a:r>
          <a:r>
            <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 Table 1042.)</a:t>
          </a:r>
        </a:p>
        <a:p>
          <a:endPar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r>
            <a:rPr lang="en-CA" sz="1200" i="1">
              <a:effectLst/>
              <a:latin typeface="Verdana" panose="020B0604030504040204" pitchFamily="34" charset="0"/>
              <a:ea typeface="Verdana" panose="020B0604030504040204" pitchFamily="34" charset="0"/>
              <a:cs typeface="Verdana" panose="020B0604030504040204" pitchFamily="34" charset="0"/>
            </a:rPr>
            <a:t>P</a:t>
          </a:r>
          <a:r>
            <a:rPr lang="en-CA" sz="1200">
              <a:effectLst/>
              <a:latin typeface="Verdana" panose="020B0604030504040204" pitchFamily="34" charset="0"/>
              <a:ea typeface="Verdana" panose="020B0604030504040204" pitchFamily="34" charset="0"/>
              <a:cs typeface="Verdana" panose="020B0604030504040204" pitchFamily="34" charset="0"/>
            </a:rPr>
            <a:t>(</a:t>
          </a:r>
          <a:r>
            <a:rPr lang="en-CA" sz="1200" i="1">
              <a:effectLst/>
              <a:latin typeface="Verdana" panose="020B0604030504040204" pitchFamily="34" charset="0"/>
              <a:ea typeface="Verdana" panose="020B0604030504040204" pitchFamily="34" charset="0"/>
              <a:cs typeface="Verdana" panose="020B0604030504040204" pitchFamily="34" charset="0"/>
            </a:rPr>
            <a:t>BAC</a:t>
          </a:r>
          <a:r>
            <a:rPr lang="en-CA" sz="1200">
              <a:effectLst/>
              <a:latin typeface="Verdana" panose="020B0604030504040204" pitchFamily="34" charset="0"/>
              <a:ea typeface="Verdana" panose="020B0604030504040204" pitchFamily="34" charset="0"/>
              <a:cs typeface="Verdana" panose="020B0604030504040204" pitchFamily="34" charset="0"/>
            </a:rPr>
            <a:t> = 0 | Crash with fatality) = .616</a:t>
          </a:r>
        </a:p>
        <a:p>
          <a:r>
            <a:rPr lang="en-CA" sz="1200" i="1">
              <a:effectLst/>
              <a:latin typeface="Verdana" panose="020B0604030504040204" pitchFamily="34" charset="0"/>
              <a:ea typeface="Verdana" panose="020B0604030504040204" pitchFamily="34" charset="0"/>
              <a:cs typeface="Verdana" panose="020B0604030504040204" pitchFamily="34" charset="0"/>
            </a:rPr>
            <a:t>P</a:t>
          </a:r>
          <a:r>
            <a:rPr lang="en-CA" sz="1200">
              <a:effectLst/>
              <a:latin typeface="Verdana" panose="020B0604030504040204" pitchFamily="34" charset="0"/>
              <a:ea typeface="Verdana" panose="020B0604030504040204" pitchFamily="34" charset="0"/>
              <a:cs typeface="Verdana" panose="020B0604030504040204" pitchFamily="34" charset="0"/>
            </a:rPr>
            <a:t>(</a:t>
          </a:r>
          <a:r>
            <a:rPr lang="en-CA" sz="1200" i="1">
              <a:effectLst/>
              <a:latin typeface="Verdana" panose="020B0604030504040204" pitchFamily="34" charset="0"/>
              <a:ea typeface="Verdana" panose="020B0604030504040204" pitchFamily="34" charset="0"/>
              <a:cs typeface="Verdana" panose="020B0604030504040204" pitchFamily="34" charset="0"/>
            </a:rPr>
            <a:t>BAC</a:t>
          </a:r>
          <a:r>
            <a:rPr lang="en-CA" sz="1200">
              <a:effectLst/>
              <a:latin typeface="Verdana" panose="020B0604030504040204" pitchFamily="34" charset="0"/>
              <a:ea typeface="Verdana" panose="020B0604030504040204" pitchFamily="34" charset="0"/>
              <a:cs typeface="Verdana" panose="020B0604030504040204" pitchFamily="34" charset="0"/>
            </a:rPr>
            <a:t> is between .01 and .09 | Crash with fatality) = .300</a:t>
          </a:r>
        </a:p>
        <a:p>
          <a:r>
            <a:rPr lang="en-CA" sz="1200" i="1">
              <a:effectLst/>
              <a:latin typeface="Verdana" panose="020B0604030504040204" pitchFamily="34" charset="0"/>
              <a:ea typeface="Verdana" panose="020B0604030504040204" pitchFamily="34" charset="0"/>
              <a:cs typeface="Verdana" panose="020B0604030504040204" pitchFamily="34" charset="0"/>
            </a:rPr>
            <a:t>P</a:t>
          </a:r>
          <a:r>
            <a:rPr lang="en-CA" sz="1200">
              <a:effectLst/>
              <a:latin typeface="Verdana" panose="020B0604030504040204" pitchFamily="34" charset="0"/>
              <a:ea typeface="Verdana" panose="020B0604030504040204" pitchFamily="34" charset="0"/>
              <a:cs typeface="Verdana" panose="020B0604030504040204" pitchFamily="34" charset="0"/>
            </a:rPr>
            <a:t>(</a:t>
          </a:r>
          <a:r>
            <a:rPr lang="en-CA" sz="1200" i="1">
              <a:effectLst/>
              <a:latin typeface="Verdana" panose="020B0604030504040204" pitchFamily="34" charset="0"/>
              <a:ea typeface="Verdana" panose="020B0604030504040204" pitchFamily="34" charset="0"/>
              <a:cs typeface="Verdana" panose="020B0604030504040204" pitchFamily="34" charset="0"/>
            </a:rPr>
            <a:t>BAC</a:t>
          </a:r>
          <a:r>
            <a:rPr lang="en-CA" sz="1200">
              <a:effectLst/>
              <a:latin typeface="Verdana" panose="020B0604030504040204" pitchFamily="34" charset="0"/>
              <a:ea typeface="Verdana" panose="020B0604030504040204" pitchFamily="34" charset="0"/>
              <a:cs typeface="Verdana" panose="020B0604030504040204" pitchFamily="34" charset="0"/>
            </a:rPr>
            <a:t> is greater than .09 | Crash with fatality) = .084</a:t>
          </a:r>
        </a:p>
        <a:p>
          <a:endParaRPr lang="en-CA" sz="1200">
            <a:effectLst/>
            <a:latin typeface="Verdana" panose="020B0604030504040204" pitchFamily="34" charset="0"/>
            <a:ea typeface="Verdana" panose="020B0604030504040204" pitchFamily="34" charset="0"/>
            <a:cs typeface="Verdana" panose="020B0604030504040204" pitchFamily="34" charset="0"/>
          </a:endParaRPr>
        </a:p>
        <a:p>
          <a:r>
            <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Over a certain stretch of highway during a 1-year period, suppose the probability of being involved in a crash that results in at least one fatality is .01. It has been estimated that 12% of the drivers on this highway drive while their BAC is greater than .09. Determine the probability of a crash with at least one fatality if a driver drives while legally intoxicated (BAC greater than .09).</a:t>
          </a:r>
        </a:p>
        <a:p>
          <a:endParaRPr lang="en-CA" sz="1200">
            <a:latin typeface="Verdana" panose="020B0604030504040204" pitchFamily="34" charset="0"/>
            <a:ea typeface="Verdana" panose="020B0604030504040204" pitchFamily="34" charset="0"/>
            <a:cs typeface="Verdana" panose="020B0604030504040204" pitchFamily="34" charset="0"/>
          </a:endParaRPr>
        </a:p>
        <a:p>
          <a:r>
            <a:rPr lang="en-CA" sz="1200">
              <a:latin typeface="Verdana" panose="020B0604030504040204" pitchFamily="34" charset="0"/>
              <a:ea typeface="Verdana" panose="020B0604030504040204" pitchFamily="34" charset="0"/>
              <a:cs typeface="Verdana" panose="020B0604030504040204" pitchFamily="34" charset="0"/>
            </a:rPr>
            <a:t>a. State the Original</a:t>
          </a:r>
          <a:r>
            <a:rPr lang="en-CA" sz="1200" baseline="0">
              <a:latin typeface="Verdana" panose="020B0604030504040204" pitchFamily="34" charset="0"/>
              <a:ea typeface="Verdana" panose="020B0604030504040204" pitchFamily="34" charset="0"/>
              <a:cs typeface="Verdana" panose="020B0604030504040204" pitchFamily="34" charset="0"/>
            </a:rPr>
            <a:t> Information </a:t>
          </a:r>
        </a:p>
        <a:p>
          <a:r>
            <a:rPr lang="en-CA" sz="1200" baseline="0">
              <a:latin typeface="Verdana" panose="020B0604030504040204" pitchFamily="34" charset="0"/>
              <a:ea typeface="Verdana" panose="020B0604030504040204" pitchFamily="34" charset="0"/>
              <a:cs typeface="Verdana" panose="020B0604030504040204" pitchFamily="34" charset="0"/>
            </a:rPr>
            <a:t>b. Describe the Question </a:t>
          </a:r>
        </a:p>
        <a:p>
          <a:r>
            <a:rPr lang="en-CA" sz="1200" baseline="0">
              <a:latin typeface="Verdana" panose="020B0604030504040204" pitchFamily="34" charset="0"/>
              <a:ea typeface="Verdana" panose="020B0604030504040204" pitchFamily="34" charset="0"/>
              <a:cs typeface="Verdana" panose="020B0604030504040204" pitchFamily="34" charset="0"/>
            </a:rPr>
            <a:t>c. Apply the formula and determine the probability of a crach with at least one fatality if a driver drives while legally intoxicated (BAC &gt; .09)</a:t>
          </a:r>
          <a:endParaRPr lang="en-CA" sz="1200">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3</xdr:col>
      <xdr:colOff>107950</xdr:colOff>
      <xdr:row>22</xdr:row>
      <xdr:rowOff>76200</xdr:rowOff>
    </xdr:from>
    <xdr:to>
      <xdr:col>13</xdr:col>
      <xdr:colOff>292100</xdr:colOff>
      <xdr:row>61</xdr:row>
      <xdr:rowOff>109904</xdr:rowOff>
    </xdr:to>
    <xdr:sp macro="" textlink="">
      <xdr:nvSpPr>
        <xdr:cNvPr id="3" name="TextBox 2">
          <a:extLst>
            <a:ext uri="{FF2B5EF4-FFF2-40B4-BE49-F238E27FC236}">
              <a16:creationId xmlns:a16="http://schemas.microsoft.com/office/drawing/2014/main" id="{C16FEA4A-F812-4BFB-AA68-9C892CEB4B6C}"/>
            </a:ext>
          </a:extLst>
        </xdr:cNvPr>
        <xdr:cNvSpPr txBox="1"/>
      </xdr:nvSpPr>
      <xdr:spPr>
        <a:xfrm>
          <a:off x="1939681" y="4106008"/>
          <a:ext cx="6289919" cy="71774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i="0" u="none" strike="noStrike">
            <a:solidFill>
              <a:schemeClr val="dk1"/>
            </a:solidFill>
            <a:effectLst/>
            <a:latin typeface="+mn-lt"/>
            <a:ea typeface="+mn-ea"/>
            <a:cs typeface="+mn-cs"/>
          </a:endParaRPr>
        </a:p>
        <a:p>
          <a:r>
            <a:rPr lang="en-US" sz="1100" b="1" i="0" u="sng" strike="noStrike">
              <a:solidFill>
                <a:schemeClr val="dk1"/>
              </a:solidFill>
              <a:effectLst/>
              <a:latin typeface="+mn-lt"/>
              <a:ea typeface="+mn-ea"/>
              <a:cs typeface="+mn-cs"/>
            </a:rPr>
            <a:t>Answer A</a:t>
          </a:r>
        </a:p>
        <a:p>
          <a:endParaRPr lang="en-US" sz="1100" b="1" i="0" u="sng"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The</a:t>
          </a:r>
          <a:r>
            <a:rPr lang="en-US" sz="1100" b="1" i="0" u="none" strike="noStrike" baseline="0">
              <a:solidFill>
                <a:schemeClr val="dk1"/>
              </a:solidFill>
              <a:effectLst/>
              <a:latin typeface="+mn-lt"/>
              <a:ea typeface="+mn-ea"/>
              <a:cs typeface="+mn-cs"/>
            </a:rPr>
            <a:t> US NHTSA conducted survey based on population of Crashes where at least one fatality has occured. The sample size is N based on data collected in 1 year period. From the information we can determine that :</a:t>
          </a:r>
        </a:p>
        <a:p>
          <a:endParaRPr lang="en-US" sz="1100" b="1" i="0" u="none" strike="noStrike" baseline="0">
            <a:solidFill>
              <a:schemeClr val="dk1"/>
            </a:solidFill>
            <a:effectLst/>
            <a:latin typeface="+mn-lt"/>
            <a:ea typeface="+mn-ea"/>
            <a:cs typeface="+mn-cs"/>
          </a:endParaRPr>
        </a:p>
        <a:p>
          <a:r>
            <a:rPr lang="en-US" sz="1100" b="1" i="0" u="none" strike="noStrike" baseline="0">
              <a:solidFill>
                <a:schemeClr val="dk1"/>
              </a:solidFill>
              <a:effectLst/>
              <a:latin typeface="+mn-lt"/>
              <a:ea typeface="+mn-ea"/>
              <a:cs typeface="+mn-cs"/>
            </a:rPr>
            <a:t>1) There is 61.6% chance of crash with fatality when the driver's BAC is 0.</a:t>
          </a:r>
        </a:p>
        <a:p>
          <a:r>
            <a:rPr lang="en-US" sz="1100" b="1" i="0" u="none" strike="noStrike" baseline="0">
              <a:solidFill>
                <a:schemeClr val="dk1"/>
              </a:solidFill>
              <a:effectLst/>
              <a:latin typeface="+mn-lt"/>
              <a:ea typeface="+mn-ea"/>
              <a:cs typeface="+mn-cs"/>
            </a:rPr>
            <a:t>2) </a:t>
          </a:r>
          <a:r>
            <a:rPr lang="en-US" sz="1100" b="1" i="0" baseline="0">
              <a:solidFill>
                <a:schemeClr val="dk1"/>
              </a:solidFill>
              <a:effectLst/>
              <a:latin typeface="+mn-lt"/>
              <a:ea typeface="+mn-ea"/>
              <a:cs typeface="+mn-cs"/>
            </a:rPr>
            <a:t>There is 30% chance of crash with fatality when the driver's BAC between 0.01 and 0.09</a:t>
          </a:r>
        </a:p>
        <a:p>
          <a:r>
            <a:rPr lang="en-US" sz="1100" b="1" i="0" u="none" strike="noStrike" baseline="0">
              <a:solidFill>
                <a:schemeClr val="dk1"/>
              </a:solidFill>
              <a:effectLst/>
              <a:latin typeface="+mn-lt"/>
              <a:ea typeface="+mn-ea"/>
              <a:cs typeface="+mn-cs"/>
            </a:rPr>
            <a:t>3) </a:t>
          </a:r>
          <a:r>
            <a:rPr lang="en-US" sz="1100" b="1" i="0" baseline="0">
              <a:solidFill>
                <a:schemeClr val="dk1"/>
              </a:solidFill>
              <a:effectLst/>
              <a:latin typeface="+mn-lt"/>
              <a:ea typeface="+mn-ea"/>
              <a:cs typeface="+mn-cs"/>
            </a:rPr>
            <a:t>There is 8.4% chance of crash with fatality where the driver's BAC is 0.</a:t>
          </a:r>
          <a:endParaRPr lang="en-US" sz="1100" b="1" i="0" u="none" strike="noStrike">
            <a:solidFill>
              <a:schemeClr val="dk1"/>
            </a:solidFill>
            <a:effectLst/>
            <a:latin typeface="+mn-lt"/>
            <a:ea typeface="+mn-ea"/>
            <a:cs typeface="+mn-cs"/>
          </a:endParaRPr>
        </a:p>
        <a:p>
          <a:br>
            <a:rPr lang="en-US" sz="1100" b="0" i="0" u="none" strike="noStrike">
              <a:solidFill>
                <a:schemeClr val="dk1"/>
              </a:solidFill>
              <a:effectLst/>
              <a:latin typeface="+mn-lt"/>
              <a:ea typeface="+mn-ea"/>
              <a:cs typeface="+mn-cs"/>
            </a:rPr>
          </a:br>
          <a:r>
            <a:rPr lang="en-US" sz="1100" b="1" i="0" u="none" strike="noStrike">
              <a:solidFill>
                <a:schemeClr val="dk1"/>
              </a:solidFill>
              <a:effectLst/>
              <a:latin typeface="+mn-lt"/>
              <a:ea typeface="+mn-ea"/>
              <a:cs typeface="+mn-cs"/>
            </a:rPr>
            <a:t>Here</a:t>
          </a:r>
          <a:r>
            <a:rPr lang="en-US" sz="1100" b="1" i="0" u="none" strike="noStrike" baseline="0">
              <a:solidFill>
                <a:schemeClr val="dk1"/>
              </a:solidFill>
              <a:effectLst/>
              <a:latin typeface="+mn-lt"/>
              <a:ea typeface="+mn-ea"/>
              <a:cs typeface="+mn-cs"/>
            </a:rPr>
            <a:t> Probability of BAC = X Given that condition of Crash with Fatality is met</a:t>
          </a:r>
          <a:endParaRPr lang="en-US" sz="1100" b="0" i="0" u="none" strike="noStrike">
            <a:solidFill>
              <a:schemeClr val="dk1"/>
            </a:solidFill>
            <a:effectLst/>
            <a:latin typeface="+mn-lt"/>
            <a:ea typeface="+mn-ea"/>
            <a:cs typeface="+mn-cs"/>
          </a:endParaRPr>
        </a:p>
        <a:p>
          <a:endParaRPr lang="en-US" sz="1100" b="1" i="0" u="sng" strike="noStrike">
            <a:solidFill>
              <a:schemeClr val="dk1"/>
            </a:solidFill>
            <a:effectLst/>
            <a:latin typeface="+mn-lt"/>
            <a:ea typeface="+mn-ea"/>
            <a:cs typeface="+mn-cs"/>
          </a:endParaRPr>
        </a:p>
        <a:p>
          <a:endParaRPr lang="en-US" sz="1100" b="1" i="0" u="sng" strike="noStrike">
            <a:solidFill>
              <a:schemeClr val="dk1"/>
            </a:solidFill>
            <a:effectLst/>
            <a:latin typeface="+mn-lt"/>
            <a:ea typeface="+mn-ea"/>
            <a:cs typeface="+mn-cs"/>
          </a:endParaRPr>
        </a:p>
        <a:p>
          <a:r>
            <a:rPr lang="en-US" sz="1100" b="1" i="0" u="sng" strike="noStrike">
              <a:solidFill>
                <a:schemeClr val="dk1"/>
              </a:solidFill>
              <a:effectLst/>
              <a:latin typeface="+mn-lt"/>
              <a:ea typeface="+mn-ea"/>
              <a:cs typeface="+mn-cs"/>
            </a:rPr>
            <a:t>Answer B</a:t>
          </a:r>
        </a:p>
        <a:p>
          <a:endParaRPr lang="en-US" sz="1100" b="1" i="0" u="sng"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We have to find out the probability</a:t>
          </a:r>
          <a:r>
            <a:rPr lang="en-US" sz="1100" b="1" i="0" u="none" strike="noStrike" baseline="0">
              <a:solidFill>
                <a:schemeClr val="dk1"/>
              </a:solidFill>
              <a:effectLst/>
              <a:latin typeface="+mn-lt"/>
              <a:ea typeface="+mn-ea"/>
              <a:cs typeface="+mn-cs"/>
            </a:rPr>
            <a:t> of Crash with fatality given that the condition BAC &gt; 0.09 is met.</a:t>
          </a:r>
        </a:p>
        <a:p>
          <a:endParaRPr lang="en-US" sz="1100" b="1" i="0" u="none" strike="noStrike" baseline="0">
            <a:solidFill>
              <a:schemeClr val="dk1"/>
            </a:solidFill>
            <a:effectLst/>
            <a:latin typeface="+mn-lt"/>
            <a:ea typeface="+mn-ea"/>
            <a:cs typeface="+mn-cs"/>
          </a:endParaRPr>
        </a:p>
        <a:p>
          <a:r>
            <a:rPr lang="en-US" sz="1100" b="1" i="0" u="none" strike="noStrike" baseline="0">
              <a:solidFill>
                <a:schemeClr val="dk1"/>
              </a:solidFill>
              <a:effectLst/>
              <a:latin typeface="+mn-lt"/>
              <a:ea typeface="+mn-ea"/>
              <a:cs typeface="+mn-cs"/>
            </a:rPr>
            <a:t>Therefore,  P (Crash with Fatality | BAC &gt; 0.09)</a:t>
          </a:r>
          <a:endParaRPr lang="en-US" sz="1100" b="1"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 </a:t>
          </a:r>
        </a:p>
        <a:p>
          <a:endParaRPr lang="en-US" sz="1100" b="0" i="0" u="none" strike="noStrike">
            <a:solidFill>
              <a:schemeClr val="dk1"/>
            </a:solidFill>
            <a:effectLst/>
            <a:latin typeface="+mn-lt"/>
            <a:ea typeface="+mn-ea"/>
            <a:cs typeface="+mn-cs"/>
          </a:endParaRPr>
        </a:p>
        <a:p>
          <a:r>
            <a:rPr lang="en-US" sz="1100" b="1" i="0" u="sng" strike="noStrike">
              <a:solidFill>
                <a:schemeClr val="dk1"/>
              </a:solidFill>
              <a:effectLst/>
              <a:latin typeface="+mn-lt"/>
              <a:ea typeface="+mn-ea"/>
              <a:cs typeface="+mn-cs"/>
            </a:rPr>
            <a:t>Answer C</a:t>
          </a:r>
          <a:r>
            <a:rPr lang="en-US" b="1" u="sng"/>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We know that, P(A | B) = P(A and B)/P(B)</a:t>
          </a:r>
          <a:r>
            <a:rPr lang="en-US"/>
            <a:t> </a:t>
          </a:r>
        </a:p>
        <a:p>
          <a:r>
            <a:rPr lang="en-US" sz="1100" b="0" i="0" u="none" strike="noStrike">
              <a:solidFill>
                <a:schemeClr val="dk1"/>
              </a:solidFill>
              <a:effectLst/>
              <a:latin typeface="+mn-lt"/>
              <a:ea typeface="+mn-ea"/>
              <a:cs typeface="+mn-cs"/>
            </a:rPr>
            <a:t>Let us assume, A = BAC is greater than 0.9                       </a:t>
          </a:r>
          <a:r>
            <a:rPr lang="en-US"/>
            <a:t> </a:t>
          </a:r>
          <a:r>
            <a:rPr lang="en-US" sz="1100" b="0" i="0" u="none" strike="noStrike">
              <a:solidFill>
                <a:schemeClr val="dk1"/>
              </a:solidFill>
              <a:effectLst/>
              <a:latin typeface="+mn-lt"/>
              <a:ea typeface="+mn-ea"/>
              <a:cs typeface="+mn-cs"/>
            </a:rPr>
            <a:t>B = </a:t>
          </a:r>
          <a:r>
            <a:rPr lang="en-US"/>
            <a:t> </a:t>
          </a:r>
          <a:r>
            <a:rPr lang="en-CA" sz="1100">
              <a:solidFill>
                <a:schemeClr val="dk1"/>
              </a:solidFill>
              <a:effectLst/>
              <a:latin typeface="+mn-lt"/>
              <a:ea typeface="+mn-ea"/>
              <a:cs typeface="+mn-cs"/>
            </a:rPr>
            <a:t>Crash with fatality</a:t>
          </a:r>
        </a:p>
        <a:p>
          <a:endParaRPr lang="en-CA"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CA" sz="1100">
              <a:solidFill>
                <a:schemeClr val="dk1"/>
              </a:solidFill>
              <a:effectLst/>
              <a:latin typeface="+mn-lt"/>
              <a:ea typeface="+mn-ea"/>
              <a:cs typeface="+mn-cs"/>
            </a:rPr>
            <a:t>0.084 = </a:t>
          </a:r>
          <a:r>
            <a:rPr lang="en-CA" sz="1100" i="1">
              <a:solidFill>
                <a:schemeClr val="dk1"/>
              </a:solidFill>
              <a:effectLst/>
              <a:latin typeface="+mn-lt"/>
              <a:ea typeface="+mn-ea"/>
              <a:cs typeface="+mn-cs"/>
            </a:rPr>
            <a:t>P</a:t>
          </a:r>
          <a:r>
            <a:rPr lang="en-CA" sz="1100">
              <a:solidFill>
                <a:schemeClr val="dk1"/>
              </a:solidFill>
              <a:effectLst/>
              <a:latin typeface="+mn-lt"/>
              <a:ea typeface="+mn-ea"/>
              <a:cs typeface="+mn-cs"/>
            </a:rPr>
            <a:t>(</a:t>
          </a:r>
          <a:r>
            <a:rPr lang="en-CA" sz="1100" i="1">
              <a:solidFill>
                <a:schemeClr val="dk1"/>
              </a:solidFill>
              <a:effectLst/>
              <a:latin typeface="+mn-lt"/>
              <a:ea typeface="+mn-ea"/>
              <a:cs typeface="+mn-cs"/>
            </a:rPr>
            <a:t>BAC</a:t>
          </a:r>
          <a:r>
            <a:rPr lang="en-CA" sz="1100">
              <a:solidFill>
                <a:schemeClr val="dk1"/>
              </a:solidFill>
              <a:effectLst/>
              <a:latin typeface="+mn-lt"/>
              <a:ea typeface="+mn-ea"/>
              <a:cs typeface="+mn-cs"/>
            </a:rPr>
            <a:t> is greater than .09 | Crash with fatality)</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br>
            <a:rPr lang="en-US" sz="1100"/>
          </a:br>
          <a:r>
            <a:rPr lang="en-US" sz="1100"/>
            <a:t>0.084</a:t>
          </a:r>
          <a:r>
            <a:rPr lang="en-US" sz="1100" baseline="0"/>
            <a:t> = </a:t>
          </a:r>
          <a:r>
            <a:rPr lang="en-US" sz="1100" b="0" i="0">
              <a:solidFill>
                <a:schemeClr val="dk1"/>
              </a:solidFill>
              <a:effectLst/>
              <a:latin typeface="+mn-lt"/>
              <a:ea typeface="+mn-ea"/>
              <a:cs typeface="+mn-cs"/>
            </a:rPr>
            <a:t>P(A and B)/P(B)</a:t>
          </a:r>
          <a:r>
            <a:rPr lang="en-US"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0.084</a:t>
          </a:r>
          <a:r>
            <a:rPr lang="en-US" sz="1100" baseline="0">
              <a:solidFill>
                <a:schemeClr val="dk1"/>
              </a:solidFill>
              <a:effectLst/>
              <a:latin typeface="+mn-lt"/>
              <a:ea typeface="+mn-ea"/>
              <a:cs typeface="+mn-cs"/>
            </a:rPr>
            <a:t> = P(A and B)/0.01</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P(A and B) = 0.084*0.01   = </a:t>
          </a:r>
          <a:r>
            <a:rPr lang="en-US" sz="1100" b="0" i="0" u="none" strike="noStrike">
              <a:solidFill>
                <a:schemeClr val="dk1"/>
              </a:solidFill>
              <a:effectLst/>
              <a:latin typeface="+mn-lt"/>
              <a:ea typeface="+mn-ea"/>
              <a:cs typeface="+mn-cs"/>
            </a:rPr>
            <a:t>0.00084</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dk1"/>
              </a:solidFill>
              <a:effectLst/>
              <a:latin typeface="+mn-lt"/>
              <a:ea typeface="+mn-ea"/>
              <a:cs typeface="+mn-cs"/>
            </a:rPr>
            <a:t>Now</a:t>
          </a:r>
          <a:r>
            <a:rPr lang="en-US" sz="1100" b="0" i="0" u="none" strike="noStrike" baseline="0">
              <a:solidFill>
                <a:schemeClr val="dk1"/>
              </a:solidFill>
              <a:effectLst/>
              <a:latin typeface="+mn-lt"/>
              <a:ea typeface="+mn-ea"/>
              <a:cs typeface="+mn-cs"/>
            </a:rPr>
            <a:t> that we know P(A and B), we can calculate P(B | A)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dk1"/>
              </a:solidFill>
              <a:effectLst/>
              <a:latin typeface="+mn-lt"/>
              <a:ea typeface="+mn-ea"/>
              <a:cs typeface="+mn-cs"/>
            </a:rPr>
            <a:t>P(B | A) = P(A and B)/P(A)</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dk1"/>
              </a:solidFill>
              <a:effectLst/>
              <a:latin typeface="+mn-lt"/>
              <a:ea typeface="+mn-ea"/>
              <a:cs typeface="+mn-cs"/>
            </a:rPr>
            <a:t>P(B | A) = 0.00084/0.12</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dk1"/>
              </a:solidFill>
              <a:effectLst/>
              <a:latin typeface="+mn-lt"/>
              <a:ea typeface="+mn-ea"/>
              <a:cs typeface="+mn-cs"/>
            </a:rPr>
            <a:t>P(B | A) = 0.007    (Answer)</a:t>
          </a:r>
          <a:endParaRPr lang="en-US">
            <a:effectLst/>
          </a:endParaRP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15875</xdr:colOff>
      <xdr:row>0</xdr:row>
      <xdr:rowOff>0</xdr:rowOff>
    </xdr:from>
    <xdr:to>
      <xdr:col>15</xdr:col>
      <xdr:colOff>476250</xdr:colOff>
      <xdr:row>18</xdr:row>
      <xdr:rowOff>161924</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2473325" y="0"/>
          <a:ext cx="7165975" cy="36290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600" b="1">
              <a:latin typeface="Verdana" panose="020B0604030504040204" pitchFamily="34" charset="0"/>
              <a:ea typeface="Verdana" panose="020B0604030504040204" pitchFamily="34" charset="0"/>
              <a:cs typeface="Verdana" panose="020B0604030504040204" pitchFamily="34" charset="0"/>
            </a:rPr>
            <a:t>Probability</a:t>
          </a:r>
          <a:r>
            <a:rPr lang="en-US" sz="1600" b="1" baseline="0">
              <a:latin typeface="Verdana" panose="020B0604030504040204" pitchFamily="34" charset="0"/>
              <a:ea typeface="Verdana" panose="020B0604030504040204" pitchFamily="34" charset="0"/>
              <a:cs typeface="Verdana" panose="020B0604030504040204" pitchFamily="34" charset="0"/>
            </a:rPr>
            <a:t> of Being Myopic</a:t>
          </a:r>
          <a:endParaRPr lang="en-US" sz="1600" b="1">
            <a:latin typeface="Verdana" panose="020B0604030504040204" pitchFamily="34" charset="0"/>
            <a:ea typeface="Verdana" panose="020B0604030504040204" pitchFamily="34" charset="0"/>
            <a:cs typeface="Verdana" panose="020B0604030504040204" pitchFamily="34" charset="0"/>
          </a:endParaRPr>
        </a:p>
        <a:p>
          <a:pPr>
            <a:lnSpc>
              <a:spcPct val="150000"/>
            </a:lnSpc>
          </a:pPr>
          <a:endPar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pPr>
            <a:lnSpc>
              <a:spcPct val="150000"/>
            </a:lnSpc>
          </a:pPr>
          <a:r>
            <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Researchers at the University of Pennsylvania School of Medicine theorized that children under 2 years old who sleep in rooms with the light on have a 40% probability of becoming myopic by age 16. Suppose that researchers found 25 children who slept with the light on before they were 2.</a:t>
          </a:r>
        </a:p>
        <a:p>
          <a:pPr>
            <a:lnSpc>
              <a:spcPct val="150000"/>
            </a:lnSpc>
          </a:pPr>
          <a:r>
            <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a. What is the probability that 10 of them will become myopic before age 16?</a:t>
          </a:r>
        </a:p>
        <a:p>
          <a:pPr>
            <a:lnSpc>
              <a:spcPct val="150000"/>
            </a:lnSpc>
          </a:pPr>
          <a:r>
            <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b. What is the probability that fewer than 5 of them will become myopic before age 16?</a:t>
          </a:r>
        </a:p>
        <a:p>
          <a:pPr>
            <a:lnSpc>
              <a:spcPct val="150000"/>
            </a:lnSpc>
          </a:pPr>
          <a:r>
            <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c. What is the probability that more than 15 of them will become myopic before age 16?</a:t>
          </a:r>
        </a:p>
        <a:p>
          <a:pPr marL="0" marR="0" indent="0" defTabSz="914400" eaLnBrk="1" fontAlgn="auto" latinLnBrk="0" hangingPunct="1">
            <a:lnSpc>
              <a:spcPct val="150000"/>
            </a:lnSpc>
            <a:spcBef>
              <a:spcPts val="0"/>
            </a:spcBef>
            <a:spcAft>
              <a:spcPts val="0"/>
            </a:spcAft>
            <a:buClrTx/>
            <a:buSzTx/>
            <a:buFontTx/>
            <a:buNone/>
            <a:tabLst/>
            <a:defRPr/>
          </a:pPr>
          <a:r>
            <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d.</a:t>
          </a:r>
          <a:r>
            <a:rPr lang="en-CA" sz="1200" b="0" i="0" baseline="0">
              <a:solidFill>
                <a:schemeClr val="dk1"/>
              </a:solidFill>
              <a:effectLst/>
              <a:latin typeface="Verdana" panose="020B0604030504040204" pitchFamily="34" charset="0"/>
              <a:ea typeface="Verdana" panose="020B0604030504040204" pitchFamily="34" charset="0"/>
              <a:cs typeface="Verdana" panose="020B0604030504040204" pitchFamily="34" charset="0"/>
            </a:rPr>
            <a:t> </a:t>
          </a:r>
          <a:r>
            <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What is the probability that at least 3 of them will become myopic before age 16?</a:t>
          </a:r>
        </a:p>
        <a:p>
          <a:pPr marL="0" marR="0" indent="0" defTabSz="914400" eaLnBrk="1" fontAlgn="auto" latinLnBrk="0" hangingPunct="1">
            <a:lnSpc>
              <a:spcPct val="150000"/>
            </a:lnSpc>
            <a:spcBef>
              <a:spcPts val="0"/>
            </a:spcBef>
            <a:spcAft>
              <a:spcPts val="0"/>
            </a:spcAft>
            <a:buClrTx/>
            <a:buSzTx/>
            <a:buFontTx/>
            <a:buNone/>
            <a:tabLst/>
            <a:defRPr/>
          </a:pPr>
          <a:r>
            <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e. What is the probability that at most 20 of them will become myopic before age 16?</a:t>
          </a:r>
          <a:endParaRPr lang="en-CA" sz="1200">
            <a:effectLst/>
            <a:latin typeface="Verdana" panose="020B0604030504040204" pitchFamily="34" charset="0"/>
            <a:ea typeface="Verdana" panose="020B0604030504040204" pitchFamily="34" charset="0"/>
            <a:cs typeface="Verdana" panose="020B0604030504040204" pitchFamily="34" charset="0"/>
          </a:endParaRPr>
        </a:p>
        <a:p>
          <a:pPr>
            <a:lnSpc>
              <a:spcPct val="150000"/>
            </a:lnSpc>
          </a:pPr>
          <a:r>
            <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f. How many children will be expected to become</a:t>
          </a:r>
          <a:r>
            <a:rPr lang="en-CA" sz="1200" b="0" i="0" baseline="0">
              <a:solidFill>
                <a:schemeClr val="dk1"/>
              </a:solidFill>
              <a:effectLst/>
              <a:latin typeface="Verdana" panose="020B0604030504040204" pitchFamily="34" charset="0"/>
              <a:ea typeface="Verdana" panose="020B0604030504040204" pitchFamily="34" charset="0"/>
              <a:cs typeface="Verdana" panose="020B0604030504040204" pitchFamily="34" charset="0"/>
            </a:rPr>
            <a:t> myopic before age 16?</a:t>
          </a:r>
          <a:endPar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19049</xdr:colOff>
      <xdr:row>0</xdr:row>
      <xdr:rowOff>28574</xdr:rowOff>
    </xdr:from>
    <xdr:to>
      <xdr:col>13</xdr:col>
      <xdr:colOff>390525</xdr:colOff>
      <xdr:row>22</xdr:row>
      <xdr:rowOff>25400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2095499" y="28574"/>
          <a:ext cx="6467476" cy="422592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A professor of business statistics is about to begin work on a new research project. Because his time is quite limited, he has developed a PERT/CPM critical path, which consists of the following activities:</a:t>
          </a:r>
        </a:p>
        <a:p>
          <a:r>
            <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1. Conduct a search for relevant research articles.</a:t>
          </a:r>
        </a:p>
        <a:p>
          <a:r>
            <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2. Write a proposal for a research grant.</a:t>
          </a:r>
        </a:p>
        <a:p>
          <a:r>
            <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3. Perform the analysis.</a:t>
          </a:r>
        </a:p>
        <a:p>
          <a:r>
            <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4. Write the article and send to journal.</a:t>
          </a:r>
        </a:p>
        <a:p>
          <a:r>
            <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5. Wait for reviews.</a:t>
          </a:r>
        </a:p>
        <a:p>
          <a:r>
            <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6. Revise on the basis of the reviews and resubmit.</a:t>
          </a:r>
        </a:p>
        <a:p>
          <a:r>
            <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The mean (in days) and variance of the completion times are shown in the table.</a:t>
          </a:r>
        </a:p>
        <a:p>
          <a:endPar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r>
            <a:rPr lang="en-US" sz="1200" b="1" i="0">
              <a:solidFill>
                <a:schemeClr val="dk1"/>
              </a:solidFill>
              <a:effectLst/>
              <a:latin typeface="Verdana" panose="020B0604030504040204" pitchFamily="34" charset="0"/>
              <a:ea typeface="Verdana" panose="020B0604030504040204" pitchFamily="34" charset="0"/>
              <a:cs typeface="Verdana" panose="020B0604030504040204" pitchFamily="34" charset="0"/>
            </a:rPr>
            <a:t>Compute the mean and standard</a:t>
          </a:r>
          <a:r>
            <a:rPr lang="en-US" sz="1200" b="1" i="0" baseline="0">
              <a:solidFill>
                <a:schemeClr val="dk1"/>
              </a:solidFill>
              <a:effectLst/>
              <a:latin typeface="Verdana" panose="020B0604030504040204" pitchFamily="34" charset="0"/>
              <a:ea typeface="Verdana" panose="020B0604030504040204" pitchFamily="34" charset="0"/>
              <a:cs typeface="Verdana" panose="020B0604030504040204" pitchFamily="34" charset="0"/>
            </a:rPr>
            <a:t> deviation</a:t>
          </a:r>
          <a:r>
            <a:rPr lang="en-US" sz="1200" b="1" i="0">
              <a:solidFill>
                <a:schemeClr val="dk1"/>
              </a:solidFill>
              <a:effectLst/>
              <a:latin typeface="Verdana" panose="020B0604030504040204" pitchFamily="34" charset="0"/>
              <a:ea typeface="Verdana" panose="020B0604030504040204" pitchFamily="34" charset="0"/>
              <a:cs typeface="Verdana" panose="020B0604030504040204" pitchFamily="34" charset="0"/>
            </a:rPr>
            <a:t> of the completion time of the entire project.</a:t>
          </a:r>
        </a:p>
        <a:p>
          <a:endParaRPr lang="en-US" sz="1200" b="1" i="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r>
            <a:rPr lang="en-US" sz="1200" b="1" i="0">
              <a:solidFill>
                <a:schemeClr val="dk1"/>
              </a:solidFill>
              <a:effectLst/>
              <a:latin typeface="Verdana" panose="020B0604030504040204" pitchFamily="34" charset="0"/>
              <a:ea typeface="Verdana" panose="020B0604030504040204" pitchFamily="34" charset="0"/>
              <a:cs typeface="Verdana" panose="020B0604030504040204" pitchFamily="34" charset="0"/>
            </a:rPr>
            <a:t>MEAN = 168</a:t>
          </a:r>
          <a:r>
            <a:rPr lang="en-US" sz="1200" b="1" i="0" baseline="0">
              <a:solidFill>
                <a:schemeClr val="dk1"/>
              </a:solidFill>
              <a:effectLst/>
              <a:latin typeface="Verdana" panose="020B0604030504040204" pitchFamily="34" charset="0"/>
              <a:ea typeface="Verdana" panose="020B0604030504040204" pitchFamily="34" charset="0"/>
              <a:cs typeface="Verdana" panose="020B0604030504040204" pitchFamily="34" charset="0"/>
            </a:rPr>
            <a:t> days</a:t>
          </a:r>
          <a:endParaRPr lang="en-US" sz="1200" b="1" i="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endParaRPr lang="en-US" sz="1200" b="1" i="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r>
            <a:rPr lang="en-US" sz="1200" b="1" i="0">
              <a:solidFill>
                <a:schemeClr val="dk1"/>
              </a:solidFill>
              <a:effectLst/>
              <a:latin typeface="Verdana" panose="020B0604030504040204" pitchFamily="34" charset="0"/>
              <a:ea typeface="Verdana" panose="020B0604030504040204" pitchFamily="34" charset="0"/>
              <a:cs typeface="Verdana" panose="020B0604030504040204" pitchFamily="34" charset="0"/>
            </a:rPr>
            <a:t>Standard</a:t>
          </a:r>
          <a:r>
            <a:rPr lang="en-US" sz="1200" b="1" i="0" baseline="0">
              <a:solidFill>
                <a:schemeClr val="dk1"/>
              </a:solidFill>
              <a:effectLst/>
              <a:latin typeface="Verdana" panose="020B0604030504040204" pitchFamily="34" charset="0"/>
              <a:ea typeface="Verdana" panose="020B0604030504040204" pitchFamily="34" charset="0"/>
              <a:cs typeface="Verdana" panose="020B0604030504040204" pitchFamily="34" charset="0"/>
            </a:rPr>
            <a:t> Deviation = </a:t>
          </a:r>
          <a:r>
            <a:rPr lang="en-US" sz="1200" b="1" i="0" u="none" strike="noStrike">
              <a:solidFill>
                <a:srgbClr val="000000"/>
              </a:solidFill>
              <a:effectLst/>
              <a:latin typeface="Verdana" panose="020B0604030504040204" pitchFamily="34" charset="0"/>
              <a:ea typeface="Verdana" panose="020B0604030504040204" pitchFamily="34" charset="0"/>
            </a:rPr>
            <a:t>23.9582971</a:t>
          </a:r>
          <a:r>
            <a:rPr lang="en-US" sz="1200" b="1">
              <a:latin typeface="Verdana" panose="020B0604030504040204" pitchFamily="34" charset="0"/>
              <a:ea typeface="Verdana" panose="020B0604030504040204" pitchFamily="34" charset="0"/>
            </a:rPr>
            <a:t> </a:t>
          </a:r>
          <a:endParaRPr lang="en-US" sz="1200" b="1" i="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2</xdr:col>
      <xdr:colOff>714374</xdr:colOff>
      <xdr:row>30</xdr:row>
      <xdr:rowOff>44450</xdr:rowOff>
    </xdr:from>
    <xdr:to>
      <xdr:col>13</xdr:col>
      <xdr:colOff>266699</xdr:colOff>
      <xdr:row>43</xdr:row>
      <xdr:rowOff>38100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933574" y="5746750"/>
          <a:ext cx="6505575" cy="238760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Application with same idea:</a:t>
          </a:r>
        </a:p>
        <a:p>
          <a:endPar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r>
            <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For a new type of tire,</a:t>
          </a:r>
          <a:r>
            <a:rPr lang="en-US" sz="1200" b="0" i="0" baseline="0">
              <a:solidFill>
                <a:schemeClr val="dk1"/>
              </a:solidFill>
              <a:effectLst/>
              <a:latin typeface="Verdana" panose="020B0604030504040204" pitchFamily="34" charset="0"/>
              <a:ea typeface="Verdana" panose="020B0604030504040204" pitchFamily="34" charset="0"/>
              <a:cs typeface="Verdana" panose="020B0604030504040204" pitchFamily="34" charset="0"/>
            </a:rPr>
            <a:t> a racing car team found the average distance a set of tires would run during a race is 170 miles, with a standard deviation of 13 miles. Assume that tire mileage is independent and follows a Normal model.</a:t>
          </a:r>
          <a:endPar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endPar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r>
            <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a. If the team plans to change tires twice during a 500-mile race, what is the expected value and standard deviation of miles remaining after two changes?</a:t>
          </a:r>
        </a:p>
        <a:p>
          <a:endPar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r>
            <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b. What is the probability they won't have to change tires a third time before the end a 500 mile</a:t>
          </a:r>
          <a:r>
            <a:rPr lang="en-US" sz="1200" b="0" i="0" baseline="0">
              <a:solidFill>
                <a:schemeClr val="dk1"/>
              </a:solidFill>
              <a:effectLst/>
              <a:latin typeface="Verdana" panose="020B0604030504040204" pitchFamily="34" charset="0"/>
              <a:ea typeface="Verdana" panose="020B0604030504040204" pitchFamily="34" charset="0"/>
              <a:cs typeface="Verdana" panose="020B0604030504040204" pitchFamily="34" charset="0"/>
            </a:rPr>
            <a:t> race?</a:t>
          </a:r>
          <a:endParaRPr lang="en-US" sz="1200" b="0" i="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endParaRPr lang="en-US" sz="1200">
            <a:latin typeface="Verdana" panose="020B0604030504040204" pitchFamily="34" charset="0"/>
            <a:ea typeface="Verdana" panose="020B0604030504040204" pitchFamily="34" charset="0"/>
            <a:cs typeface="Verdana" panose="020B060403050404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80645</xdr:colOff>
      <xdr:row>0</xdr:row>
      <xdr:rowOff>57151</xdr:rowOff>
    </xdr:from>
    <xdr:to>
      <xdr:col>15</xdr:col>
      <xdr:colOff>24765</xdr:colOff>
      <xdr:row>11</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2000885" y="57151"/>
          <a:ext cx="7625080" cy="211645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600" b="1">
              <a:latin typeface="Verdana" panose="020B0604030504040204" pitchFamily="34" charset="0"/>
              <a:ea typeface="Verdana" panose="020B0604030504040204" pitchFamily="34" charset="0"/>
              <a:cs typeface="Verdana" panose="020B0604030504040204" pitchFamily="34" charset="0"/>
            </a:rPr>
            <a:t>Study Statistics</a:t>
          </a:r>
        </a:p>
        <a:p>
          <a:endPar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r>
            <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The amount of time devoted to studying statistics each week by students who achieve a grade of A in the course is a normally distributed random variable with a mean of 7.5 hours and a standard deviation of 2.1 hours.</a:t>
          </a:r>
        </a:p>
        <a:p>
          <a:endPar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endParaRPr>
        </a:p>
        <a:p>
          <a:pPr lvl="1"/>
          <a:r>
            <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a. What proportion of A students study for more than 10 hours per week?</a:t>
          </a:r>
        </a:p>
        <a:p>
          <a:pPr lvl="1"/>
          <a:r>
            <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b. Find the probability that an A student spends between 7 and 9 hours studying.</a:t>
          </a:r>
        </a:p>
        <a:p>
          <a:pPr lvl="1"/>
          <a:r>
            <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c. What proportion of A students spend fewer than 3 hours studying?</a:t>
          </a:r>
        </a:p>
        <a:p>
          <a:pPr lvl="1"/>
          <a:r>
            <a:rPr lang="en-CA" sz="1200" b="0" i="0">
              <a:solidFill>
                <a:schemeClr val="dk1"/>
              </a:solidFill>
              <a:effectLst/>
              <a:latin typeface="Verdana" panose="020B0604030504040204" pitchFamily="34" charset="0"/>
              <a:ea typeface="Verdana" panose="020B0604030504040204" pitchFamily="34" charset="0"/>
              <a:cs typeface="Verdana" panose="020B0604030504040204" pitchFamily="34" charset="0"/>
            </a:rPr>
            <a:t>d. What is the amount of time below which only 5% of all A students spend studying?</a:t>
          </a:r>
        </a:p>
      </xdr:txBody>
    </xdr: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3-21T22:59:11.879"/>
    </inkml:context>
    <inkml:brush xml:id="br0">
      <inkml:brushProperty name="width" value="0.2" units="cm"/>
      <inkml:brushProperty name="height" value="0.2" units="cm"/>
      <inkml:brushProperty name="ignorePressure" value="1"/>
    </inkml:brush>
  </inkml:definitions>
  <inkml:trace contextRef="#ctx0" brushRef="#br0">2 1,'-1'90,"3"100,-1-183,0 0,1-1,-1 1,2 0,-1 0,1-1,6 12,-3-9</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3-21T22:59:15.118"/>
    </inkml:context>
    <inkml:brush xml:id="br0">
      <inkml:brushProperty name="width" value="0.2" units="cm"/>
      <inkml:brushProperty name="height" value="0.2" units="cm"/>
      <inkml:brushProperty name="ignorePressure" value="1"/>
    </inkml:brush>
  </inkml:definitions>
  <inkml:trace contextRef="#ctx0" brushRef="#br0">1 1,'0'351,"0"-340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3-21T22:59:17.770"/>
    </inkml:context>
    <inkml:brush xml:id="br0">
      <inkml:brushProperty name="width" value="0.2" units="cm"/>
      <inkml:brushProperty name="height" value="0.2" units="cm"/>
      <inkml:brushProperty name="ignorePressure" value="1"/>
    </inkml:brush>
  </inkml:definitions>
  <inkml:trace contextRef="#ctx0" brushRef="#br0">0 1,'0'332,"0"-317</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3-21T22:59:20.941"/>
    </inkml:context>
    <inkml:brush xml:id="br0">
      <inkml:brushProperty name="width" value="0.2" units="cm"/>
      <inkml:brushProperty name="height" value="0.2" units="cm"/>
      <inkml:brushProperty name="ignorePressure" value="1"/>
    </inkml:brush>
  </inkml:definitions>
  <inkml:trace contextRef="#ctx0" brushRef="#br0">0 0,'0'349,"0"-333</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3-21T22:59:23.614"/>
    </inkml:context>
    <inkml:brush xml:id="br0">
      <inkml:brushProperty name="width" value="0.2" units="cm"/>
      <inkml:brushProperty name="height" value="0.2" units="cm"/>
      <inkml:brushProperty name="ignorePressure" value="1"/>
    </inkml:brush>
  </inkml:definitions>
  <inkml:trace contextRef="#ctx0" brushRef="#br0">0 0,'0'490,"0"-475</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3-21T23:04:09.744"/>
    </inkml:context>
    <inkml:brush xml:id="br0">
      <inkml:brushProperty name="width" value="0.05" units="cm"/>
      <inkml:brushProperty name="height" value="0.05" units="cm"/>
      <inkml:brushProperty name="ignorePressure" value="1"/>
    </inkml:brush>
  </inkml:definitions>
  <inkml:trace contextRef="#ctx0" brushRef="#br0">1 0,'3'0,"0"0,1 1,-1-1,0 1,1-1,-1 1,0 0,1 1,-1-1,0 0,0 1,0 0,0 0,4 3,0 2,0 0,-1 0,10 15,-16-22,4 4,0 1,0-1,0 0,1-1,0 1,-1-1,1 0,0 0,7 2,-7-2,1 0,-1-1,0 2,0-1,0 0,-1 1,1 0,-1 0,5 6,19 23,-23-29,-1 0,0 0,0 1,0 0,-1 0,1 0,-1 0,0 0,-1 1,1-1,2 10,-6-5,-2-2</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3-21T23:04:13.437"/>
    </inkml:context>
    <inkml:brush xml:id="br0">
      <inkml:brushProperty name="width" value="0.05" units="cm"/>
      <inkml:brushProperty name="height" value="0.05" units="cm"/>
      <inkml:brushProperty name="ignorePressure" value="1"/>
    </inkml:brush>
  </inkml:definitions>
  <inkml:trace contextRef="#ctx0" brushRef="#br0">299 1,'-5'1,"1"0,0 0,0 1,0 0,0 0,0 0,-3 3,-5 2,5-4,1 0,-1 0,1 1,-1 0,1 0,1 0,-1 1,0 0,1 0,0 0,1 1,-9 11,4-3,-1-2,0 0,0 0,-19 15,17-16,2-1,-1 1,1 0,-16 26,6-6,10-17</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
  <sheetViews>
    <sheetView workbookViewId="0"/>
  </sheetViews>
  <sheetFormatPr defaultRowHeight="14.5" x14ac:dyDescent="0.35"/>
  <cols>
    <col min="1" max="1" width="22.453125" style="13" bestFit="1" customWidth="1"/>
    <col min="2" max="2" width="7" bestFit="1" customWidth="1"/>
    <col min="3" max="3" width="18.7265625" bestFit="1" customWidth="1"/>
    <col min="4" max="4" width="24" customWidth="1"/>
  </cols>
  <sheetData>
    <row r="1" spans="1:8" ht="23.5" x14ac:dyDescent="0.55000000000000004">
      <c r="B1" s="25" t="s">
        <v>38</v>
      </c>
      <c r="C1" s="15"/>
      <c r="E1" s="15"/>
      <c r="F1" s="15"/>
      <c r="G1" s="15"/>
      <c r="H1" s="15"/>
    </row>
    <row r="2" spans="1:8" ht="19" thickBot="1" x14ac:dyDescent="0.5">
      <c r="A2" s="14"/>
      <c r="B2" s="22"/>
      <c r="C2" s="15"/>
      <c r="E2" s="15"/>
      <c r="F2" s="15"/>
      <c r="G2" s="15"/>
      <c r="H2" s="15"/>
    </row>
    <row r="3" spans="1:8" s="13" customFormat="1" ht="16" thickBot="1" x14ac:dyDescent="0.4">
      <c r="A3" s="23" t="s">
        <v>34</v>
      </c>
      <c r="B3" s="24" t="s">
        <v>22</v>
      </c>
      <c r="C3" s="24" t="s">
        <v>36</v>
      </c>
      <c r="D3" s="24" t="s">
        <v>33</v>
      </c>
    </row>
    <row r="4" spans="1:8" ht="15.5" x14ac:dyDescent="0.35">
      <c r="A4" s="52" t="s">
        <v>23</v>
      </c>
      <c r="B4" s="55">
        <f>SUM(D4:D9)</f>
        <v>6</v>
      </c>
      <c r="C4" s="17" t="s">
        <v>27</v>
      </c>
      <c r="D4" s="28">
        <v>1.5</v>
      </c>
    </row>
    <row r="5" spans="1:8" ht="15.5" x14ac:dyDescent="0.35">
      <c r="A5" s="53"/>
      <c r="B5" s="56"/>
      <c r="C5" s="16" t="s">
        <v>28</v>
      </c>
      <c r="D5" s="29">
        <v>1.5</v>
      </c>
    </row>
    <row r="6" spans="1:8" ht="15.5" x14ac:dyDescent="0.35">
      <c r="A6" s="53"/>
      <c r="B6" s="56"/>
      <c r="C6" s="16" t="s">
        <v>29</v>
      </c>
      <c r="D6" s="29">
        <v>0.5</v>
      </c>
    </row>
    <row r="7" spans="1:8" ht="15.5" x14ac:dyDescent="0.35">
      <c r="A7" s="53"/>
      <c r="B7" s="56"/>
      <c r="C7" s="16" t="s">
        <v>30</v>
      </c>
      <c r="D7" s="29">
        <v>0.5</v>
      </c>
    </row>
    <row r="8" spans="1:8" ht="15.5" x14ac:dyDescent="0.35">
      <c r="A8" s="53"/>
      <c r="B8" s="56"/>
      <c r="C8" s="16" t="s">
        <v>31</v>
      </c>
      <c r="D8" s="29">
        <v>1</v>
      </c>
    </row>
    <row r="9" spans="1:8" ht="16" thickBot="1" x14ac:dyDescent="0.4">
      <c r="A9" s="54"/>
      <c r="B9" s="57"/>
      <c r="C9" s="18" t="s">
        <v>32</v>
      </c>
      <c r="D9" s="30">
        <v>1</v>
      </c>
    </row>
    <row r="10" spans="1:8" ht="15.5" x14ac:dyDescent="0.35">
      <c r="A10" s="52" t="s">
        <v>24</v>
      </c>
      <c r="B10" s="55">
        <f>SUM(D10:D12)</f>
        <v>1</v>
      </c>
      <c r="C10" s="17" t="s">
        <v>27</v>
      </c>
      <c r="D10" s="28">
        <v>0.25</v>
      </c>
    </row>
    <row r="11" spans="1:8" ht="15.5" x14ac:dyDescent="0.35">
      <c r="A11" s="53"/>
      <c r="B11" s="56"/>
      <c r="C11" s="16" t="s">
        <v>28</v>
      </c>
      <c r="D11" s="29">
        <v>0.25</v>
      </c>
    </row>
    <row r="12" spans="1:8" ht="16" thickBot="1" x14ac:dyDescent="0.4">
      <c r="A12" s="54"/>
      <c r="B12" s="57"/>
      <c r="C12" s="18" t="s">
        <v>29</v>
      </c>
      <c r="D12" s="30">
        <v>0.5</v>
      </c>
    </row>
    <row r="13" spans="1:8" ht="15.5" x14ac:dyDescent="0.35">
      <c r="A13" s="52" t="s">
        <v>37</v>
      </c>
      <c r="B13" s="58">
        <f>SUM(D13:D18)</f>
        <v>0.99999999999999989</v>
      </c>
      <c r="C13" s="17" t="s">
        <v>27</v>
      </c>
      <c r="D13" s="31">
        <v>0.1</v>
      </c>
    </row>
    <row r="14" spans="1:8" ht="15.5" x14ac:dyDescent="0.35">
      <c r="A14" s="53"/>
      <c r="B14" s="59"/>
      <c r="C14" s="16" t="s">
        <v>28</v>
      </c>
      <c r="D14" s="32">
        <v>0.2</v>
      </c>
    </row>
    <row r="15" spans="1:8" ht="15.5" x14ac:dyDescent="0.35">
      <c r="A15" s="53"/>
      <c r="B15" s="59"/>
      <c r="C15" s="16" t="s">
        <v>29</v>
      </c>
      <c r="D15" s="32">
        <v>0.2</v>
      </c>
    </row>
    <row r="16" spans="1:8" ht="15.5" x14ac:dyDescent="0.35">
      <c r="A16" s="53"/>
      <c r="B16" s="59"/>
      <c r="C16" s="16" t="s">
        <v>30</v>
      </c>
      <c r="D16" s="32">
        <v>0.2</v>
      </c>
    </row>
    <row r="17" spans="1:4" ht="15.5" x14ac:dyDescent="0.35">
      <c r="A17" s="53"/>
      <c r="B17" s="59"/>
      <c r="C17" s="16" t="s">
        <v>31</v>
      </c>
      <c r="D17" s="32">
        <v>0.2</v>
      </c>
    </row>
    <row r="18" spans="1:4" ht="16" thickBot="1" x14ac:dyDescent="0.4">
      <c r="A18" s="54"/>
      <c r="B18" s="60"/>
      <c r="C18" s="18" t="s">
        <v>32</v>
      </c>
      <c r="D18" s="33">
        <v>0.1</v>
      </c>
    </row>
    <row r="19" spans="1:4" ht="15.5" x14ac:dyDescent="0.35">
      <c r="A19" s="52" t="s">
        <v>25</v>
      </c>
      <c r="B19" s="55">
        <f>SUM(D19:D20)</f>
        <v>1</v>
      </c>
      <c r="C19" s="17" t="s">
        <v>27</v>
      </c>
      <c r="D19" s="28">
        <v>0.4</v>
      </c>
    </row>
    <row r="20" spans="1:4" ht="16" thickBot="1" x14ac:dyDescent="0.4">
      <c r="A20" s="53"/>
      <c r="B20" s="56"/>
      <c r="C20" s="19" t="s">
        <v>28</v>
      </c>
      <c r="D20" s="34">
        <v>0.6</v>
      </c>
    </row>
    <row r="21" spans="1:4" ht="15.5" x14ac:dyDescent="0.35">
      <c r="A21" s="64" t="s">
        <v>26</v>
      </c>
      <c r="B21" s="61">
        <f>SUM(D21:D24)</f>
        <v>1</v>
      </c>
      <c r="C21" s="17" t="s">
        <v>27</v>
      </c>
      <c r="D21" s="31">
        <v>0.25</v>
      </c>
    </row>
    <row r="22" spans="1:4" ht="15.5" x14ac:dyDescent="0.35">
      <c r="A22" s="65"/>
      <c r="B22" s="62"/>
      <c r="C22" s="20" t="s">
        <v>28</v>
      </c>
      <c r="D22" s="32">
        <v>0.25</v>
      </c>
    </row>
    <row r="23" spans="1:4" ht="15.5" x14ac:dyDescent="0.35">
      <c r="A23" s="65"/>
      <c r="B23" s="62"/>
      <c r="C23" s="20" t="s">
        <v>29</v>
      </c>
      <c r="D23" s="32">
        <v>0.25</v>
      </c>
    </row>
    <row r="24" spans="1:4" ht="13.5" customHeight="1" thickBot="1" x14ac:dyDescent="0.4">
      <c r="A24" s="66"/>
      <c r="B24" s="63"/>
      <c r="C24" s="21" t="s">
        <v>30</v>
      </c>
      <c r="D24" s="33">
        <v>0.25</v>
      </c>
    </row>
    <row r="25" spans="1:4" ht="24" thickBot="1" x14ac:dyDescent="0.6">
      <c r="A25" s="26" t="s">
        <v>35</v>
      </c>
      <c r="B25" s="27">
        <f>SUM(B4:B24)</f>
        <v>10</v>
      </c>
    </row>
  </sheetData>
  <mergeCells count="10">
    <mergeCell ref="A19:A20"/>
    <mergeCell ref="B19:B20"/>
    <mergeCell ref="B13:B18"/>
    <mergeCell ref="B21:B24"/>
    <mergeCell ref="A21:A24"/>
    <mergeCell ref="A4:A9"/>
    <mergeCell ref="B4:B9"/>
    <mergeCell ref="B10:B12"/>
    <mergeCell ref="A10:A12"/>
    <mergeCell ref="A13:A18"/>
  </mergeCells>
  <hyperlinks>
    <hyperlink ref="A4:A9" location="HousingPrice!A1" display="Housing Price" xr:uid="{00000000-0004-0000-0000-000000000000}"/>
    <hyperlink ref="A10:A12" location="'Car Accident'!A1" display="Car Accident" xr:uid="{00000000-0004-0000-0000-000001000000}"/>
    <hyperlink ref="A13:A18" location="Myopic!A1" display="Myopic" xr:uid="{00000000-0004-0000-0000-000002000000}"/>
    <hyperlink ref="A19:A20" location="Tires!A1" display="Tires" xr:uid="{00000000-0004-0000-0000-000003000000}"/>
    <hyperlink ref="A21:A24" location="'Study Survey'!A1" display="Study Survey" xr:uid="{00000000-0004-0000-0000-000004000000}"/>
  </hyperlinks>
  <pageMargins left="0.7" right="0.7" top="0.75" bottom="0.75" header="0.3" footer="0.3"/>
  <pageSetup orientation="portrait" horizontalDpi="0" verticalDpi="0" r:id="rId1"/>
  <ignoredErrors>
    <ignoredError sqref="B13 B10 B21 B4 B19" formulaRange="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51"/>
  <sheetViews>
    <sheetView topLeftCell="B68" zoomScale="101" zoomScaleNormal="101" workbookViewId="0">
      <selection activeCell="F82" sqref="F82"/>
    </sheetView>
  </sheetViews>
  <sheetFormatPr defaultRowHeight="14.5" x14ac:dyDescent="0.35"/>
  <cols>
    <col min="1" max="1" width="14.54296875" customWidth="1"/>
    <col min="2" max="2" width="36.1796875" bestFit="1" customWidth="1"/>
    <col min="3" max="3" width="17.7265625" customWidth="1"/>
    <col min="4" max="5" width="17.90625" customWidth="1"/>
    <col min="6" max="6" width="13.7265625" bestFit="1" customWidth="1"/>
    <col min="7" max="7" width="10" bestFit="1" customWidth="1"/>
    <col min="9" max="9" width="10.36328125" bestFit="1" customWidth="1"/>
    <col min="10" max="10" width="9.81640625" bestFit="1" customWidth="1"/>
    <col min="11" max="11" width="12.08984375" customWidth="1"/>
    <col min="12" max="12" width="10.7265625" customWidth="1"/>
    <col min="13" max="13" width="21.7265625" bestFit="1" customWidth="1"/>
    <col min="14" max="14" width="15.08984375" bestFit="1" customWidth="1"/>
    <col min="248" max="248" width="14.54296875" bestFit="1" customWidth="1"/>
    <col min="249" max="249" width="16.7265625" customWidth="1"/>
    <col min="252" max="252" width="10.453125" customWidth="1"/>
    <col min="254" max="254" width="10.7265625" customWidth="1"/>
    <col min="504" max="504" width="14.54296875" bestFit="1" customWidth="1"/>
    <col min="505" max="505" width="16.7265625" customWidth="1"/>
    <col min="508" max="508" width="10.453125" customWidth="1"/>
    <col min="510" max="510" width="10.7265625" customWidth="1"/>
    <col min="760" max="760" width="14.54296875" bestFit="1" customWidth="1"/>
    <col min="761" max="761" width="16.7265625" customWidth="1"/>
    <col min="764" max="764" width="10.453125" customWidth="1"/>
    <col min="766" max="766" width="10.7265625" customWidth="1"/>
    <col min="1016" max="1016" width="14.54296875" bestFit="1" customWidth="1"/>
    <col min="1017" max="1017" width="16.7265625" customWidth="1"/>
    <col min="1020" max="1020" width="10.453125" customWidth="1"/>
    <col min="1022" max="1022" width="10.7265625" customWidth="1"/>
    <col min="1272" max="1272" width="14.54296875" bestFit="1" customWidth="1"/>
    <col min="1273" max="1273" width="16.7265625" customWidth="1"/>
    <col min="1276" max="1276" width="10.453125" customWidth="1"/>
    <col min="1278" max="1278" width="10.7265625" customWidth="1"/>
    <col min="1528" max="1528" width="14.54296875" bestFit="1" customWidth="1"/>
    <col min="1529" max="1529" width="16.7265625" customWidth="1"/>
    <col min="1532" max="1532" width="10.453125" customWidth="1"/>
    <col min="1534" max="1534" width="10.7265625" customWidth="1"/>
    <col min="1784" max="1784" width="14.54296875" bestFit="1" customWidth="1"/>
    <col min="1785" max="1785" width="16.7265625" customWidth="1"/>
    <col min="1788" max="1788" width="10.453125" customWidth="1"/>
    <col min="1790" max="1790" width="10.7265625" customWidth="1"/>
    <col min="2040" max="2040" width="14.54296875" bestFit="1" customWidth="1"/>
    <col min="2041" max="2041" width="16.7265625" customWidth="1"/>
    <col min="2044" max="2044" width="10.453125" customWidth="1"/>
    <col min="2046" max="2046" width="10.7265625" customWidth="1"/>
    <col min="2296" max="2296" width="14.54296875" bestFit="1" customWidth="1"/>
    <col min="2297" max="2297" width="16.7265625" customWidth="1"/>
    <col min="2300" max="2300" width="10.453125" customWidth="1"/>
    <col min="2302" max="2302" width="10.7265625" customWidth="1"/>
    <col min="2552" max="2552" width="14.54296875" bestFit="1" customWidth="1"/>
    <col min="2553" max="2553" width="16.7265625" customWidth="1"/>
    <col min="2556" max="2556" width="10.453125" customWidth="1"/>
    <col min="2558" max="2558" width="10.7265625" customWidth="1"/>
    <col min="2808" max="2808" width="14.54296875" bestFit="1" customWidth="1"/>
    <col min="2809" max="2809" width="16.7265625" customWidth="1"/>
    <col min="2812" max="2812" width="10.453125" customWidth="1"/>
    <col min="2814" max="2814" width="10.7265625" customWidth="1"/>
    <col min="3064" max="3064" width="14.54296875" bestFit="1" customWidth="1"/>
    <col min="3065" max="3065" width="16.7265625" customWidth="1"/>
    <col min="3068" max="3068" width="10.453125" customWidth="1"/>
    <col min="3070" max="3070" width="10.7265625" customWidth="1"/>
    <col min="3320" max="3320" width="14.54296875" bestFit="1" customWidth="1"/>
    <col min="3321" max="3321" width="16.7265625" customWidth="1"/>
    <col min="3324" max="3324" width="10.453125" customWidth="1"/>
    <col min="3326" max="3326" width="10.7265625" customWidth="1"/>
    <col min="3576" max="3576" width="14.54296875" bestFit="1" customWidth="1"/>
    <col min="3577" max="3577" width="16.7265625" customWidth="1"/>
    <col min="3580" max="3580" width="10.453125" customWidth="1"/>
    <col min="3582" max="3582" width="10.7265625" customWidth="1"/>
    <col min="3832" max="3832" width="14.54296875" bestFit="1" customWidth="1"/>
    <col min="3833" max="3833" width="16.7265625" customWidth="1"/>
    <col min="3836" max="3836" width="10.453125" customWidth="1"/>
    <col min="3838" max="3838" width="10.7265625" customWidth="1"/>
    <col min="4088" max="4088" width="14.54296875" bestFit="1" customWidth="1"/>
    <col min="4089" max="4089" width="16.7265625" customWidth="1"/>
    <col min="4092" max="4092" width="10.453125" customWidth="1"/>
    <col min="4094" max="4094" width="10.7265625" customWidth="1"/>
    <col min="4344" max="4344" width="14.54296875" bestFit="1" customWidth="1"/>
    <col min="4345" max="4345" width="16.7265625" customWidth="1"/>
    <col min="4348" max="4348" width="10.453125" customWidth="1"/>
    <col min="4350" max="4350" width="10.7265625" customWidth="1"/>
    <col min="4600" max="4600" width="14.54296875" bestFit="1" customWidth="1"/>
    <col min="4601" max="4601" width="16.7265625" customWidth="1"/>
    <col min="4604" max="4604" width="10.453125" customWidth="1"/>
    <col min="4606" max="4606" width="10.7265625" customWidth="1"/>
    <col min="4856" max="4856" width="14.54296875" bestFit="1" customWidth="1"/>
    <col min="4857" max="4857" width="16.7265625" customWidth="1"/>
    <col min="4860" max="4860" width="10.453125" customWidth="1"/>
    <col min="4862" max="4862" width="10.7265625" customWidth="1"/>
    <col min="5112" max="5112" width="14.54296875" bestFit="1" customWidth="1"/>
    <col min="5113" max="5113" width="16.7265625" customWidth="1"/>
    <col min="5116" max="5116" width="10.453125" customWidth="1"/>
    <col min="5118" max="5118" width="10.7265625" customWidth="1"/>
    <col min="5368" max="5368" width="14.54296875" bestFit="1" customWidth="1"/>
    <col min="5369" max="5369" width="16.7265625" customWidth="1"/>
    <col min="5372" max="5372" width="10.453125" customWidth="1"/>
    <col min="5374" max="5374" width="10.7265625" customWidth="1"/>
    <col min="5624" max="5624" width="14.54296875" bestFit="1" customWidth="1"/>
    <col min="5625" max="5625" width="16.7265625" customWidth="1"/>
    <col min="5628" max="5628" width="10.453125" customWidth="1"/>
    <col min="5630" max="5630" width="10.7265625" customWidth="1"/>
    <col min="5880" max="5880" width="14.54296875" bestFit="1" customWidth="1"/>
    <col min="5881" max="5881" width="16.7265625" customWidth="1"/>
    <col min="5884" max="5884" width="10.453125" customWidth="1"/>
    <col min="5886" max="5886" width="10.7265625" customWidth="1"/>
    <col min="6136" max="6136" width="14.54296875" bestFit="1" customWidth="1"/>
    <col min="6137" max="6137" width="16.7265625" customWidth="1"/>
    <col min="6140" max="6140" width="10.453125" customWidth="1"/>
    <col min="6142" max="6142" width="10.7265625" customWidth="1"/>
    <col min="6392" max="6392" width="14.54296875" bestFit="1" customWidth="1"/>
    <col min="6393" max="6393" width="16.7265625" customWidth="1"/>
    <col min="6396" max="6396" width="10.453125" customWidth="1"/>
    <col min="6398" max="6398" width="10.7265625" customWidth="1"/>
    <col min="6648" max="6648" width="14.54296875" bestFit="1" customWidth="1"/>
    <col min="6649" max="6649" width="16.7265625" customWidth="1"/>
    <col min="6652" max="6652" width="10.453125" customWidth="1"/>
    <col min="6654" max="6654" width="10.7265625" customWidth="1"/>
    <col min="6904" max="6904" width="14.54296875" bestFit="1" customWidth="1"/>
    <col min="6905" max="6905" width="16.7265625" customWidth="1"/>
    <col min="6908" max="6908" width="10.453125" customWidth="1"/>
    <col min="6910" max="6910" width="10.7265625" customWidth="1"/>
    <col min="7160" max="7160" width="14.54296875" bestFit="1" customWidth="1"/>
    <col min="7161" max="7161" width="16.7265625" customWidth="1"/>
    <col min="7164" max="7164" width="10.453125" customWidth="1"/>
    <col min="7166" max="7166" width="10.7265625" customWidth="1"/>
    <col min="7416" max="7416" width="14.54296875" bestFit="1" customWidth="1"/>
    <col min="7417" max="7417" width="16.7265625" customWidth="1"/>
    <col min="7420" max="7420" width="10.453125" customWidth="1"/>
    <col min="7422" max="7422" width="10.7265625" customWidth="1"/>
    <col min="7672" max="7672" width="14.54296875" bestFit="1" customWidth="1"/>
    <col min="7673" max="7673" width="16.7265625" customWidth="1"/>
    <col min="7676" max="7676" width="10.453125" customWidth="1"/>
    <col min="7678" max="7678" width="10.7265625" customWidth="1"/>
    <col min="7928" max="7928" width="14.54296875" bestFit="1" customWidth="1"/>
    <col min="7929" max="7929" width="16.7265625" customWidth="1"/>
    <col min="7932" max="7932" width="10.453125" customWidth="1"/>
    <col min="7934" max="7934" width="10.7265625" customWidth="1"/>
    <col min="8184" max="8184" width="14.54296875" bestFit="1" customWidth="1"/>
    <col min="8185" max="8185" width="16.7265625" customWidth="1"/>
    <col min="8188" max="8188" width="10.453125" customWidth="1"/>
    <col min="8190" max="8190" width="10.7265625" customWidth="1"/>
    <col min="8440" max="8440" width="14.54296875" bestFit="1" customWidth="1"/>
    <col min="8441" max="8441" width="16.7265625" customWidth="1"/>
    <col min="8444" max="8444" width="10.453125" customWidth="1"/>
    <col min="8446" max="8446" width="10.7265625" customWidth="1"/>
    <col min="8696" max="8696" width="14.54296875" bestFit="1" customWidth="1"/>
    <col min="8697" max="8697" width="16.7265625" customWidth="1"/>
    <col min="8700" max="8700" width="10.453125" customWidth="1"/>
    <col min="8702" max="8702" width="10.7265625" customWidth="1"/>
    <col min="8952" max="8952" width="14.54296875" bestFit="1" customWidth="1"/>
    <col min="8953" max="8953" width="16.7265625" customWidth="1"/>
    <col min="8956" max="8956" width="10.453125" customWidth="1"/>
    <col min="8958" max="8958" width="10.7265625" customWidth="1"/>
    <col min="9208" max="9208" width="14.54296875" bestFit="1" customWidth="1"/>
    <col min="9209" max="9209" width="16.7265625" customWidth="1"/>
    <col min="9212" max="9212" width="10.453125" customWidth="1"/>
    <col min="9214" max="9214" width="10.7265625" customWidth="1"/>
    <col min="9464" max="9464" width="14.54296875" bestFit="1" customWidth="1"/>
    <col min="9465" max="9465" width="16.7265625" customWidth="1"/>
    <col min="9468" max="9468" width="10.453125" customWidth="1"/>
    <col min="9470" max="9470" width="10.7265625" customWidth="1"/>
    <col min="9720" max="9720" width="14.54296875" bestFit="1" customWidth="1"/>
    <col min="9721" max="9721" width="16.7265625" customWidth="1"/>
    <col min="9724" max="9724" width="10.453125" customWidth="1"/>
    <col min="9726" max="9726" width="10.7265625" customWidth="1"/>
    <col min="9976" max="9976" width="14.54296875" bestFit="1" customWidth="1"/>
    <col min="9977" max="9977" width="16.7265625" customWidth="1"/>
    <col min="9980" max="9980" width="10.453125" customWidth="1"/>
    <col min="9982" max="9982" width="10.7265625" customWidth="1"/>
    <col min="10232" max="10232" width="14.54296875" bestFit="1" customWidth="1"/>
    <col min="10233" max="10233" width="16.7265625" customWidth="1"/>
    <col min="10236" max="10236" width="10.453125" customWidth="1"/>
    <col min="10238" max="10238" width="10.7265625" customWidth="1"/>
    <col min="10488" max="10488" width="14.54296875" bestFit="1" customWidth="1"/>
    <col min="10489" max="10489" width="16.7265625" customWidth="1"/>
    <col min="10492" max="10492" width="10.453125" customWidth="1"/>
    <col min="10494" max="10494" width="10.7265625" customWidth="1"/>
    <col min="10744" max="10744" width="14.54296875" bestFit="1" customWidth="1"/>
    <col min="10745" max="10745" width="16.7265625" customWidth="1"/>
    <col min="10748" max="10748" width="10.453125" customWidth="1"/>
    <col min="10750" max="10750" width="10.7265625" customWidth="1"/>
    <col min="11000" max="11000" width="14.54296875" bestFit="1" customWidth="1"/>
    <col min="11001" max="11001" width="16.7265625" customWidth="1"/>
    <col min="11004" max="11004" width="10.453125" customWidth="1"/>
    <col min="11006" max="11006" width="10.7265625" customWidth="1"/>
    <col min="11256" max="11256" width="14.54296875" bestFit="1" customWidth="1"/>
    <col min="11257" max="11257" width="16.7265625" customWidth="1"/>
    <col min="11260" max="11260" width="10.453125" customWidth="1"/>
    <col min="11262" max="11262" width="10.7265625" customWidth="1"/>
    <col min="11512" max="11512" width="14.54296875" bestFit="1" customWidth="1"/>
    <col min="11513" max="11513" width="16.7265625" customWidth="1"/>
    <col min="11516" max="11516" width="10.453125" customWidth="1"/>
    <col min="11518" max="11518" width="10.7265625" customWidth="1"/>
    <col min="11768" max="11768" width="14.54296875" bestFit="1" customWidth="1"/>
    <col min="11769" max="11769" width="16.7265625" customWidth="1"/>
    <col min="11772" max="11772" width="10.453125" customWidth="1"/>
    <col min="11774" max="11774" width="10.7265625" customWidth="1"/>
    <col min="12024" max="12024" width="14.54296875" bestFit="1" customWidth="1"/>
    <col min="12025" max="12025" width="16.7265625" customWidth="1"/>
    <col min="12028" max="12028" width="10.453125" customWidth="1"/>
    <col min="12030" max="12030" width="10.7265625" customWidth="1"/>
    <col min="12280" max="12280" width="14.54296875" bestFit="1" customWidth="1"/>
    <col min="12281" max="12281" width="16.7265625" customWidth="1"/>
    <col min="12284" max="12284" width="10.453125" customWidth="1"/>
    <col min="12286" max="12286" width="10.7265625" customWidth="1"/>
    <col min="12536" max="12536" width="14.54296875" bestFit="1" customWidth="1"/>
    <col min="12537" max="12537" width="16.7265625" customWidth="1"/>
    <col min="12540" max="12540" width="10.453125" customWidth="1"/>
    <col min="12542" max="12542" width="10.7265625" customWidth="1"/>
    <col min="12792" max="12792" width="14.54296875" bestFit="1" customWidth="1"/>
    <col min="12793" max="12793" width="16.7265625" customWidth="1"/>
    <col min="12796" max="12796" width="10.453125" customWidth="1"/>
    <col min="12798" max="12798" width="10.7265625" customWidth="1"/>
    <col min="13048" max="13048" width="14.54296875" bestFit="1" customWidth="1"/>
    <col min="13049" max="13049" width="16.7265625" customWidth="1"/>
    <col min="13052" max="13052" width="10.453125" customWidth="1"/>
    <col min="13054" max="13054" width="10.7265625" customWidth="1"/>
    <col min="13304" max="13304" width="14.54296875" bestFit="1" customWidth="1"/>
    <col min="13305" max="13305" width="16.7265625" customWidth="1"/>
    <col min="13308" max="13308" width="10.453125" customWidth="1"/>
    <col min="13310" max="13310" width="10.7265625" customWidth="1"/>
    <col min="13560" max="13560" width="14.54296875" bestFit="1" customWidth="1"/>
    <col min="13561" max="13561" width="16.7265625" customWidth="1"/>
    <col min="13564" max="13564" width="10.453125" customWidth="1"/>
    <col min="13566" max="13566" width="10.7265625" customWidth="1"/>
    <col min="13816" max="13816" width="14.54296875" bestFit="1" customWidth="1"/>
    <col min="13817" max="13817" width="16.7265625" customWidth="1"/>
    <col min="13820" max="13820" width="10.453125" customWidth="1"/>
    <col min="13822" max="13822" width="10.7265625" customWidth="1"/>
    <col min="14072" max="14072" width="14.54296875" bestFit="1" customWidth="1"/>
    <col min="14073" max="14073" width="16.7265625" customWidth="1"/>
    <col min="14076" max="14076" width="10.453125" customWidth="1"/>
    <col min="14078" max="14078" width="10.7265625" customWidth="1"/>
    <col min="14328" max="14328" width="14.54296875" bestFit="1" customWidth="1"/>
    <col min="14329" max="14329" width="16.7265625" customWidth="1"/>
    <col min="14332" max="14332" width="10.453125" customWidth="1"/>
    <col min="14334" max="14334" width="10.7265625" customWidth="1"/>
    <col min="14584" max="14584" width="14.54296875" bestFit="1" customWidth="1"/>
    <col min="14585" max="14585" width="16.7265625" customWidth="1"/>
    <col min="14588" max="14588" width="10.453125" customWidth="1"/>
    <col min="14590" max="14590" width="10.7265625" customWidth="1"/>
    <col min="14840" max="14840" width="14.54296875" bestFit="1" customWidth="1"/>
    <col min="14841" max="14841" width="16.7265625" customWidth="1"/>
    <col min="14844" max="14844" width="10.453125" customWidth="1"/>
    <col min="14846" max="14846" width="10.7265625" customWidth="1"/>
    <col min="15096" max="15096" width="14.54296875" bestFit="1" customWidth="1"/>
    <col min="15097" max="15097" width="16.7265625" customWidth="1"/>
    <col min="15100" max="15100" width="10.453125" customWidth="1"/>
    <col min="15102" max="15102" width="10.7265625" customWidth="1"/>
    <col min="15352" max="15352" width="14.54296875" bestFit="1" customWidth="1"/>
    <col min="15353" max="15353" width="16.7265625" customWidth="1"/>
    <col min="15356" max="15356" width="10.453125" customWidth="1"/>
    <col min="15358" max="15358" width="10.7265625" customWidth="1"/>
    <col min="15608" max="15608" width="14.54296875" bestFit="1" customWidth="1"/>
    <col min="15609" max="15609" width="16.7265625" customWidth="1"/>
    <col min="15612" max="15612" width="10.453125" customWidth="1"/>
    <col min="15614" max="15614" width="10.7265625" customWidth="1"/>
    <col min="15864" max="15864" width="14.54296875" bestFit="1" customWidth="1"/>
    <col min="15865" max="15865" width="16.7265625" customWidth="1"/>
    <col min="15868" max="15868" width="10.453125" customWidth="1"/>
    <col min="15870" max="15870" width="10.7265625" customWidth="1"/>
    <col min="16120" max="16120" width="14.54296875" bestFit="1" customWidth="1"/>
    <col min="16121" max="16121" width="16.7265625" customWidth="1"/>
    <col min="16124" max="16124" width="10.453125" customWidth="1"/>
    <col min="16126" max="16126" width="10.7265625" customWidth="1"/>
  </cols>
  <sheetData>
    <row r="1" spans="1:3" x14ac:dyDescent="0.35">
      <c r="A1" s="11" t="s">
        <v>20</v>
      </c>
      <c r="B1" s="2"/>
    </row>
    <row r="2" spans="1:3" x14ac:dyDescent="0.35">
      <c r="A2" s="12">
        <v>204900</v>
      </c>
      <c r="B2" s="6" t="s">
        <v>21</v>
      </c>
      <c r="C2" s="7"/>
    </row>
    <row r="3" spans="1:3" x14ac:dyDescent="0.35">
      <c r="A3" s="12">
        <v>210000</v>
      </c>
      <c r="B3" s="8" t="s">
        <v>3</v>
      </c>
      <c r="C3" s="77">
        <f>MIN(A2:A125)</f>
        <v>204900</v>
      </c>
    </row>
    <row r="4" spans="1:3" x14ac:dyDescent="0.35">
      <c r="A4" s="12">
        <v>239900</v>
      </c>
      <c r="B4" s="9" t="s">
        <v>4</v>
      </c>
      <c r="C4" s="78">
        <f>MAX(A2:A125)</f>
        <v>2850000</v>
      </c>
    </row>
    <row r="5" spans="1:3" x14ac:dyDescent="0.35">
      <c r="A5" s="12">
        <v>269000</v>
      </c>
      <c r="B5" s="8" t="s">
        <v>5</v>
      </c>
      <c r="C5" s="75">
        <f>C4-C3</f>
        <v>2645100</v>
      </c>
    </row>
    <row r="6" spans="1:3" x14ac:dyDescent="0.35">
      <c r="A6" s="12">
        <v>279900</v>
      </c>
      <c r="B6" s="8" t="s">
        <v>6</v>
      </c>
      <c r="C6" s="75">
        <f>_xlfn.QUARTILE.INC(A2:A125,1)</f>
        <v>826500</v>
      </c>
    </row>
    <row r="7" spans="1:3" x14ac:dyDescent="0.35">
      <c r="A7" s="12">
        <v>289900</v>
      </c>
      <c r="B7" s="8" t="s">
        <v>7</v>
      </c>
      <c r="C7" s="75">
        <f>MEDIAN(A2:A125)</f>
        <v>1248500</v>
      </c>
    </row>
    <row r="8" spans="1:3" x14ac:dyDescent="0.35">
      <c r="A8" s="12">
        <v>297900</v>
      </c>
      <c r="B8" s="8" t="s">
        <v>8</v>
      </c>
      <c r="C8" s="75">
        <f>_xlfn.QUARTILE.INC(A2:A125,3)</f>
        <v>1379925</v>
      </c>
    </row>
    <row r="9" spans="1:3" x14ac:dyDescent="0.35">
      <c r="A9" s="12">
        <v>298800</v>
      </c>
      <c r="B9" s="8" t="s">
        <v>9</v>
      </c>
      <c r="C9" s="75">
        <f>C8-C6</f>
        <v>553425</v>
      </c>
    </row>
    <row r="10" spans="1:3" x14ac:dyDescent="0.35">
      <c r="A10" s="12">
        <v>309900</v>
      </c>
      <c r="B10" s="8" t="s">
        <v>10</v>
      </c>
      <c r="C10" s="75">
        <f>_xlfn.PERCENTILE.INC(A2:A125,0.3)</f>
        <v>854500</v>
      </c>
    </row>
    <row r="11" spans="1:3" x14ac:dyDescent="0.35">
      <c r="A11" s="12">
        <v>319900</v>
      </c>
      <c r="B11" s="8" t="s">
        <v>11</v>
      </c>
      <c r="C11" s="75">
        <f>C6-(1.5*C9)</f>
        <v>-3637.5</v>
      </c>
    </row>
    <row r="12" spans="1:3" x14ac:dyDescent="0.35">
      <c r="A12" s="12">
        <v>349800</v>
      </c>
      <c r="B12" s="8" t="s">
        <v>12</v>
      </c>
      <c r="C12" s="76">
        <f>C8+(1.5*C9)</f>
        <v>2210062.5</v>
      </c>
    </row>
    <row r="13" spans="1:3" x14ac:dyDescent="0.35">
      <c r="A13" s="12">
        <v>349900</v>
      </c>
      <c r="B13" s="8" t="s">
        <v>13</v>
      </c>
      <c r="C13" s="75">
        <f>C6-(3*C9)</f>
        <v>-833775</v>
      </c>
    </row>
    <row r="14" spans="1:3" x14ac:dyDescent="0.35">
      <c r="A14" s="12">
        <v>359900</v>
      </c>
      <c r="B14" s="8" t="s">
        <v>14</v>
      </c>
      <c r="C14" s="75">
        <f>C8+(3*C9)</f>
        <v>3040200</v>
      </c>
    </row>
    <row r="15" spans="1:3" x14ac:dyDescent="0.35">
      <c r="A15" s="12">
        <v>389900</v>
      </c>
      <c r="B15" s="8" t="s">
        <v>15</v>
      </c>
      <c r="C15" s="36">
        <f>(COUNT(A2:A17))/(COUNT(A2:A125))</f>
        <v>0.12903225806451613</v>
      </c>
    </row>
    <row r="16" spans="1:3" x14ac:dyDescent="0.35">
      <c r="A16" s="12">
        <v>398800</v>
      </c>
      <c r="B16" s="8" t="s">
        <v>16</v>
      </c>
      <c r="C16" s="10">
        <f>COUNTIF(A2:A125,"&gt;"&amp;C12)</f>
        <v>4</v>
      </c>
    </row>
    <row r="17" spans="1:3" x14ac:dyDescent="0.35">
      <c r="A17" s="12">
        <v>469900</v>
      </c>
      <c r="B17" s="8" t="s">
        <v>17</v>
      </c>
      <c r="C17" s="10">
        <f>COUNTIF(A2:A125,"&gt;"&amp;C14)</f>
        <v>0</v>
      </c>
    </row>
    <row r="18" spans="1:3" x14ac:dyDescent="0.35">
      <c r="A18" s="12">
        <v>578000</v>
      </c>
      <c r="B18" s="8" t="s">
        <v>18</v>
      </c>
      <c r="C18" s="75">
        <f>AVERAGE(A2:A125)</f>
        <v>1149660.8225806451</v>
      </c>
    </row>
    <row r="19" spans="1:3" x14ac:dyDescent="0.35">
      <c r="A19" s="12">
        <v>605000</v>
      </c>
      <c r="B19" s="8" t="s">
        <v>19</v>
      </c>
      <c r="C19" s="75">
        <f>_xlfn.STDEV.S(A2:A125)</f>
        <v>509858.96626131592</v>
      </c>
    </row>
    <row r="20" spans="1:3" x14ac:dyDescent="0.35">
      <c r="A20" s="12">
        <v>615000</v>
      </c>
      <c r="B20" s="1" t="s">
        <v>39</v>
      </c>
    </row>
    <row r="21" spans="1:3" x14ac:dyDescent="0.35">
      <c r="A21" s="12">
        <v>628000</v>
      </c>
      <c r="B21" s="35"/>
    </row>
    <row r="22" spans="1:3" x14ac:dyDescent="0.35">
      <c r="A22" s="12">
        <v>632000</v>
      </c>
      <c r="B22" s="35"/>
    </row>
    <row r="23" spans="1:3" x14ac:dyDescent="0.35">
      <c r="A23" s="12">
        <v>635000</v>
      </c>
      <c r="B23" s="1"/>
    </row>
    <row r="24" spans="1:3" x14ac:dyDescent="0.35">
      <c r="A24" s="12">
        <v>640000</v>
      </c>
      <c r="B24" s="1"/>
    </row>
    <row r="25" spans="1:3" x14ac:dyDescent="0.35">
      <c r="A25" s="12">
        <v>649900</v>
      </c>
      <c r="B25" s="1"/>
    </row>
    <row r="26" spans="1:3" x14ac:dyDescent="0.35">
      <c r="A26" s="12">
        <v>702500</v>
      </c>
      <c r="B26" s="1"/>
    </row>
    <row r="27" spans="1:3" x14ac:dyDescent="0.35">
      <c r="A27" s="12">
        <v>742000</v>
      </c>
      <c r="B27" s="1"/>
    </row>
    <row r="28" spans="1:3" x14ac:dyDescent="0.35">
      <c r="A28" s="12">
        <v>756000</v>
      </c>
      <c r="B28" s="1"/>
    </row>
    <row r="29" spans="1:3" x14ac:dyDescent="0.35">
      <c r="A29" s="12">
        <v>757000</v>
      </c>
      <c r="B29" s="1"/>
    </row>
    <row r="30" spans="1:3" x14ac:dyDescent="0.35">
      <c r="A30" s="12">
        <v>778200</v>
      </c>
      <c r="B30" s="1"/>
      <c r="C30" s="37"/>
    </row>
    <row r="31" spans="1:3" x14ac:dyDescent="0.35">
      <c r="A31" s="12">
        <v>821000</v>
      </c>
      <c r="B31" s="1"/>
    </row>
    <row r="32" spans="1:3" x14ac:dyDescent="0.35">
      <c r="A32" s="12">
        <v>825000</v>
      </c>
      <c r="B32" s="1"/>
    </row>
    <row r="33" spans="1:14" x14ac:dyDescent="0.35">
      <c r="A33" s="12">
        <v>827000</v>
      </c>
      <c r="B33" s="1"/>
    </row>
    <row r="34" spans="1:14" x14ac:dyDescent="0.35">
      <c r="A34" s="12">
        <v>832100</v>
      </c>
      <c r="B34" s="1"/>
    </row>
    <row r="35" spans="1:14" x14ac:dyDescent="0.35">
      <c r="A35" s="12">
        <v>839000</v>
      </c>
      <c r="B35" s="1"/>
    </row>
    <row r="36" spans="1:14" x14ac:dyDescent="0.35">
      <c r="A36" s="12">
        <v>839500</v>
      </c>
      <c r="B36" s="1"/>
    </row>
    <row r="37" spans="1:14" x14ac:dyDescent="0.35">
      <c r="A37" s="12">
        <v>841000</v>
      </c>
      <c r="B37" s="1"/>
    </row>
    <row r="38" spans="1:14" x14ac:dyDescent="0.35">
      <c r="A38" s="12">
        <v>850000</v>
      </c>
      <c r="B38" s="1"/>
    </row>
    <row r="39" spans="1:14" x14ac:dyDescent="0.35">
      <c r="A39" s="12">
        <v>855000</v>
      </c>
      <c r="B39" s="1"/>
      <c r="J39" s="38"/>
      <c r="K39" s="38"/>
      <c r="M39" s="38" t="s">
        <v>58</v>
      </c>
      <c r="N39" s="38">
        <v>60</v>
      </c>
    </row>
    <row r="40" spans="1:14" x14ac:dyDescent="0.35">
      <c r="A40" s="12">
        <v>858000</v>
      </c>
      <c r="B40" s="1"/>
      <c r="C40" s="39" t="s">
        <v>40</v>
      </c>
      <c r="D40" s="39" t="s">
        <v>41</v>
      </c>
      <c r="E40" s="39" t="s">
        <v>46</v>
      </c>
      <c r="F40" s="40" t="s">
        <v>42</v>
      </c>
      <c r="G40" s="41" t="s">
        <v>43</v>
      </c>
      <c r="H40" s="42" t="s">
        <v>44</v>
      </c>
      <c r="I40" s="44" t="s">
        <v>45</v>
      </c>
      <c r="J40" s="44" t="s">
        <v>54</v>
      </c>
      <c r="K40" s="39" t="s">
        <v>61</v>
      </c>
      <c r="M40" s="46" t="s">
        <v>59</v>
      </c>
      <c r="N40" s="46" t="s">
        <v>50</v>
      </c>
    </row>
    <row r="41" spans="1:14" x14ac:dyDescent="0.35">
      <c r="A41" s="12">
        <v>859000</v>
      </c>
      <c r="B41" s="1"/>
      <c r="C41" s="39">
        <v>0</v>
      </c>
      <c r="D41" s="39">
        <v>400000</v>
      </c>
      <c r="E41" s="39" t="s">
        <v>47</v>
      </c>
      <c r="F41" s="39">
        <f>COUNTIFS($A$2:$A$121,"&gt;="&amp;C41,$A$2:$A$121,"&lt;="&amp;D41)</f>
        <v>15</v>
      </c>
      <c r="G41" s="43">
        <f>F41/$F$48</f>
        <v>0.125</v>
      </c>
      <c r="H41" s="39">
        <v>15</v>
      </c>
      <c r="I41" s="44">
        <f>(C41+D41)/2</f>
        <v>200000</v>
      </c>
      <c r="J41" s="44">
        <f>F41*I41</f>
        <v>3000000</v>
      </c>
      <c r="K41" s="39">
        <f>J41^2</f>
        <v>9000000000000</v>
      </c>
    </row>
    <row r="42" spans="1:14" ht="18.5" x14ac:dyDescent="0.45">
      <c r="A42" s="12">
        <v>886000</v>
      </c>
      <c r="B42" s="1"/>
      <c r="C42" s="39">
        <v>400000</v>
      </c>
      <c r="D42" s="39">
        <v>800000</v>
      </c>
      <c r="E42" s="39" t="s">
        <v>48</v>
      </c>
      <c r="F42" s="39">
        <f t="shared" ref="F42:F47" si="0">COUNTIFS($A$2:$A$121,"&gt;="&amp;C42,$A$2:$A$121,"&lt;="&amp;D42)</f>
        <v>14</v>
      </c>
      <c r="G42" s="43">
        <f t="shared" ref="G42:G47" si="1">F42/$F$48</f>
        <v>0.11666666666666667</v>
      </c>
      <c r="H42" s="39">
        <f t="shared" ref="H42:H47" si="2">F42+H41</f>
        <v>29</v>
      </c>
      <c r="I42" s="44">
        <f t="shared" ref="I42:I47" si="3">(C42+D42)/2</f>
        <v>600000</v>
      </c>
      <c r="J42" s="44">
        <f t="shared" ref="J42:J47" si="4">F42*I42</f>
        <v>8400000</v>
      </c>
      <c r="K42" s="39">
        <f t="shared" ref="K42:K47" si="5">J42^2</f>
        <v>70560000000000</v>
      </c>
      <c r="M42" s="73" t="s">
        <v>1</v>
      </c>
      <c r="N42" s="73">
        <f>$J$48/$F$48</f>
        <v>1140000</v>
      </c>
    </row>
    <row r="43" spans="1:14" ht="18.5" x14ac:dyDescent="0.45">
      <c r="A43" s="12">
        <v>890000</v>
      </c>
      <c r="B43" s="1"/>
      <c r="C43" s="39">
        <v>800000</v>
      </c>
      <c r="D43" s="39">
        <v>1200000</v>
      </c>
      <c r="E43" s="39" t="s">
        <v>49</v>
      </c>
      <c r="F43" s="39">
        <f t="shared" si="0"/>
        <v>22</v>
      </c>
      <c r="G43" s="43">
        <f t="shared" si="1"/>
        <v>0.18333333333333332</v>
      </c>
      <c r="H43" s="39">
        <f t="shared" si="2"/>
        <v>51</v>
      </c>
      <c r="I43" s="44">
        <f t="shared" si="3"/>
        <v>1000000</v>
      </c>
      <c r="J43" s="44">
        <f t="shared" si="4"/>
        <v>22000000</v>
      </c>
      <c r="K43" s="39">
        <f t="shared" si="5"/>
        <v>484000000000000</v>
      </c>
      <c r="M43" s="73" t="s">
        <v>55</v>
      </c>
      <c r="N43" s="74">
        <f>1200000+(60-51)*400000/55</f>
        <v>1265454.5454545454</v>
      </c>
    </row>
    <row r="44" spans="1:14" ht="18.5" x14ac:dyDescent="0.45">
      <c r="A44" s="12">
        <v>899100</v>
      </c>
      <c r="B44" s="1"/>
      <c r="C44" s="39">
        <v>1200000</v>
      </c>
      <c r="D44" s="39">
        <v>1600000</v>
      </c>
      <c r="E44" s="39" t="s">
        <v>50</v>
      </c>
      <c r="F44" s="39">
        <f t="shared" si="0"/>
        <v>55</v>
      </c>
      <c r="G44" s="43">
        <f t="shared" si="1"/>
        <v>0.45833333333333331</v>
      </c>
      <c r="H44" s="39">
        <f t="shared" si="2"/>
        <v>106</v>
      </c>
      <c r="I44" s="45">
        <f t="shared" si="3"/>
        <v>1400000</v>
      </c>
      <c r="J44" s="44">
        <f t="shared" si="4"/>
        <v>77000000</v>
      </c>
      <c r="K44" s="39">
        <f t="shared" si="5"/>
        <v>5929000000000000</v>
      </c>
      <c r="L44" s="38"/>
      <c r="M44" s="73" t="s">
        <v>2</v>
      </c>
      <c r="N44" s="74">
        <f>(K48/F48)-N42^2</f>
        <v>56435066666666.664</v>
      </c>
    </row>
    <row r="45" spans="1:14" ht="18.5" x14ac:dyDescent="0.45">
      <c r="A45" s="12">
        <v>921000</v>
      </c>
      <c r="B45" s="1"/>
      <c r="C45" s="39">
        <v>1600000</v>
      </c>
      <c r="D45" s="39">
        <v>2000000</v>
      </c>
      <c r="E45" s="39" t="s">
        <v>51</v>
      </c>
      <c r="F45" s="39">
        <f t="shared" si="0"/>
        <v>11</v>
      </c>
      <c r="G45" s="43">
        <f t="shared" si="1"/>
        <v>9.166666666666666E-2</v>
      </c>
      <c r="H45" s="39">
        <f t="shared" si="2"/>
        <v>117</v>
      </c>
      <c r="I45" s="44">
        <f t="shared" si="3"/>
        <v>1800000</v>
      </c>
      <c r="J45" s="44">
        <f t="shared" si="4"/>
        <v>19800000</v>
      </c>
      <c r="K45" s="39">
        <f t="shared" si="5"/>
        <v>392040000000000</v>
      </c>
      <c r="L45" s="38"/>
      <c r="M45" s="73" t="s">
        <v>60</v>
      </c>
      <c r="N45" s="74">
        <f>SQRT(N44)</f>
        <v>7512327.6463867482</v>
      </c>
    </row>
    <row r="46" spans="1:14" x14ac:dyDescent="0.35">
      <c r="A46" s="12">
        <v>925000</v>
      </c>
      <c r="B46" s="1"/>
      <c r="C46" s="39">
        <v>2000000</v>
      </c>
      <c r="D46" s="39">
        <v>2400000</v>
      </c>
      <c r="E46" s="39" t="s">
        <v>52</v>
      </c>
      <c r="F46" s="39">
        <f t="shared" si="0"/>
        <v>3</v>
      </c>
      <c r="G46" s="43">
        <f t="shared" si="1"/>
        <v>2.5000000000000001E-2</v>
      </c>
      <c r="H46" s="39">
        <f t="shared" si="2"/>
        <v>120</v>
      </c>
      <c r="I46" s="44">
        <f t="shared" si="3"/>
        <v>2200000</v>
      </c>
      <c r="J46" s="44">
        <f t="shared" si="4"/>
        <v>6600000</v>
      </c>
      <c r="K46" s="39">
        <f t="shared" si="5"/>
        <v>43560000000000</v>
      </c>
      <c r="L46" s="38"/>
      <c r="M46" s="38"/>
    </row>
    <row r="47" spans="1:14" x14ac:dyDescent="0.35">
      <c r="A47" s="12">
        <v>985000</v>
      </c>
      <c r="B47" s="1"/>
      <c r="C47" s="39">
        <v>2400000</v>
      </c>
      <c r="D47" s="39">
        <v>2800000</v>
      </c>
      <c r="E47" s="39" t="s">
        <v>53</v>
      </c>
      <c r="F47" s="39">
        <f t="shared" si="0"/>
        <v>0</v>
      </c>
      <c r="G47" s="43">
        <f t="shared" si="1"/>
        <v>0</v>
      </c>
      <c r="H47" s="39">
        <f t="shared" si="2"/>
        <v>120</v>
      </c>
      <c r="I47" s="44">
        <f t="shared" si="3"/>
        <v>2600000</v>
      </c>
      <c r="J47" s="44">
        <f t="shared" si="4"/>
        <v>0</v>
      </c>
      <c r="K47" s="39">
        <f t="shared" si="5"/>
        <v>0</v>
      </c>
      <c r="L47" s="38"/>
      <c r="M47" s="38"/>
    </row>
    <row r="48" spans="1:14" x14ac:dyDescent="0.35">
      <c r="A48" s="12">
        <v>992300</v>
      </c>
      <c r="B48" s="1"/>
      <c r="C48" s="39"/>
      <c r="D48" s="39"/>
      <c r="E48" s="39"/>
      <c r="F48" s="39">
        <f>SUM(F41:F47)</f>
        <v>120</v>
      </c>
      <c r="G48" s="39"/>
      <c r="H48" s="39"/>
      <c r="I48" s="44"/>
      <c r="J48" s="44">
        <f>SUM(J41:J47)</f>
        <v>136800000</v>
      </c>
      <c r="K48" s="39">
        <f>SUM(K41:K47)</f>
        <v>6928160000000000</v>
      </c>
      <c r="L48" s="38"/>
      <c r="M48" s="38"/>
    </row>
    <row r="49" spans="1:13" x14ac:dyDescent="0.35">
      <c r="A49" s="12">
        <v>995000</v>
      </c>
      <c r="B49" s="1"/>
      <c r="J49" s="38"/>
      <c r="K49" s="38"/>
      <c r="L49" s="38"/>
      <c r="M49" s="38"/>
    </row>
    <row r="50" spans="1:13" x14ac:dyDescent="0.35">
      <c r="A50" s="12">
        <v>1025000</v>
      </c>
      <c r="B50" s="1"/>
    </row>
    <row r="51" spans="1:13" x14ac:dyDescent="0.35">
      <c r="A51" s="12">
        <v>1165000</v>
      </c>
      <c r="B51" s="1"/>
    </row>
    <row r="52" spans="1:13" x14ac:dyDescent="0.35">
      <c r="A52" s="12">
        <v>1198000</v>
      </c>
      <c r="B52" s="1"/>
    </row>
    <row r="53" spans="1:13" x14ac:dyDescent="0.35">
      <c r="A53" s="12">
        <v>1214900</v>
      </c>
      <c r="B53" s="1"/>
    </row>
    <row r="54" spans="1:13" x14ac:dyDescent="0.35">
      <c r="A54" s="12">
        <v>1219877</v>
      </c>
      <c r="B54" s="1"/>
    </row>
    <row r="55" spans="1:13" x14ac:dyDescent="0.35">
      <c r="A55" s="12">
        <v>1228500</v>
      </c>
      <c r="B55" s="1"/>
    </row>
    <row r="56" spans="1:13" x14ac:dyDescent="0.35">
      <c r="A56" s="12">
        <v>1229900</v>
      </c>
      <c r="B56" s="1"/>
    </row>
    <row r="57" spans="1:13" x14ac:dyDescent="0.35">
      <c r="A57" s="12">
        <v>1229900</v>
      </c>
      <c r="B57" s="1"/>
    </row>
    <row r="58" spans="1:13" x14ac:dyDescent="0.35">
      <c r="A58" s="12">
        <v>1234900</v>
      </c>
      <c r="B58" s="1"/>
    </row>
    <row r="59" spans="1:13" x14ac:dyDescent="0.35">
      <c r="A59" s="12">
        <v>1235800</v>
      </c>
      <c r="B59" s="1"/>
    </row>
    <row r="60" spans="1:13" x14ac:dyDescent="0.35">
      <c r="A60" s="12">
        <v>1244900</v>
      </c>
      <c r="B60" s="1"/>
    </row>
    <row r="61" spans="1:13" x14ac:dyDescent="0.35">
      <c r="A61" s="12">
        <v>1247000</v>
      </c>
      <c r="B61" s="1"/>
    </row>
    <row r="62" spans="1:13" x14ac:dyDescent="0.35">
      <c r="A62" s="12">
        <v>1248000</v>
      </c>
      <c r="B62" s="1"/>
    </row>
    <row r="63" spans="1:13" x14ac:dyDescent="0.35">
      <c r="A63" s="12">
        <v>1248000</v>
      </c>
      <c r="B63" s="1"/>
    </row>
    <row r="64" spans="1:13" x14ac:dyDescent="0.35">
      <c r="A64" s="12">
        <v>1249000</v>
      </c>
      <c r="B64" s="1"/>
    </row>
    <row r="65" spans="1:2" x14ac:dyDescent="0.35">
      <c r="A65" s="12">
        <v>1249900</v>
      </c>
      <c r="B65" s="1"/>
    </row>
    <row r="66" spans="1:2" x14ac:dyDescent="0.35">
      <c r="A66" s="12">
        <v>1249900</v>
      </c>
      <c r="B66" s="1"/>
    </row>
    <row r="67" spans="1:2" x14ac:dyDescent="0.35">
      <c r="A67" s="12">
        <v>1250000</v>
      </c>
      <c r="B67" s="1"/>
    </row>
    <row r="68" spans="1:2" x14ac:dyDescent="0.35">
      <c r="A68" s="12">
        <v>1254800</v>
      </c>
      <c r="B68" s="1"/>
    </row>
    <row r="69" spans="1:2" x14ac:dyDescent="0.35">
      <c r="A69" s="12">
        <v>1258000</v>
      </c>
      <c r="B69" s="1"/>
    </row>
    <row r="70" spans="1:2" x14ac:dyDescent="0.35">
      <c r="A70" s="12">
        <v>1259900</v>
      </c>
      <c r="B70" s="1"/>
    </row>
    <row r="71" spans="1:2" x14ac:dyDescent="0.35">
      <c r="A71" s="12">
        <v>1265000</v>
      </c>
      <c r="B71" s="1"/>
    </row>
    <row r="72" spans="1:2" x14ac:dyDescent="0.35">
      <c r="A72" s="12">
        <v>1270000</v>
      </c>
      <c r="B72" s="1"/>
    </row>
    <row r="73" spans="1:2" x14ac:dyDescent="0.35">
      <c r="A73" s="12">
        <v>1274000</v>
      </c>
      <c r="B73" s="1"/>
    </row>
    <row r="74" spans="1:2" x14ac:dyDescent="0.35">
      <c r="A74" s="12">
        <v>1274900</v>
      </c>
      <c r="B74" s="1"/>
    </row>
    <row r="75" spans="1:2" x14ac:dyDescent="0.35">
      <c r="A75" s="12">
        <v>1275900</v>
      </c>
      <c r="B75" s="1"/>
    </row>
    <row r="76" spans="1:2" x14ac:dyDescent="0.35">
      <c r="A76" s="12">
        <v>1279888</v>
      </c>
      <c r="B76" s="1"/>
    </row>
    <row r="77" spans="1:2" x14ac:dyDescent="0.35">
      <c r="A77" s="12">
        <v>1279900</v>
      </c>
      <c r="B77" s="1"/>
    </row>
    <row r="78" spans="1:2" x14ac:dyDescent="0.35">
      <c r="A78" s="12">
        <v>1288000</v>
      </c>
      <c r="B78" s="1"/>
    </row>
    <row r="79" spans="1:2" x14ac:dyDescent="0.35">
      <c r="A79" s="12">
        <v>1292500</v>
      </c>
      <c r="B79" s="1"/>
    </row>
    <row r="80" spans="1:2" x14ac:dyDescent="0.35">
      <c r="A80" s="12">
        <v>1299900</v>
      </c>
      <c r="B80" s="1"/>
    </row>
    <row r="81" spans="1:2" x14ac:dyDescent="0.35">
      <c r="A81" s="12">
        <v>1300000</v>
      </c>
      <c r="B81" s="1"/>
    </row>
    <row r="82" spans="1:2" x14ac:dyDescent="0.35">
      <c r="A82" s="12">
        <v>1319000</v>
      </c>
      <c r="B82" s="1"/>
    </row>
    <row r="83" spans="1:2" x14ac:dyDescent="0.35">
      <c r="A83" s="12">
        <v>1319900</v>
      </c>
      <c r="B83" s="1"/>
    </row>
    <row r="84" spans="1:2" x14ac:dyDescent="0.35">
      <c r="A84" s="12">
        <v>1328000</v>
      </c>
      <c r="B84" s="1"/>
    </row>
    <row r="85" spans="1:2" x14ac:dyDescent="0.35">
      <c r="A85" s="12">
        <v>1329000</v>
      </c>
      <c r="B85" s="1"/>
    </row>
    <row r="86" spans="1:2" x14ac:dyDescent="0.35">
      <c r="A86" s="12">
        <v>1338000</v>
      </c>
      <c r="B86" s="1"/>
    </row>
    <row r="87" spans="1:2" x14ac:dyDescent="0.35">
      <c r="A87" s="12">
        <v>1349500</v>
      </c>
      <c r="B87" s="1"/>
    </row>
    <row r="88" spans="1:2" x14ac:dyDescent="0.35">
      <c r="A88" s="12">
        <v>1358000</v>
      </c>
      <c r="B88" s="1"/>
    </row>
    <row r="89" spans="1:2" x14ac:dyDescent="0.35">
      <c r="A89" s="12">
        <v>1359800</v>
      </c>
      <c r="B89" s="1"/>
    </row>
    <row r="90" spans="1:2" x14ac:dyDescent="0.35">
      <c r="A90" s="12">
        <v>1359900</v>
      </c>
      <c r="B90" s="1"/>
    </row>
    <row r="91" spans="1:2" x14ac:dyDescent="0.35">
      <c r="A91" s="12">
        <v>1365000</v>
      </c>
      <c r="B91" s="1"/>
    </row>
    <row r="92" spans="1:2" x14ac:dyDescent="0.35">
      <c r="A92" s="12">
        <v>1372000</v>
      </c>
      <c r="B92" s="1"/>
    </row>
    <row r="93" spans="1:2" x14ac:dyDescent="0.35">
      <c r="A93" s="12">
        <v>1378877</v>
      </c>
      <c r="B93" s="1"/>
    </row>
    <row r="94" spans="1:2" x14ac:dyDescent="0.35">
      <c r="A94" s="12">
        <v>1379900</v>
      </c>
      <c r="B94" s="1"/>
    </row>
    <row r="95" spans="1:2" x14ac:dyDescent="0.35">
      <c r="A95" s="12">
        <v>1380000</v>
      </c>
      <c r="B95" s="1"/>
    </row>
    <row r="96" spans="1:2" x14ac:dyDescent="0.35">
      <c r="A96" s="12">
        <v>1389900</v>
      </c>
      <c r="B96" s="1"/>
    </row>
    <row r="97" spans="1:5" x14ac:dyDescent="0.35">
      <c r="A97" s="12">
        <v>1391000</v>
      </c>
      <c r="B97" s="1"/>
      <c r="E97" s="79"/>
    </row>
    <row r="98" spans="1:5" x14ac:dyDescent="0.35">
      <c r="A98" s="12">
        <v>1410000</v>
      </c>
      <c r="B98" s="1"/>
    </row>
    <row r="99" spans="1:5" x14ac:dyDescent="0.35">
      <c r="A99" s="12">
        <v>1450000</v>
      </c>
      <c r="B99" s="1"/>
    </row>
    <row r="100" spans="1:5" x14ac:dyDescent="0.35">
      <c r="A100" s="12">
        <v>1479900</v>
      </c>
      <c r="B100" s="1"/>
    </row>
    <row r="101" spans="1:5" x14ac:dyDescent="0.35">
      <c r="A101" s="12">
        <v>1485000</v>
      </c>
      <c r="B101" s="1"/>
    </row>
    <row r="102" spans="1:5" x14ac:dyDescent="0.35">
      <c r="A102" s="12">
        <v>1496000</v>
      </c>
      <c r="B102" s="1"/>
    </row>
    <row r="103" spans="1:5" x14ac:dyDescent="0.35">
      <c r="A103" s="12">
        <v>1496000</v>
      </c>
      <c r="B103" s="1"/>
    </row>
    <row r="104" spans="1:5" x14ac:dyDescent="0.35">
      <c r="A104" s="12">
        <v>1499000</v>
      </c>
      <c r="B104" s="1"/>
    </row>
    <row r="105" spans="1:5" x14ac:dyDescent="0.35">
      <c r="A105" s="12">
        <v>1565900</v>
      </c>
      <c r="B105" s="1"/>
    </row>
    <row r="106" spans="1:5" x14ac:dyDescent="0.35">
      <c r="A106" s="12">
        <v>1568000</v>
      </c>
      <c r="B106" s="1"/>
    </row>
    <row r="107" spans="1:5" x14ac:dyDescent="0.35">
      <c r="A107" s="12">
        <v>1598000</v>
      </c>
      <c r="B107" s="1"/>
    </row>
    <row r="108" spans="1:5" x14ac:dyDescent="0.35">
      <c r="A108" s="12">
        <v>1609000</v>
      </c>
      <c r="B108" s="1"/>
    </row>
    <row r="109" spans="1:5" x14ac:dyDescent="0.35">
      <c r="A109" s="12">
        <v>1621500</v>
      </c>
      <c r="B109" s="1"/>
    </row>
    <row r="110" spans="1:5" x14ac:dyDescent="0.35">
      <c r="A110" s="12">
        <v>1625000</v>
      </c>
      <c r="B110" s="1"/>
    </row>
    <row r="111" spans="1:5" x14ac:dyDescent="0.35">
      <c r="A111" s="12">
        <v>1635000</v>
      </c>
      <c r="B111" s="1"/>
    </row>
    <row r="112" spans="1:5" x14ac:dyDescent="0.35">
      <c r="A112" s="12">
        <v>1725800</v>
      </c>
      <c r="B112" s="1"/>
    </row>
    <row r="113" spans="1:2" x14ac:dyDescent="0.35">
      <c r="A113" s="12">
        <v>1792100</v>
      </c>
      <c r="B113" s="1"/>
    </row>
    <row r="114" spans="1:2" x14ac:dyDescent="0.35">
      <c r="A114" s="12">
        <v>1807000</v>
      </c>
      <c r="B114" s="1"/>
    </row>
    <row r="115" spans="1:2" x14ac:dyDescent="0.35">
      <c r="A115" s="12">
        <v>1835000</v>
      </c>
      <c r="B115" s="1"/>
    </row>
    <row r="116" spans="1:2" x14ac:dyDescent="0.35">
      <c r="A116" s="12">
        <v>1836000</v>
      </c>
      <c r="B116" s="1"/>
    </row>
    <row r="117" spans="1:2" x14ac:dyDescent="0.35">
      <c r="A117" s="12">
        <v>1850000</v>
      </c>
      <c r="B117" s="1"/>
    </row>
    <row r="118" spans="1:2" x14ac:dyDescent="0.35">
      <c r="A118" s="12">
        <v>1980000</v>
      </c>
      <c r="B118" s="1"/>
    </row>
    <row r="119" spans="1:2" x14ac:dyDescent="0.35">
      <c r="A119" s="12">
        <v>2120000</v>
      </c>
      <c r="B119" s="1"/>
    </row>
    <row r="120" spans="1:2" x14ac:dyDescent="0.35">
      <c r="A120" s="12">
        <v>2150000</v>
      </c>
      <c r="B120" s="1"/>
    </row>
    <row r="121" spans="1:2" x14ac:dyDescent="0.35">
      <c r="A121" s="12">
        <v>2164900</v>
      </c>
      <c r="B121" s="1"/>
    </row>
    <row r="122" spans="1:2" x14ac:dyDescent="0.35">
      <c r="A122" s="12">
        <v>2250000</v>
      </c>
      <c r="B122" s="1"/>
    </row>
    <row r="123" spans="1:2" x14ac:dyDescent="0.35">
      <c r="A123" s="12">
        <v>2253000</v>
      </c>
      <c r="B123" s="1"/>
    </row>
    <row r="124" spans="1:2" x14ac:dyDescent="0.35">
      <c r="A124" s="12">
        <v>2350000</v>
      </c>
      <c r="B124" s="1"/>
    </row>
    <row r="125" spans="1:2" x14ac:dyDescent="0.35">
      <c r="A125" s="12">
        <v>2850000</v>
      </c>
      <c r="B125" s="1"/>
    </row>
    <row r="126" spans="1:2" x14ac:dyDescent="0.35">
      <c r="B126" s="1"/>
    </row>
    <row r="127" spans="1:2" x14ac:dyDescent="0.35">
      <c r="B127" s="1"/>
    </row>
    <row r="128" spans="1:2" x14ac:dyDescent="0.35">
      <c r="B128" s="1"/>
    </row>
    <row r="129" spans="2:2" x14ac:dyDescent="0.35">
      <c r="B129" s="1"/>
    </row>
    <row r="130" spans="2:2" x14ac:dyDescent="0.35">
      <c r="B130" s="1"/>
    </row>
    <row r="131" spans="2:2" x14ac:dyDescent="0.35">
      <c r="B131" s="1"/>
    </row>
    <row r="132" spans="2:2" x14ac:dyDescent="0.35">
      <c r="B132" s="1"/>
    </row>
    <row r="133" spans="2:2" x14ac:dyDescent="0.35">
      <c r="B133" s="1"/>
    </row>
    <row r="134" spans="2:2" x14ac:dyDescent="0.35">
      <c r="B134" s="1"/>
    </row>
    <row r="135" spans="2:2" x14ac:dyDescent="0.35">
      <c r="B135" s="1"/>
    </row>
    <row r="136" spans="2:2" x14ac:dyDescent="0.35">
      <c r="B136" s="1"/>
    </row>
    <row r="137" spans="2:2" x14ac:dyDescent="0.35">
      <c r="B137" s="1"/>
    </row>
    <row r="138" spans="2:2" x14ac:dyDescent="0.35">
      <c r="B138" s="1"/>
    </row>
    <row r="139" spans="2:2" x14ac:dyDescent="0.35">
      <c r="B139" s="1"/>
    </row>
    <row r="140" spans="2:2" x14ac:dyDescent="0.35">
      <c r="B140" s="1"/>
    </row>
    <row r="141" spans="2:2" x14ac:dyDescent="0.35">
      <c r="B141" s="1"/>
    </row>
    <row r="142" spans="2:2" x14ac:dyDescent="0.35">
      <c r="B142" s="1"/>
    </row>
    <row r="143" spans="2:2" x14ac:dyDescent="0.35">
      <c r="B143" s="1"/>
    </row>
    <row r="144" spans="2:2" x14ac:dyDescent="0.35">
      <c r="B144" s="1"/>
    </row>
    <row r="145" spans="2:2" x14ac:dyDescent="0.35">
      <c r="B145" s="1"/>
    </row>
    <row r="146" spans="2:2" x14ac:dyDescent="0.35">
      <c r="B146" s="1"/>
    </row>
    <row r="147" spans="2:2" x14ac:dyDescent="0.35">
      <c r="B147" s="1"/>
    </row>
    <row r="148" spans="2:2" x14ac:dyDescent="0.35">
      <c r="B148" s="1"/>
    </row>
    <row r="149" spans="2:2" x14ac:dyDescent="0.35">
      <c r="B149" s="1"/>
    </row>
    <row r="150" spans="2:2" x14ac:dyDescent="0.35">
      <c r="B150" s="1"/>
    </row>
    <row r="151" spans="2:2" x14ac:dyDescent="0.35">
      <c r="B151" s="1"/>
    </row>
    <row r="152" spans="2:2" x14ac:dyDescent="0.35">
      <c r="B152" s="1"/>
    </row>
    <row r="153" spans="2:2" x14ac:dyDescent="0.35">
      <c r="B153" s="1"/>
    </row>
    <row r="154" spans="2:2" x14ac:dyDescent="0.35">
      <c r="B154" s="1"/>
    </row>
    <row r="155" spans="2:2" x14ac:dyDescent="0.35">
      <c r="B155" s="1"/>
    </row>
    <row r="156" spans="2:2" x14ac:dyDescent="0.35">
      <c r="B156" s="1"/>
    </row>
    <row r="157" spans="2:2" x14ac:dyDescent="0.35">
      <c r="B157" s="1"/>
    </row>
    <row r="158" spans="2:2" x14ac:dyDescent="0.35">
      <c r="B158" s="1"/>
    </row>
    <row r="159" spans="2:2" x14ac:dyDescent="0.35">
      <c r="B159" s="1"/>
    </row>
    <row r="160" spans="2:2" x14ac:dyDescent="0.35">
      <c r="B160" s="1"/>
    </row>
    <row r="161" spans="2:2" x14ac:dyDescent="0.35">
      <c r="B161" s="1"/>
    </row>
    <row r="162" spans="2:2" x14ac:dyDescent="0.35">
      <c r="B162" s="1"/>
    </row>
    <row r="163" spans="2:2" x14ac:dyDescent="0.35">
      <c r="B163" s="1"/>
    </row>
    <row r="164" spans="2:2" x14ac:dyDescent="0.35">
      <c r="B164" s="1"/>
    </row>
    <row r="165" spans="2:2" x14ac:dyDescent="0.35">
      <c r="B165" s="1"/>
    </row>
    <row r="166" spans="2:2" x14ac:dyDescent="0.35">
      <c r="B166" s="1"/>
    </row>
    <row r="167" spans="2:2" x14ac:dyDescent="0.35">
      <c r="B167" s="1"/>
    </row>
    <row r="168" spans="2:2" x14ac:dyDescent="0.35">
      <c r="B168" s="1"/>
    </row>
    <row r="169" spans="2:2" x14ac:dyDescent="0.35">
      <c r="B169" s="1"/>
    </row>
    <row r="170" spans="2:2" x14ac:dyDescent="0.35">
      <c r="B170" s="1"/>
    </row>
    <row r="171" spans="2:2" x14ac:dyDescent="0.35">
      <c r="B171" s="1"/>
    </row>
    <row r="172" spans="2:2" x14ac:dyDescent="0.35">
      <c r="B172" s="1"/>
    </row>
    <row r="173" spans="2:2" x14ac:dyDescent="0.35">
      <c r="B173" s="1"/>
    </row>
    <row r="174" spans="2:2" x14ac:dyDescent="0.35">
      <c r="B174" s="1"/>
    </row>
    <row r="175" spans="2:2" x14ac:dyDescent="0.35">
      <c r="B175" s="1"/>
    </row>
    <row r="176" spans="2:2" x14ac:dyDescent="0.35">
      <c r="B176" s="1"/>
    </row>
    <row r="177" spans="2:2" x14ac:dyDescent="0.35">
      <c r="B177" s="1"/>
    </row>
    <row r="178" spans="2:2" x14ac:dyDescent="0.35">
      <c r="B178" s="1"/>
    </row>
    <row r="179" spans="2:2" x14ac:dyDescent="0.35">
      <c r="B179" s="1"/>
    </row>
    <row r="180" spans="2:2" x14ac:dyDescent="0.35">
      <c r="B180" s="1"/>
    </row>
    <row r="181" spans="2:2" x14ac:dyDescent="0.35">
      <c r="B181" s="1"/>
    </row>
    <row r="182" spans="2:2" x14ac:dyDescent="0.35">
      <c r="B182" s="1"/>
    </row>
    <row r="183" spans="2:2" x14ac:dyDescent="0.35">
      <c r="B183" s="1"/>
    </row>
    <row r="184" spans="2:2" x14ac:dyDescent="0.35">
      <c r="B184" s="1"/>
    </row>
    <row r="185" spans="2:2" x14ac:dyDescent="0.35">
      <c r="B185" s="1"/>
    </row>
    <row r="186" spans="2:2" x14ac:dyDescent="0.35">
      <c r="B186" s="1"/>
    </row>
    <row r="187" spans="2:2" x14ac:dyDescent="0.35">
      <c r="B187" s="1"/>
    </row>
    <row r="188" spans="2:2" x14ac:dyDescent="0.35">
      <c r="B188" s="1"/>
    </row>
    <row r="189" spans="2:2" x14ac:dyDescent="0.35">
      <c r="B189" s="1"/>
    </row>
    <row r="190" spans="2:2" x14ac:dyDescent="0.35">
      <c r="B190" s="1"/>
    </row>
    <row r="191" spans="2:2" x14ac:dyDescent="0.35">
      <c r="B191" s="1"/>
    </row>
    <row r="192" spans="2:2" x14ac:dyDescent="0.35">
      <c r="B192" s="1"/>
    </row>
    <row r="193" spans="2:2" x14ac:dyDescent="0.35">
      <c r="B193" s="1"/>
    </row>
    <row r="194" spans="2:2" x14ac:dyDescent="0.35">
      <c r="B194" s="1"/>
    </row>
    <row r="195" spans="2:2" x14ac:dyDescent="0.35">
      <c r="B195" s="1"/>
    </row>
    <row r="196" spans="2:2" x14ac:dyDescent="0.35">
      <c r="B196" s="1"/>
    </row>
    <row r="197" spans="2:2" x14ac:dyDescent="0.35">
      <c r="B197" s="1"/>
    </row>
    <row r="198" spans="2:2" x14ac:dyDescent="0.35">
      <c r="B198" s="1"/>
    </row>
    <row r="199" spans="2:2" x14ac:dyDescent="0.35">
      <c r="B199" s="1"/>
    </row>
    <row r="200" spans="2:2" x14ac:dyDescent="0.35">
      <c r="B200" s="1"/>
    </row>
    <row r="201" spans="2:2" x14ac:dyDescent="0.35">
      <c r="B201" s="1"/>
    </row>
    <row r="202" spans="2:2" x14ac:dyDescent="0.35">
      <c r="B202" s="1"/>
    </row>
    <row r="203" spans="2:2" x14ac:dyDescent="0.35">
      <c r="B203" s="1"/>
    </row>
    <row r="204" spans="2:2" x14ac:dyDescent="0.35">
      <c r="B204" s="1"/>
    </row>
    <row r="205" spans="2:2" x14ac:dyDescent="0.35">
      <c r="B205" s="1"/>
    </row>
    <row r="206" spans="2:2" x14ac:dyDescent="0.35">
      <c r="B206" s="1"/>
    </row>
    <row r="207" spans="2:2" x14ac:dyDescent="0.35">
      <c r="B207" s="1"/>
    </row>
    <row r="208" spans="2:2" x14ac:dyDescent="0.35">
      <c r="B208" s="1"/>
    </row>
    <row r="209" spans="2:2" x14ac:dyDescent="0.35">
      <c r="B209" s="1"/>
    </row>
    <row r="210" spans="2:2" x14ac:dyDescent="0.35">
      <c r="B210" s="1"/>
    </row>
    <row r="211" spans="2:2" x14ac:dyDescent="0.35">
      <c r="B211" s="1"/>
    </row>
    <row r="212" spans="2:2" x14ac:dyDescent="0.35">
      <c r="B212" s="1"/>
    </row>
    <row r="213" spans="2:2" x14ac:dyDescent="0.35">
      <c r="B213" s="1"/>
    </row>
    <row r="214" spans="2:2" x14ac:dyDescent="0.35">
      <c r="B214" s="1"/>
    </row>
    <row r="215" spans="2:2" x14ac:dyDescent="0.35">
      <c r="B215" s="1"/>
    </row>
    <row r="216" spans="2:2" x14ac:dyDescent="0.35">
      <c r="B216" s="1"/>
    </row>
    <row r="217" spans="2:2" x14ac:dyDescent="0.35">
      <c r="B217" s="1"/>
    </row>
    <row r="218" spans="2:2" x14ac:dyDescent="0.35">
      <c r="B218" s="1"/>
    </row>
    <row r="219" spans="2:2" x14ac:dyDescent="0.35">
      <c r="B219" s="1"/>
    </row>
    <row r="220" spans="2:2" x14ac:dyDescent="0.35">
      <c r="B220" s="1"/>
    </row>
    <row r="221" spans="2:2" x14ac:dyDescent="0.35">
      <c r="B221" s="1"/>
    </row>
    <row r="222" spans="2:2" x14ac:dyDescent="0.35">
      <c r="B222" s="1"/>
    </row>
    <row r="223" spans="2:2" x14ac:dyDescent="0.35">
      <c r="B223" s="1"/>
    </row>
    <row r="224" spans="2:2" x14ac:dyDescent="0.35">
      <c r="B224" s="1"/>
    </row>
    <row r="225" spans="2:2" x14ac:dyDescent="0.35">
      <c r="B225" s="1"/>
    </row>
    <row r="226" spans="2:2" x14ac:dyDescent="0.35">
      <c r="B226" s="1"/>
    </row>
    <row r="227" spans="2:2" x14ac:dyDescent="0.35">
      <c r="B227" s="1"/>
    </row>
    <row r="228" spans="2:2" x14ac:dyDescent="0.35">
      <c r="B228" s="1"/>
    </row>
    <row r="229" spans="2:2" x14ac:dyDescent="0.35">
      <c r="B229" s="1"/>
    </row>
    <row r="230" spans="2:2" x14ac:dyDescent="0.35">
      <c r="B230" s="1"/>
    </row>
    <row r="231" spans="2:2" x14ac:dyDescent="0.35">
      <c r="B231" s="1"/>
    </row>
    <row r="232" spans="2:2" x14ac:dyDescent="0.35">
      <c r="B232" s="1"/>
    </row>
    <row r="233" spans="2:2" x14ac:dyDescent="0.35">
      <c r="B233" s="1"/>
    </row>
    <row r="234" spans="2:2" x14ac:dyDescent="0.35">
      <c r="B234" s="1"/>
    </row>
    <row r="235" spans="2:2" x14ac:dyDescent="0.35">
      <c r="B235" s="1"/>
    </row>
    <row r="236" spans="2:2" x14ac:dyDescent="0.35">
      <c r="B236" s="1"/>
    </row>
    <row r="237" spans="2:2" x14ac:dyDescent="0.35">
      <c r="B237" s="1"/>
    </row>
    <row r="238" spans="2:2" x14ac:dyDescent="0.35">
      <c r="B238" s="1"/>
    </row>
    <row r="239" spans="2:2" x14ac:dyDescent="0.35">
      <c r="B239" s="1"/>
    </row>
    <row r="240" spans="2:2" x14ac:dyDescent="0.35">
      <c r="B240" s="1"/>
    </row>
    <row r="241" spans="2:2" x14ac:dyDescent="0.35">
      <c r="B241" s="1"/>
    </row>
    <row r="242" spans="2:2" x14ac:dyDescent="0.35">
      <c r="B242" s="1"/>
    </row>
    <row r="243" spans="2:2" x14ac:dyDescent="0.35">
      <c r="B243" s="1"/>
    </row>
    <row r="244" spans="2:2" x14ac:dyDescent="0.35">
      <c r="B244" s="1"/>
    </row>
    <row r="245" spans="2:2" x14ac:dyDescent="0.35">
      <c r="B245" s="1"/>
    </row>
    <row r="246" spans="2:2" x14ac:dyDescent="0.35">
      <c r="B246" s="1"/>
    </row>
    <row r="247" spans="2:2" x14ac:dyDescent="0.35">
      <c r="B247" s="1"/>
    </row>
    <row r="248" spans="2:2" x14ac:dyDescent="0.35">
      <c r="B248" s="1"/>
    </row>
    <row r="249" spans="2:2" x14ac:dyDescent="0.35">
      <c r="B249" s="1"/>
    </row>
    <row r="250" spans="2:2" x14ac:dyDescent="0.35">
      <c r="B250" s="1"/>
    </row>
    <row r="251" spans="2:2" x14ac:dyDescent="0.35">
      <c r="B251" s="1"/>
    </row>
  </sheetData>
  <sortState xmlns:xlrd2="http://schemas.microsoft.com/office/spreadsheetml/2017/richdata2" ref="K41:K47">
    <sortCondition ref="K41"/>
  </sortState>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A4" zoomScale="52" zoomScaleNormal="52" workbookViewId="0">
      <selection activeCell="C1" sqref="C1"/>
    </sheetView>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E7:F113"/>
  <sheetViews>
    <sheetView topLeftCell="B40" zoomScale="71" zoomScaleNormal="71" workbookViewId="0">
      <selection activeCell="J41" sqref="J41"/>
    </sheetView>
  </sheetViews>
  <sheetFormatPr defaultRowHeight="14.5" x14ac:dyDescent="0.35"/>
  <cols>
    <col min="1" max="1" width="9.453125" customWidth="1"/>
    <col min="5" max="5" width="11" customWidth="1"/>
    <col min="6" max="6" width="24.453125" customWidth="1"/>
  </cols>
  <sheetData>
    <row r="7" ht="16.5" customHeight="1" x14ac:dyDescent="0.35"/>
    <row r="9" ht="16.5" customHeight="1" x14ac:dyDescent="0.35"/>
    <row r="22" spans="5:6" ht="21" x14ac:dyDescent="0.5">
      <c r="E22" s="68" t="s">
        <v>66</v>
      </c>
      <c r="F22" s="69" t="s">
        <v>69</v>
      </c>
    </row>
    <row r="23" spans="5:6" ht="21" x14ac:dyDescent="0.5">
      <c r="E23" s="68"/>
      <c r="F23" s="70">
        <f>_xlfn.BINOM.DIST(10,25,0.4,FALSE)</f>
        <v>0.16115793869486375</v>
      </c>
    </row>
    <row r="24" spans="5:6" ht="21" x14ac:dyDescent="0.5">
      <c r="E24" s="68"/>
      <c r="F24" s="69"/>
    </row>
    <row r="25" spans="5:6" ht="21" x14ac:dyDescent="0.5">
      <c r="E25" s="68" t="s">
        <v>63</v>
      </c>
      <c r="F25" s="69" t="s">
        <v>70</v>
      </c>
    </row>
    <row r="26" spans="5:6" ht="21" x14ac:dyDescent="0.5">
      <c r="E26" s="68"/>
      <c r="F26" s="70">
        <f>_xlfn.BINOM.DIST(4,25,0.4,TRUE)</f>
        <v>9.4708309251900786E-3</v>
      </c>
    </row>
    <row r="27" spans="5:6" ht="21" x14ac:dyDescent="0.5">
      <c r="E27" s="68"/>
      <c r="F27" s="69"/>
    </row>
    <row r="28" spans="5:6" ht="21" x14ac:dyDescent="0.5">
      <c r="E28" s="68" t="s">
        <v>67</v>
      </c>
      <c r="F28" s="69" t="s">
        <v>71</v>
      </c>
    </row>
    <row r="29" spans="5:6" ht="21" x14ac:dyDescent="0.5">
      <c r="E29" s="68"/>
      <c r="F29" s="69">
        <f>_xlfn.BINOM.DIST(15,25,0.4,TRUE)</f>
        <v>0.98683092651111415</v>
      </c>
    </row>
    <row r="30" spans="5:6" ht="21" x14ac:dyDescent="0.5">
      <c r="E30" s="68"/>
      <c r="F30" s="69"/>
    </row>
    <row r="31" spans="5:6" ht="21" x14ac:dyDescent="0.5">
      <c r="E31" s="68"/>
      <c r="F31" s="70">
        <f>1-F29</f>
        <v>1.3169073488885852E-2</v>
      </c>
    </row>
    <row r="32" spans="5:6" ht="21" x14ac:dyDescent="0.5">
      <c r="E32" s="68"/>
      <c r="F32" s="69"/>
    </row>
    <row r="33" spans="5:6" ht="21" x14ac:dyDescent="0.5">
      <c r="E33" s="68"/>
      <c r="F33" s="69"/>
    </row>
    <row r="34" spans="5:6" ht="21" x14ac:dyDescent="0.5">
      <c r="E34" s="68"/>
      <c r="F34" s="69"/>
    </row>
    <row r="35" spans="5:6" ht="21" x14ac:dyDescent="0.5">
      <c r="E35" s="68" t="s">
        <v>68</v>
      </c>
      <c r="F35" s="69" t="s">
        <v>76</v>
      </c>
    </row>
    <row r="36" spans="5:6" ht="21" x14ac:dyDescent="0.5">
      <c r="E36" s="68"/>
      <c r="F36" s="69">
        <f>_xlfn.BINOM.DIST(2,25,0.4,TRUE)</f>
        <v>4.29297349251938E-4</v>
      </c>
    </row>
    <row r="37" spans="5:6" ht="21" x14ac:dyDescent="0.5">
      <c r="E37" s="68"/>
      <c r="F37" s="69"/>
    </row>
    <row r="38" spans="5:6" ht="21" x14ac:dyDescent="0.5">
      <c r="E38" s="68"/>
      <c r="F38" s="70">
        <f>1-F36</f>
        <v>0.9995707026507481</v>
      </c>
    </row>
    <row r="39" spans="5:6" ht="21" x14ac:dyDescent="0.5">
      <c r="E39" s="68"/>
      <c r="F39" s="69"/>
    </row>
    <row r="40" spans="5:6" ht="21" x14ac:dyDescent="0.5">
      <c r="E40" s="68"/>
      <c r="F40" s="69"/>
    </row>
    <row r="41" spans="5:6" ht="21" x14ac:dyDescent="0.5">
      <c r="E41" s="68" t="s">
        <v>72</v>
      </c>
      <c r="F41" s="69" t="s">
        <v>77</v>
      </c>
    </row>
    <row r="42" spans="5:6" ht="21" x14ac:dyDescent="0.5">
      <c r="E42" s="68"/>
      <c r="F42" s="70">
        <f>_xlfn.BINOM.DIST(20,25,0.4,TRUE)</f>
        <v>0.99999183535386682</v>
      </c>
    </row>
    <row r="43" spans="5:6" ht="21" x14ac:dyDescent="0.5">
      <c r="E43" s="68"/>
      <c r="F43" s="69"/>
    </row>
    <row r="44" spans="5:6" ht="21" x14ac:dyDescent="0.5">
      <c r="E44" s="68"/>
      <c r="F44" s="69"/>
    </row>
    <row r="45" spans="5:6" ht="21" x14ac:dyDescent="0.5">
      <c r="E45" s="68" t="s">
        <v>74</v>
      </c>
      <c r="F45" s="69" t="s">
        <v>75</v>
      </c>
    </row>
    <row r="46" spans="5:6" ht="21" x14ac:dyDescent="0.5">
      <c r="E46" s="68"/>
      <c r="F46" s="69"/>
    </row>
    <row r="47" spans="5:6" ht="21" x14ac:dyDescent="0.5">
      <c r="E47" s="68"/>
      <c r="F47" s="70">
        <f>25*0.4</f>
        <v>10</v>
      </c>
    </row>
    <row r="48" spans="5:6" x14ac:dyDescent="0.35">
      <c r="F48" s="67"/>
    </row>
    <row r="49" spans="6:6" x14ac:dyDescent="0.35">
      <c r="F49" s="67"/>
    </row>
    <row r="50" spans="6:6" x14ac:dyDescent="0.35">
      <c r="F50" s="67"/>
    </row>
    <row r="51" spans="6:6" x14ac:dyDescent="0.35">
      <c r="F51" s="67"/>
    </row>
    <row r="52" spans="6:6" x14ac:dyDescent="0.35">
      <c r="F52" s="67"/>
    </row>
    <row r="53" spans="6:6" x14ac:dyDescent="0.35">
      <c r="F53" s="67"/>
    </row>
    <row r="54" spans="6:6" x14ac:dyDescent="0.35">
      <c r="F54" s="67"/>
    </row>
    <row r="55" spans="6:6" x14ac:dyDescent="0.35">
      <c r="F55" s="67"/>
    </row>
    <row r="56" spans="6:6" x14ac:dyDescent="0.35">
      <c r="F56" s="67"/>
    </row>
    <row r="57" spans="6:6" x14ac:dyDescent="0.35">
      <c r="F57" s="67"/>
    </row>
    <row r="58" spans="6:6" x14ac:dyDescent="0.35">
      <c r="F58" s="67"/>
    </row>
    <row r="59" spans="6:6" x14ac:dyDescent="0.35">
      <c r="F59" s="67"/>
    </row>
    <row r="60" spans="6:6" x14ac:dyDescent="0.35">
      <c r="F60" s="67"/>
    </row>
    <row r="61" spans="6:6" x14ac:dyDescent="0.35">
      <c r="F61" s="67"/>
    </row>
    <row r="62" spans="6:6" x14ac:dyDescent="0.35">
      <c r="F62" s="67"/>
    </row>
    <row r="63" spans="6:6" x14ac:dyDescent="0.35">
      <c r="F63" s="67"/>
    </row>
    <row r="64" spans="6:6" x14ac:dyDescent="0.35">
      <c r="F64" s="67"/>
    </row>
    <row r="65" spans="6:6" x14ac:dyDescent="0.35">
      <c r="F65" s="67"/>
    </row>
    <row r="66" spans="6:6" x14ac:dyDescent="0.35">
      <c r="F66" s="67"/>
    </row>
    <row r="67" spans="6:6" x14ac:dyDescent="0.35">
      <c r="F67" s="67"/>
    </row>
    <row r="68" spans="6:6" x14ac:dyDescent="0.35">
      <c r="F68" s="67"/>
    </row>
    <row r="69" spans="6:6" x14ac:dyDescent="0.35">
      <c r="F69" s="67"/>
    </row>
    <row r="70" spans="6:6" x14ac:dyDescent="0.35">
      <c r="F70" s="67"/>
    </row>
    <row r="71" spans="6:6" x14ac:dyDescent="0.35">
      <c r="F71" s="67"/>
    </row>
    <row r="72" spans="6:6" x14ac:dyDescent="0.35">
      <c r="F72" s="67"/>
    </row>
    <row r="73" spans="6:6" x14ac:dyDescent="0.35">
      <c r="F73" s="67"/>
    </row>
    <row r="74" spans="6:6" x14ac:dyDescent="0.35">
      <c r="F74" s="67"/>
    </row>
    <row r="75" spans="6:6" x14ac:dyDescent="0.35">
      <c r="F75" s="67"/>
    </row>
    <row r="76" spans="6:6" x14ac:dyDescent="0.35">
      <c r="F76" s="67"/>
    </row>
    <row r="77" spans="6:6" x14ac:dyDescent="0.35">
      <c r="F77" s="67"/>
    </row>
    <row r="78" spans="6:6" x14ac:dyDescent="0.35">
      <c r="F78" s="67"/>
    </row>
    <row r="79" spans="6:6" x14ac:dyDescent="0.35">
      <c r="F79" s="67"/>
    </row>
    <row r="80" spans="6:6" x14ac:dyDescent="0.35">
      <c r="F80" s="67"/>
    </row>
    <row r="81" spans="6:6" x14ac:dyDescent="0.35">
      <c r="F81" s="67"/>
    </row>
    <row r="82" spans="6:6" x14ac:dyDescent="0.35">
      <c r="F82" s="67"/>
    </row>
    <row r="83" spans="6:6" x14ac:dyDescent="0.35">
      <c r="F83" s="67"/>
    </row>
    <row r="84" spans="6:6" x14ac:dyDescent="0.35">
      <c r="F84" s="67"/>
    </row>
    <row r="85" spans="6:6" x14ac:dyDescent="0.35">
      <c r="F85" s="67"/>
    </row>
    <row r="86" spans="6:6" x14ac:dyDescent="0.35">
      <c r="F86" s="67"/>
    </row>
    <row r="87" spans="6:6" x14ac:dyDescent="0.35">
      <c r="F87" s="67"/>
    </row>
    <row r="88" spans="6:6" x14ac:dyDescent="0.35">
      <c r="F88" s="67"/>
    </row>
    <row r="89" spans="6:6" x14ac:dyDescent="0.35">
      <c r="F89" s="67"/>
    </row>
    <row r="90" spans="6:6" x14ac:dyDescent="0.35">
      <c r="F90" s="67"/>
    </row>
    <row r="91" spans="6:6" x14ac:dyDescent="0.35">
      <c r="F91" s="67"/>
    </row>
    <row r="92" spans="6:6" x14ac:dyDescent="0.35">
      <c r="F92" s="67"/>
    </row>
    <row r="93" spans="6:6" x14ac:dyDescent="0.35">
      <c r="F93" s="67"/>
    </row>
    <row r="94" spans="6:6" x14ac:dyDescent="0.35">
      <c r="F94" s="67"/>
    </row>
    <row r="95" spans="6:6" x14ac:dyDescent="0.35">
      <c r="F95" s="67"/>
    </row>
    <row r="96" spans="6:6" x14ac:dyDescent="0.35">
      <c r="F96" s="67"/>
    </row>
    <row r="97" spans="6:6" x14ac:dyDescent="0.35">
      <c r="F97" s="67"/>
    </row>
    <row r="98" spans="6:6" x14ac:dyDescent="0.35">
      <c r="F98" s="67"/>
    </row>
    <row r="99" spans="6:6" x14ac:dyDescent="0.35">
      <c r="F99" s="67"/>
    </row>
    <row r="100" spans="6:6" x14ac:dyDescent="0.35">
      <c r="F100" s="67"/>
    </row>
    <row r="101" spans="6:6" x14ac:dyDescent="0.35">
      <c r="F101" s="67"/>
    </row>
    <row r="102" spans="6:6" x14ac:dyDescent="0.35">
      <c r="F102" s="67"/>
    </row>
    <row r="103" spans="6:6" x14ac:dyDescent="0.35">
      <c r="F103" s="67"/>
    </row>
    <row r="104" spans="6:6" x14ac:dyDescent="0.35">
      <c r="F104" s="67"/>
    </row>
    <row r="105" spans="6:6" x14ac:dyDescent="0.35">
      <c r="F105" s="67"/>
    </row>
    <row r="106" spans="6:6" x14ac:dyDescent="0.35">
      <c r="F106" s="67"/>
    </row>
    <row r="107" spans="6:6" x14ac:dyDescent="0.35">
      <c r="F107" s="67"/>
    </row>
    <row r="108" spans="6:6" x14ac:dyDescent="0.35">
      <c r="F108" s="67"/>
    </row>
    <row r="109" spans="6:6" x14ac:dyDescent="0.35">
      <c r="F109" s="67"/>
    </row>
    <row r="110" spans="6:6" x14ac:dyDescent="0.35">
      <c r="F110" s="67"/>
    </row>
    <row r="111" spans="6:6" x14ac:dyDescent="0.35">
      <c r="F111" s="67"/>
    </row>
    <row r="112" spans="6:6" x14ac:dyDescent="0.35">
      <c r="F112" s="67"/>
    </row>
    <row r="113" spans="6:6" x14ac:dyDescent="0.35">
      <c r="F113" s="67"/>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57"/>
  <sheetViews>
    <sheetView topLeftCell="A49" workbookViewId="0">
      <selection activeCell="E52" sqref="E52"/>
    </sheetView>
  </sheetViews>
  <sheetFormatPr defaultRowHeight="14.5" x14ac:dyDescent="0.35"/>
  <cols>
    <col min="3" max="3" width="12.26953125" customWidth="1"/>
    <col min="5" max="5" width="16.54296875" customWidth="1"/>
  </cols>
  <sheetData>
    <row r="1" spans="1:3" ht="16.5" x14ac:dyDescent="0.35">
      <c r="A1" s="3" t="s">
        <v>0</v>
      </c>
      <c r="B1" s="4" t="s">
        <v>1</v>
      </c>
      <c r="C1" s="4" t="s">
        <v>2</v>
      </c>
    </row>
    <row r="2" spans="1:3" ht="16.5" x14ac:dyDescent="0.35">
      <c r="A2" s="5">
        <v>1</v>
      </c>
      <c r="B2" s="5">
        <v>10</v>
      </c>
      <c r="C2" s="5">
        <v>9</v>
      </c>
    </row>
    <row r="3" spans="1:3" ht="16.5" x14ac:dyDescent="0.35">
      <c r="A3" s="5">
        <v>2</v>
      </c>
      <c r="B3" s="5">
        <v>3</v>
      </c>
      <c r="C3" s="5" t="s">
        <v>56</v>
      </c>
    </row>
    <row r="4" spans="1:3" ht="16.5" x14ac:dyDescent="0.35">
      <c r="A4" s="5">
        <v>3</v>
      </c>
      <c r="B4" s="5">
        <v>30</v>
      </c>
      <c r="C4" s="5">
        <v>100</v>
      </c>
    </row>
    <row r="5" spans="1:3" ht="16.5" x14ac:dyDescent="0.35">
      <c r="A5" s="5">
        <v>4</v>
      </c>
      <c r="B5" s="5">
        <v>5</v>
      </c>
      <c r="C5" s="5">
        <v>1</v>
      </c>
    </row>
    <row r="6" spans="1:3" ht="16.5" x14ac:dyDescent="0.35">
      <c r="A6" s="5">
        <v>5</v>
      </c>
      <c r="B6" s="5">
        <v>100</v>
      </c>
      <c r="C6" s="5">
        <v>400</v>
      </c>
    </row>
    <row r="7" spans="1:3" ht="16.5" x14ac:dyDescent="0.35">
      <c r="A7" s="5">
        <v>6</v>
      </c>
      <c r="B7" s="5">
        <v>20</v>
      </c>
      <c r="C7" s="5">
        <v>64</v>
      </c>
    </row>
    <row r="8" spans="1:3" x14ac:dyDescent="0.35">
      <c r="B8">
        <f>SUM(B2:B7)</f>
        <v>168</v>
      </c>
      <c r="C8">
        <f>SUM(C2:C7)</f>
        <v>574</v>
      </c>
    </row>
    <row r="10" spans="1:3" x14ac:dyDescent="0.35">
      <c r="B10" t="s">
        <v>57</v>
      </c>
      <c r="C10">
        <f>SQRT(C8)</f>
        <v>23.958297101421877</v>
      </c>
    </row>
    <row r="45" spans="3:5" ht="18.5" x14ac:dyDescent="0.45">
      <c r="C45" s="47"/>
      <c r="D45" s="47"/>
      <c r="E45" s="47"/>
    </row>
    <row r="46" spans="3:5" ht="18.5" x14ac:dyDescent="0.45">
      <c r="C46" s="47" t="s">
        <v>62</v>
      </c>
      <c r="D46" s="47" t="s">
        <v>78</v>
      </c>
      <c r="E46" s="72">
        <f>170+170+170</f>
        <v>510</v>
      </c>
    </row>
    <row r="47" spans="3:5" ht="18.5" x14ac:dyDescent="0.45">
      <c r="C47" s="47"/>
      <c r="D47" s="47"/>
      <c r="E47" s="47"/>
    </row>
    <row r="48" spans="3:5" ht="18.5" x14ac:dyDescent="0.45">
      <c r="C48" s="47"/>
      <c r="D48" s="47"/>
      <c r="E48" s="47">
        <f>13^2+13^2+13^2</f>
        <v>507</v>
      </c>
    </row>
    <row r="49" spans="3:5" ht="18.5" x14ac:dyDescent="0.45">
      <c r="C49" s="47"/>
      <c r="D49" s="47" t="s">
        <v>79</v>
      </c>
      <c r="E49" s="49">
        <f>E48^0.5</f>
        <v>22.516660498395403</v>
      </c>
    </row>
    <row r="50" spans="3:5" ht="18.5" x14ac:dyDescent="0.45">
      <c r="C50" s="47"/>
      <c r="D50" s="47"/>
      <c r="E50" s="47"/>
    </row>
    <row r="51" spans="3:5" ht="18.5" x14ac:dyDescent="0.45">
      <c r="C51" s="47"/>
      <c r="D51" s="47"/>
      <c r="E51" s="47"/>
    </row>
    <row r="52" spans="3:5" ht="18.5" x14ac:dyDescent="0.45">
      <c r="C52" s="47" t="s">
        <v>63</v>
      </c>
      <c r="D52" s="47"/>
      <c r="E52" s="48">
        <f>_xlfn.NORM.DIST(500,E46,E49,TRUE)</f>
        <v>0.32847950718994334</v>
      </c>
    </row>
    <row r="53" spans="3:5" ht="18.5" x14ac:dyDescent="0.45">
      <c r="C53" s="47"/>
      <c r="D53" s="47"/>
      <c r="E53" s="47"/>
    </row>
    <row r="54" spans="3:5" ht="18.5" x14ac:dyDescent="0.45">
      <c r="C54" s="47"/>
      <c r="D54" s="47"/>
      <c r="E54" s="49">
        <f>1-E52</f>
        <v>0.67152049281005666</v>
      </c>
    </row>
    <row r="55" spans="3:5" ht="18.5" x14ac:dyDescent="0.45">
      <c r="C55" s="47"/>
      <c r="D55" s="47"/>
      <c r="E55" s="47"/>
    </row>
    <row r="56" spans="3:5" ht="18.5" x14ac:dyDescent="0.45">
      <c r="C56" s="47"/>
      <c r="D56" s="47"/>
      <c r="E56" s="47"/>
    </row>
    <row r="57" spans="3:5" ht="18.5" x14ac:dyDescent="0.45">
      <c r="C57" s="47"/>
      <c r="D57" s="47"/>
      <c r="E57" s="47"/>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4:I36"/>
  <sheetViews>
    <sheetView tabSelected="1" zoomScale="79" workbookViewId="0">
      <selection activeCell="G32" sqref="G32"/>
    </sheetView>
  </sheetViews>
  <sheetFormatPr defaultRowHeight="14.5" x14ac:dyDescent="0.35"/>
  <cols>
    <col min="3" max="3" width="14.1796875" bestFit="1" customWidth="1"/>
    <col min="4" max="4" width="27.36328125" customWidth="1"/>
    <col min="7" max="7" width="11.1796875" bestFit="1" customWidth="1"/>
    <col min="9" max="9" width="11.1796875" bestFit="1" customWidth="1"/>
  </cols>
  <sheetData>
    <row r="14" spans="3:4" ht="18.5" x14ac:dyDescent="0.45">
      <c r="C14" s="47"/>
      <c r="D14" s="47"/>
    </row>
    <row r="15" spans="3:4" ht="18.5" x14ac:dyDescent="0.45">
      <c r="C15" s="47" t="s">
        <v>62</v>
      </c>
      <c r="D15" s="48">
        <f>(10-7.5)/2.1</f>
        <v>1.1904761904761905</v>
      </c>
    </row>
    <row r="16" spans="3:4" ht="18.5" x14ac:dyDescent="0.45">
      <c r="C16" s="47"/>
      <c r="D16" s="48"/>
    </row>
    <row r="17" spans="3:9" ht="18.5" x14ac:dyDescent="0.45">
      <c r="C17" s="47"/>
      <c r="D17" s="48">
        <f>_xlfn.NORM.S.DIST(D15,TRUE)</f>
        <v>0.8830703586536276</v>
      </c>
    </row>
    <row r="18" spans="3:9" ht="18.5" x14ac:dyDescent="0.45">
      <c r="C18" s="47"/>
      <c r="D18" s="49">
        <f>1-D17</f>
        <v>0.1169296413463724</v>
      </c>
    </row>
    <row r="19" spans="3:9" ht="18.5" x14ac:dyDescent="0.45">
      <c r="C19" s="47"/>
      <c r="D19" s="48"/>
    </row>
    <row r="20" spans="3:9" ht="18.5" x14ac:dyDescent="0.45">
      <c r="C20" s="47"/>
      <c r="D20" s="48"/>
      <c r="E20" s="47"/>
    </row>
    <row r="21" spans="3:9" ht="18.5" x14ac:dyDescent="0.45">
      <c r="C21" s="47" t="s">
        <v>63</v>
      </c>
      <c r="D21" s="48">
        <f>_xlfn.NORM.DIST(7,7.5,2.1,TRUE)</f>
        <v>0.40590361400171648</v>
      </c>
      <c r="E21" s="47"/>
    </row>
    <row r="22" spans="3:9" ht="18.5" x14ac:dyDescent="0.45">
      <c r="C22" s="47"/>
      <c r="D22" s="48">
        <f>_xlfn.NORM.DIST(9,7.5,2.1,TRUE)</f>
        <v>0.76247473797302345</v>
      </c>
      <c r="E22" s="47"/>
    </row>
    <row r="23" spans="3:9" ht="18.5" x14ac:dyDescent="0.45">
      <c r="C23" s="47"/>
      <c r="D23" s="48"/>
      <c r="E23" s="47"/>
    </row>
    <row r="24" spans="3:9" ht="18.5" x14ac:dyDescent="0.45">
      <c r="C24" s="47"/>
      <c r="D24" s="49">
        <f>D22-D21</f>
        <v>0.35657112397130697</v>
      </c>
      <c r="E24" s="47"/>
    </row>
    <row r="25" spans="3:9" ht="18.5" x14ac:dyDescent="0.45">
      <c r="C25" s="47"/>
      <c r="D25" s="48"/>
      <c r="E25" s="47"/>
    </row>
    <row r="26" spans="3:9" ht="18.5" x14ac:dyDescent="0.45">
      <c r="C26" s="47"/>
      <c r="D26" s="48"/>
      <c r="E26" s="47"/>
    </row>
    <row r="27" spans="3:9" ht="18.5" x14ac:dyDescent="0.45">
      <c r="C27" s="47" t="s">
        <v>73</v>
      </c>
      <c r="D27" s="48">
        <f>(3-7.5)/2.1</f>
        <v>-2.1428571428571428</v>
      </c>
      <c r="E27" s="47"/>
    </row>
    <row r="28" spans="3:9" ht="18.5" x14ac:dyDescent="0.45">
      <c r="C28" s="47"/>
      <c r="D28" s="48"/>
    </row>
    <row r="29" spans="3:9" ht="18.5" x14ac:dyDescent="0.45">
      <c r="C29" s="47"/>
      <c r="D29" s="49">
        <f>_xlfn.NORM.S.DIST(D27,TRUE)</f>
        <v>1.6062285603828323E-2</v>
      </c>
    </row>
    <row r="30" spans="3:9" ht="18.5" x14ac:dyDescent="0.45">
      <c r="C30" s="47"/>
      <c r="D30" s="47"/>
    </row>
    <row r="31" spans="3:9" ht="18.5" x14ac:dyDescent="0.45">
      <c r="C31" s="47" t="s">
        <v>64</v>
      </c>
      <c r="D31" s="50">
        <f>_xlfn.NORM.INV(0.05,7.5,2.1)</f>
        <v>4.0458073834019075</v>
      </c>
      <c r="I31" s="71"/>
    </row>
    <row r="32" spans="3:9" ht="18.5" x14ac:dyDescent="0.45">
      <c r="C32" s="47"/>
      <c r="D32" s="47"/>
    </row>
    <row r="33" spans="3:4" ht="18.5" x14ac:dyDescent="0.45">
      <c r="C33" s="47"/>
      <c r="D33" s="51" t="s">
        <v>65</v>
      </c>
    </row>
    <row r="34" spans="3:4" ht="18.5" x14ac:dyDescent="0.45">
      <c r="C34" s="47"/>
      <c r="D34" s="47"/>
    </row>
    <row r="35" spans="3:4" ht="18.5" x14ac:dyDescent="0.45">
      <c r="C35" s="47"/>
      <c r="D35" s="47"/>
    </row>
    <row r="36" spans="3:4" ht="18.5" x14ac:dyDescent="0.45">
      <c r="C36" s="47"/>
      <c r="D36" s="4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Rubric</vt:lpstr>
      <vt:lpstr>HousingPrice</vt:lpstr>
      <vt:lpstr>Car Accident</vt:lpstr>
      <vt:lpstr>Myopic</vt:lpstr>
      <vt:lpstr>Tires</vt:lpstr>
      <vt:lpstr>Study Survey</vt:lpstr>
    </vt:vector>
  </TitlesOfParts>
  <Company>Home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Johnson</dc:creator>
  <cp:lastModifiedBy>USER</cp:lastModifiedBy>
  <cp:lastPrinted>2020-10-22T01:01:39Z</cp:lastPrinted>
  <dcterms:created xsi:type="dcterms:W3CDTF">2010-10-22T07:31:47Z</dcterms:created>
  <dcterms:modified xsi:type="dcterms:W3CDTF">2021-03-21T23:29:01Z</dcterms:modified>
</cp:coreProperties>
</file>