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28035" windowHeight="1167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</externalReferences>
  <calcPr calcId="125725"/>
</workbook>
</file>

<file path=xl/calcChain.xml><?xml version="1.0" encoding="utf-8"?>
<calcChain xmlns="http://schemas.openxmlformats.org/spreadsheetml/2006/main">
  <c r="B24" i="1"/>
  <c r="C24" s="1"/>
  <c r="B17" l="1"/>
  <c r="C17" s="1"/>
  <c r="C21" s="1"/>
  <c r="D21" s="1"/>
  <c r="E4"/>
  <c r="E5"/>
  <c r="E8"/>
  <c r="E9"/>
  <c r="E12"/>
  <c r="E13"/>
  <c r="B2" i="2" l="1"/>
  <c r="B1" l="1"/>
  <c r="C1" s="1"/>
  <c r="B3" l="1"/>
  <c r="B5" l="1"/>
  <c r="D10" i="1" l="1"/>
  <c r="E10" s="1"/>
  <c r="F16"/>
  <c r="D14"/>
  <c r="E14" s="1"/>
  <c r="D6"/>
  <c r="E6" s="1"/>
  <c r="D2"/>
  <c r="D11"/>
  <c r="E11" s="1"/>
  <c r="D7"/>
  <c r="E7" s="1"/>
  <c r="D15"/>
  <c r="E15" s="1"/>
  <c r="D3"/>
  <c r="E3" s="1"/>
  <c r="E2" l="1"/>
  <c r="E18" s="1"/>
  <c r="B4" i="2" s="1"/>
  <c r="D18" i="1"/>
  <c r="C4" i="2" l="1"/>
  <c r="D1"/>
</calcChain>
</file>

<file path=xl/sharedStrings.xml><?xml version="1.0" encoding="utf-8"?>
<sst xmlns="http://schemas.openxmlformats.org/spreadsheetml/2006/main" count="30" uniqueCount="17">
  <si>
    <t>Building1</t>
    <phoneticPr fontId="1" type="noConversion"/>
  </si>
  <si>
    <t>耗电量</t>
    <phoneticPr fontId="1" type="noConversion"/>
  </si>
  <si>
    <t>天然气耗量</t>
    <phoneticPr fontId="1" type="noConversion"/>
  </si>
  <si>
    <t>kWh</t>
    <phoneticPr fontId="1" type="noConversion"/>
  </si>
  <si>
    <t>Building2</t>
    <phoneticPr fontId="1" type="noConversion"/>
  </si>
  <si>
    <t>Building3</t>
    <phoneticPr fontId="1" type="noConversion"/>
  </si>
  <si>
    <t>Building4</t>
    <phoneticPr fontId="1" type="noConversion"/>
  </si>
  <si>
    <t>碳排放量</t>
    <phoneticPr fontId="1" type="noConversion"/>
  </si>
  <si>
    <t>50年周期碳排放</t>
    <phoneticPr fontId="1" type="noConversion"/>
  </si>
  <si>
    <t>运营碳排放</t>
    <phoneticPr fontId="1" type="noConversion"/>
  </si>
  <si>
    <t>原材料生产碳排放</t>
    <phoneticPr fontId="1" type="noConversion"/>
  </si>
  <si>
    <t>建筑原材料生产</t>
    <phoneticPr fontId="1" type="noConversion"/>
  </si>
  <si>
    <t>建筑材料运输</t>
    <phoneticPr fontId="1" type="noConversion"/>
  </si>
  <si>
    <t>运营阶段</t>
    <phoneticPr fontId="1" type="noConversion"/>
  </si>
  <si>
    <t>拆除阶段</t>
    <phoneticPr fontId="1" type="noConversion"/>
  </si>
  <si>
    <t>现场施工阶段</t>
    <phoneticPr fontId="1" type="noConversion"/>
  </si>
  <si>
    <t>耗电量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</si>
</sst>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55555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Sheet2!$A$1:$A$5</c:f>
              <c:strCache>
                <c:ptCount val="5"/>
                <c:pt idx="0">
                  <c:v>建筑原材料生产</c:v>
                </c:pt>
                <c:pt idx="1">
                  <c:v>建筑材料运输</c:v>
                </c:pt>
                <c:pt idx="2">
                  <c:v>现场施工阶段</c:v>
                </c:pt>
                <c:pt idx="3">
                  <c:v>运营阶段</c:v>
                </c:pt>
                <c:pt idx="4">
                  <c:v>拆除阶段</c:v>
                </c:pt>
              </c:strCache>
            </c:strRef>
          </c:cat>
          <c:val>
            <c:numRef>
              <c:f>Sheet2!$B$1:$B$5</c:f>
              <c:numCache>
                <c:formatCode>General</c:formatCode>
                <c:ptCount val="5"/>
                <c:pt idx="0">
                  <c:v>31890.210718405371</c:v>
                </c:pt>
                <c:pt idx="1">
                  <c:v>678.17511545303228</c:v>
                </c:pt>
                <c:pt idx="2">
                  <c:v>2094.3623368521326</c:v>
                </c:pt>
                <c:pt idx="3">
                  <c:v>201267.99894776099</c:v>
                </c:pt>
                <c:pt idx="4">
                  <c:v>998.5346169017696</c:v>
                </c:pt>
              </c:numCache>
            </c:numRef>
          </c:val>
        </c:ser>
        <c:dLbls>
          <c:showPercent val="1"/>
        </c:dLbls>
      </c:pie3DChart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11</xdr:row>
      <xdr:rowOff>161925</xdr:rowOff>
    </xdr:from>
    <xdr:to>
      <xdr:col>16</xdr:col>
      <xdr:colOff>171450</xdr:colOff>
      <xdr:row>27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0899;&#25490;&#25918;&#22240;&#2337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4314;&#26448;&#28165;&#21333;&#26680;&#31639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45;&#24037;&#37327;&#35745;&#3163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主要能源碳排放因子"/>
      <sheetName val="电力碳排放因子"/>
      <sheetName val="建筑材料碳排放因子"/>
      <sheetName val="材料运输碳排放因子"/>
      <sheetName val="施工机械台班能源用量"/>
    </sheetNames>
    <sheetDataSet>
      <sheetData sheetId="0">
        <row r="10">
          <cell r="F10">
            <v>3.8931E-2</v>
          </cell>
          <cell r="H10">
            <v>2.1406054626</v>
          </cell>
        </row>
      </sheetData>
      <sheetData sheetId="1">
        <row r="5">
          <cell r="E5">
            <v>0.58955000000000002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建筑材料运输"/>
    </sheetNames>
    <sheetDataSet>
      <sheetData sheetId="0"/>
      <sheetData sheetId="1"/>
      <sheetData sheetId="2"/>
      <sheetData sheetId="3"/>
      <sheetData sheetId="4"/>
      <sheetData sheetId="5">
        <row r="16">
          <cell r="O16">
            <v>31890.210718405371</v>
          </cell>
        </row>
      </sheetData>
      <sheetData sheetId="6">
        <row r="4">
          <cell r="B4">
            <v>678.17511545303228</v>
          </cell>
        </row>
        <row r="7">
          <cell r="A7">
            <v>684.38026637394967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土石方工程量"/>
      <sheetName val="独立基础工程量"/>
      <sheetName val="砌体工程量"/>
      <sheetName val="混凝土工程"/>
      <sheetName val="主体结构钢筋工程"/>
      <sheetName val="垂直运输工程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B7">
            <v>2094.3623368521326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tabSelected="1" workbookViewId="0">
      <selection activeCell="C24" sqref="C24"/>
    </sheetView>
  </sheetViews>
  <sheetFormatPr defaultRowHeight="13.5"/>
  <sheetData>
    <row r="1" spans="1:6">
      <c r="A1" t="s">
        <v>0</v>
      </c>
      <c r="D1" t="s">
        <v>7</v>
      </c>
      <c r="E1" t="s">
        <v>8</v>
      </c>
    </row>
    <row r="2" spans="1:6">
      <c r="A2" t="s">
        <v>1</v>
      </c>
      <c r="B2">
        <v>1530658.2</v>
      </c>
      <c r="C2" t="s">
        <v>3</v>
      </c>
      <c r="D2">
        <f>B2*[1]电力碳排放因子!$E$5/1000</f>
        <v>902.39954180999996</v>
      </c>
      <c r="E2">
        <f>D2*50</f>
        <v>45119.977090499997</v>
      </c>
    </row>
    <row r="3" spans="1:6" ht="14.25">
      <c r="A3" t="s">
        <v>2</v>
      </c>
      <c r="B3" s="1">
        <v>326956.74</v>
      </c>
      <c r="C3" t="s">
        <v>3</v>
      </c>
      <c r="D3">
        <f>B3*3600*1000/1000000000000/[1]主要能源碳排放因子!$F$10*[1]主要能源碳排放因子!$H$10</f>
        <v>64.719308038334404</v>
      </c>
      <c r="E3">
        <f t="shared" ref="E3:E15" si="0">D3*50</f>
        <v>3235.9654019167201</v>
      </c>
    </row>
    <row r="4" spans="1:6">
      <c r="E4">
        <f t="shared" si="0"/>
        <v>0</v>
      </c>
    </row>
    <row r="5" spans="1:6">
      <c r="A5" t="s">
        <v>4</v>
      </c>
      <c r="E5">
        <f t="shared" si="0"/>
        <v>0</v>
      </c>
    </row>
    <row r="6" spans="1:6" ht="14.25">
      <c r="A6" t="s">
        <v>1</v>
      </c>
      <c r="B6" s="1">
        <v>3256447.41</v>
      </c>
      <c r="C6" t="s">
        <v>3</v>
      </c>
      <c r="D6">
        <f>B6*[1]电力碳排放因子!$E$5/1000</f>
        <v>1919.8385705655</v>
      </c>
      <c r="E6">
        <f t="shared" si="0"/>
        <v>95991.928528275006</v>
      </c>
    </row>
    <row r="7" spans="1:6">
      <c r="A7" t="s">
        <v>2</v>
      </c>
      <c r="B7">
        <v>37045.97</v>
      </c>
      <c r="C7" t="s">
        <v>3</v>
      </c>
      <c r="D7">
        <f>B7*3600*1000/1000000000000/[1]主要能源碳排放因子!$F$10*[1]主要能源碳排放因子!$H$10</f>
        <v>7.3330482314231995</v>
      </c>
      <c r="E7">
        <f t="shared" si="0"/>
        <v>366.65241157115997</v>
      </c>
    </row>
    <row r="8" spans="1:6">
      <c r="E8">
        <f t="shared" si="0"/>
        <v>0</v>
      </c>
    </row>
    <row r="9" spans="1:6">
      <c r="A9" t="s">
        <v>5</v>
      </c>
      <c r="E9">
        <f t="shared" si="0"/>
        <v>0</v>
      </c>
    </row>
    <row r="10" spans="1:6" ht="14.25">
      <c r="A10" t="s">
        <v>1</v>
      </c>
      <c r="B10" s="1">
        <v>1242103.5</v>
      </c>
      <c r="C10" t="s">
        <v>3</v>
      </c>
      <c r="D10">
        <f>B10*[1]电力碳排放因子!$E$5/1000</f>
        <v>732.28211842500002</v>
      </c>
      <c r="E10">
        <f t="shared" si="0"/>
        <v>36614.105921250004</v>
      </c>
    </row>
    <row r="11" spans="1:6" ht="14.25">
      <c r="A11" t="s">
        <v>2</v>
      </c>
      <c r="B11" s="1">
        <v>80515.539999999994</v>
      </c>
      <c r="C11" t="s">
        <v>3</v>
      </c>
      <c r="D11">
        <f>B11*3600*1000/1000000000000/[1]主要能源碳排放因子!$F$10*[1]主要能源碳排放因子!$H$10</f>
        <v>15.937613138462398</v>
      </c>
      <c r="E11">
        <f t="shared" si="0"/>
        <v>796.88065692311989</v>
      </c>
    </row>
    <row r="12" spans="1:6">
      <c r="E12">
        <f t="shared" si="0"/>
        <v>0</v>
      </c>
    </row>
    <row r="13" spans="1:6">
      <c r="A13" t="s">
        <v>6</v>
      </c>
      <c r="E13">
        <f t="shared" si="0"/>
        <v>0</v>
      </c>
    </row>
    <row r="14" spans="1:6" ht="14.25">
      <c r="A14" t="s">
        <v>1</v>
      </c>
      <c r="B14" s="1">
        <v>649393.23</v>
      </c>
      <c r="C14" t="s">
        <v>3</v>
      </c>
      <c r="D14">
        <f>B14*[1]电力碳排放因子!$E$5/1000</f>
        <v>382.84977874650002</v>
      </c>
      <c r="E14">
        <f t="shared" si="0"/>
        <v>19142.488937325001</v>
      </c>
    </row>
    <row r="15" spans="1:6" ht="14.25">
      <c r="A15" t="s">
        <v>2</v>
      </c>
      <c r="B15" s="1">
        <v>0</v>
      </c>
      <c r="C15" t="s">
        <v>3</v>
      </c>
      <c r="D15">
        <f>B15*3600*1000/1000000000000/[1]主要能源碳排放因子!$F$10*[1]主要能源碳排放因子!$H$10</f>
        <v>0</v>
      </c>
      <c r="E15">
        <f t="shared" si="0"/>
        <v>0</v>
      </c>
    </row>
    <row r="16" spans="1:6">
      <c r="F16">
        <f>D16*[1]电力碳排放因子!$E$5/1000</f>
        <v>0</v>
      </c>
    </row>
    <row r="17" spans="1:5">
      <c r="B17">
        <f>SUM(B2:B15)</f>
        <v>7123120.5899999999</v>
      </c>
      <c r="C17">
        <f>B17*0.39</f>
        <v>2778017.0301000001</v>
      </c>
    </row>
    <row r="18" spans="1:5">
      <c r="A18" t="s">
        <v>9</v>
      </c>
      <c r="D18">
        <f>SUM(D2:D15)</f>
        <v>4025.35997895522</v>
      </c>
      <c r="E18">
        <f>SUM(E2:E17)</f>
        <v>201267.99894776099</v>
      </c>
    </row>
    <row r="19" spans="1:5">
      <c r="A19" t="s">
        <v>10</v>
      </c>
    </row>
    <row r="21" spans="1:5">
      <c r="C21">
        <f>C17*0.095</f>
        <v>263911.61785949999</v>
      </c>
      <c r="D21">
        <f>C21*0.58955/1000</f>
        <v>155.58909430906823</v>
      </c>
    </row>
    <row r="24" spans="1:5">
      <c r="A24" t="s">
        <v>16</v>
      </c>
      <c r="B24">
        <f>B2+B6+B10+B14</f>
        <v>6678602.3399999999</v>
      </c>
      <c r="C24">
        <f>721627.74/B24</f>
        <v>0.10805071229918445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E12" sqref="E12"/>
    </sheetView>
  </sheetViews>
  <sheetFormatPr defaultRowHeight="13.5"/>
  <sheetData>
    <row r="1" spans="1:4">
      <c r="A1" t="s">
        <v>11</v>
      </c>
      <c r="B1">
        <f>[2]Sheet6!$O$16</f>
        <v>31890.210718405371</v>
      </c>
      <c r="C1">
        <f>B1*0.05</f>
        <v>1594.5105359202687</v>
      </c>
      <c r="D1">
        <f>C1/SUM(B1:B5)</f>
        <v>6.729900686995624E-3</v>
      </c>
    </row>
    <row r="2" spans="1:4">
      <c r="A2" t="s">
        <v>12</v>
      </c>
      <c r="B2">
        <f>[2]建筑材料运输!$B$4</f>
        <v>678.17511545303228</v>
      </c>
    </row>
    <row r="3" spans="1:4">
      <c r="A3" t="s">
        <v>15</v>
      </c>
      <c r="B3">
        <f>[3]Sheet2!$B$7</f>
        <v>2094.3623368521326</v>
      </c>
    </row>
    <row r="4" spans="1:4">
      <c r="A4" t="s">
        <v>13</v>
      </c>
      <c r="B4">
        <f>Sheet1!E18</f>
        <v>201267.99894776099</v>
      </c>
      <c r="C4">
        <f>3930.6/B4</f>
        <v>1.9529185069406811E-2</v>
      </c>
    </row>
    <row r="5" spans="1:4">
      <c r="A5" t="s">
        <v>14</v>
      </c>
      <c r="B5">
        <f>B3*0.15+[2]建筑材料运输!$A$7</f>
        <v>998.5346169017696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2022-04-24T10:33:06Z</dcterms:created>
  <dcterms:modified xsi:type="dcterms:W3CDTF">2022-04-27T16:50:00Z</dcterms:modified>
</cp:coreProperties>
</file>