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queensuca.sharepoint.com/teams/GROUP-MECH462Team06/Shared Documents/General/Budget/"/>
    </mc:Choice>
  </mc:AlternateContent>
  <xr:revisionPtr revIDLastSave="953" documentId="8_{F5C143D5-5B30-4CC8-9FF5-EC0484B896E1}" xr6:coauthVersionLast="47" xr6:coauthVersionMax="47" xr10:uidLastSave="{F083E785-246A-4270-ABB6-6797702D4B98}"/>
  <bookViews>
    <workbookView xWindow="-108" yWindow="12852" windowWidth="23256" windowHeight="12456" activeTab="1" xr2:uid="{C90815A1-80EF-4DAC-A6E6-1707854DB6C4}"/>
  </bookViews>
  <sheets>
    <sheet name="Budget " sheetId="3" r:id="rId1"/>
    <sheet name="Materials" sheetId="1" r:id="rId2"/>
    <sheet name="Summary Table" sheetId="4" r:id="rId3"/>
    <sheet name="Labour" sheetId="2" r:id="rId4"/>
    <sheet name="old" sheetId="6" r:id="rId5"/>
  </sheets>
  <definedNames>
    <definedName name="_xlnm._FilterDatabase" localSheetId="3" hidden="1">Labour!$A$1:$D$1</definedName>
    <definedName name="_xlnm._FilterDatabase" localSheetId="1" hidden="1">Materials!$A$1:$N$1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4" i="6" l="1"/>
  <c r="P30" i="6"/>
  <c r="J30" i="6"/>
  <c r="M30" i="6" s="1"/>
  <c r="P29" i="6"/>
  <c r="J29" i="6"/>
  <c r="M29" i="6" s="1"/>
  <c r="P28" i="6"/>
  <c r="M28" i="6"/>
  <c r="J28" i="6"/>
  <c r="P27" i="6"/>
  <c r="J27" i="6"/>
  <c r="M27" i="6" s="1"/>
  <c r="P26" i="6"/>
  <c r="M26" i="6"/>
  <c r="J26" i="6"/>
  <c r="P25" i="6"/>
  <c r="M25" i="6"/>
  <c r="J25" i="6"/>
  <c r="P24" i="6"/>
  <c r="J24" i="6"/>
  <c r="M24" i="6" s="1"/>
  <c r="P23" i="6"/>
  <c r="J23" i="6"/>
  <c r="M23" i="6" s="1"/>
  <c r="P22" i="6"/>
  <c r="M22" i="6"/>
  <c r="J22" i="6"/>
  <c r="P21" i="6"/>
  <c r="J21" i="6"/>
  <c r="M21" i="6" s="1"/>
  <c r="P20" i="6"/>
  <c r="M20" i="6"/>
  <c r="J20" i="6"/>
  <c r="P19" i="6"/>
  <c r="J19" i="6"/>
  <c r="M19" i="6" s="1"/>
  <c r="P18" i="6"/>
  <c r="M18" i="6"/>
  <c r="J18" i="6"/>
  <c r="P17" i="6"/>
  <c r="M17" i="6"/>
  <c r="J17" i="6"/>
  <c r="P16" i="6"/>
  <c r="J16" i="6"/>
  <c r="M16" i="6" s="1"/>
  <c r="P15" i="6"/>
  <c r="J15" i="6"/>
  <c r="M15" i="6" s="1"/>
  <c r="P14" i="6"/>
  <c r="M14" i="6"/>
  <c r="J14" i="6"/>
  <c r="P13" i="6"/>
  <c r="J13" i="6"/>
  <c r="M13" i="6" s="1"/>
  <c r="P12" i="6"/>
  <c r="M12" i="6"/>
  <c r="J12" i="6"/>
  <c r="P11" i="6"/>
  <c r="J11" i="6"/>
  <c r="M11" i="6" s="1"/>
  <c r="P10" i="6"/>
  <c r="M10" i="6"/>
  <c r="J10" i="6"/>
  <c r="P9" i="6"/>
  <c r="M9" i="6"/>
  <c r="J9" i="6"/>
  <c r="P8" i="6"/>
  <c r="J8" i="6"/>
  <c r="M8" i="6" s="1"/>
  <c r="P7" i="6"/>
  <c r="J7" i="6"/>
  <c r="M7" i="6" s="1"/>
  <c r="P6" i="6"/>
  <c r="M6" i="6"/>
  <c r="J6" i="6"/>
  <c r="P5" i="6"/>
  <c r="J5" i="6"/>
  <c r="M5" i="6" s="1"/>
  <c r="P4" i="6"/>
  <c r="M4" i="6"/>
  <c r="J4" i="6"/>
  <c r="P3" i="6"/>
  <c r="J3" i="6"/>
  <c r="M3" i="6" s="1"/>
  <c r="P2" i="6"/>
  <c r="M2" i="6"/>
  <c r="J2" i="6"/>
  <c r="A32" i="1"/>
  <c r="I2" i="2"/>
  <c r="I3" i="2"/>
  <c r="I4" i="2"/>
  <c r="I5" i="2"/>
  <c r="I6"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2" i="2"/>
  <c r="J8" i="1"/>
  <c r="M8" i="1" s="1"/>
  <c r="J9" i="1"/>
  <c r="M9" i="1" s="1"/>
  <c r="J10" i="1"/>
  <c r="M10" i="1" s="1"/>
  <c r="J11" i="1"/>
  <c r="M11" i="1" s="1"/>
  <c r="J12" i="1"/>
  <c r="M12" i="1" s="1"/>
  <c r="J15" i="1"/>
  <c r="M15" i="1" s="1"/>
  <c r="J21" i="1"/>
  <c r="M21" i="1" s="1"/>
  <c r="J16" i="1"/>
  <c r="M16" i="1" s="1"/>
  <c r="J17" i="1"/>
  <c r="M17" i="1" s="1"/>
  <c r="J20" i="1"/>
  <c r="M20" i="1" s="1"/>
  <c r="J13" i="1"/>
  <c r="M13" i="1" s="1"/>
  <c r="J19" i="1"/>
  <c r="M19" i="1" s="1"/>
  <c r="J28" i="1"/>
  <c r="M28" i="1" s="1"/>
  <c r="J14" i="1"/>
  <c r="M14" i="1" s="1"/>
  <c r="J18" i="1"/>
  <c r="M18" i="1" s="1"/>
  <c r="J22" i="1"/>
  <c r="M22" i="1" s="1"/>
  <c r="J23" i="1"/>
  <c r="M23" i="1" s="1"/>
  <c r="J24" i="1"/>
  <c r="M24" i="1" s="1"/>
  <c r="J25" i="1"/>
  <c r="M25" i="1" s="1"/>
  <c r="J26" i="1"/>
  <c r="M26" i="1" s="1"/>
  <c r="J27" i="1"/>
  <c r="M27" i="1" s="1"/>
  <c r="J4" i="1"/>
  <c r="M4" i="1" s="1"/>
  <c r="J5" i="1"/>
  <c r="M5" i="1" s="1"/>
  <c r="J6" i="1"/>
  <c r="M6" i="1" s="1"/>
  <c r="J7" i="1"/>
  <c r="M7" i="1" s="1"/>
  <c r="J3" i="1"/>
  <c r="M3" i="1" s="1"/>
  <c r="J2" i="1"/>
  <c r="M2" i="1" s="1"/>
  <c r="P3" i="1"/>
  <c r="P4" i="1"/>
  <c r="P5" i="1"/>
  <c r="P6" i="1"/>
  <c r="P7" i="1"/>
  <c r="P8" i="1"/>
  <c r="P9" i="1"/>
  <c r="P10" i="1"/>
  <c r="P11" i="1"/>
  <c r="P12" i="1"/>
  <c r="P15" i="1"/>
  <c r="P21" i="1"/>
  <c r="P16" i="1"/>
  <c r="P17" i="1"/>
  <c r="P20" i="1"/>
  <c r="P13" i="1"/>
  <c r="P19" i="1"/>
  <c r="P28" i="1"/>
  <c r="P14" i="1"/>
  <c r="P18" i="1"/>
  <c r="P22" i="1"/>
  <c r="P23" i="1"/>
  <c r="P24" i="1"/>
  <c r="P25" i="1"/>
  <c r="P26" i="1"/>
  <c r="P27" i="1"/>
  <c r="P2" i="1"/>
  <c r="C5" i="3" l="1"/>
  <c r="D5" i="3" s="1"/>
  <c r="E5" i="3" s="1"/>
  <c r="C6" i="3"/>
  <c r="C7" i="3" l="1"/>
  <c r="D7" i="3" s="1"/>
  <c r="E7" i="3" s="1"/>
  <c r="D6" i="3"/>
  <c r="E6" i="3" s="1"/>
</calcChain>
</file>

<file path=xl/sharedStrings.xml><?xml version="1.0" encoding="utf-8"?>
<sst xmlns="http://schemas.openxmlformats.org/spreadsheetml/2006/main" count="556" uniqueCount="198">
  <si>
    <t>Contingencies:</t>
  </si>
  <si>
    <t>A 10% contingency budget is essential for the trash bot project to account for unexpected costs, such as component failures, design modifications, and unforeseen technical challenges. This buffer ensures smooth project execution without delays due to supply chain issues or additional testing requirements.</t>
  </si>
  <si>
    <t>BOM</t>
  </si>
  <si>
    <t>Contingency Amount</t>
  </si>
  <si>
    <t>Total With Contingency</t>
  </si>
  <si>
    <t xml:space="preserve">Materials </t>
  </si>
  <si>
    <t>ali express arduino unavailable, had to get from amazon</t>
  </si>
  <si>
    <t xml:space="preserve">Labour </t>
  </si>
  <si>
    <t xml:space="preserve">Total </t>
  </si>
  <si>
    <t>Project #</t>
  </si>
  <si>
    <t>Status</t>
  </si>
  <si>
    <t>Assembly</t>
  </si>
  <si>
    <t>Supplier</t>
  </si>
  <si>
    <t>Item Number</t>
  </si>
  <si>
    <t>Item Name</t>
  </si>
  <si>
    <t>Item Descriptor</t>
  </si>
  <si>
    <t>Qty</t>
  </si>
  <si>
    <t>Unit Cost (CDN)</t>
  </si>
  <si>
    <t>Taxes (CDN)</t>
  </si>
  <si>
    <t>Duties/Import (CDN)</t>
  </si>
  <si>
    <t>Shipping (CDN)</t>
  </si>
  <si>
    <t>Total Cost (CDN)</t>
  </si>
  <si>
    <t>URL to Item</t>
  </si>
  <si>
    <t>Comments</t>
  </si>
  <si>
    <t xml:space="preserve"> Total Cost Before Tax</t>
  </si>
  <si>
    <t>Arrived</t>
  </si>
  <si>
    <t>Drive</t>
  </si>
  <si>
    <t>Vex</t>
  </si>
  <si>
    <t>217-6706</t>
  </si>
  <si>
    <t>Flanged Round  Bearing - 0.5" ID</t>
  </si>
  <si>
    <t>0.500" ID x 1.125" OD x 0.313" WD </t>
  </si>
  <si>
    <t>https://www.vexrobotics.com/pro-bearings.html</t>
  </si>
  <si>
    <t>Ordered by team, aproved by advisor, and will be reimbursed through Queen's ERS</t>
  </si>
  <si>
    <t>Drive/Collector</t>
  </si>
  <si>
    <t>217-2754</t>
  </si>
  <si>
    <t>Hex Stock  - 3/8" OD (36")</t>
  </si>
  <si>
    <t>3/8" OD, 36" L (91.4 cm)</t>
  </si>
  <si>
    <t>https://www.vexrobotics.com/shaft-stock.html</t>
  </si>
  <si>
    <t>Chassis</t>
  </si>
  <si>
    <t>217-8712</t>
  </si>
  <si>
    <t>Pre-Drilled VersaFrame Aluminum Tube Stock</t>
  </si>
  <si>
    <t>1" x 1" x 0.0625", 59" long</t>
  </si>
  <si>
    <t>https://www.vexrobotics.com/versaframestock.html</t>
  </si>
  <si>
    <t>217-2903</t>
  </si>
  <si>
    <t>VersaWheel (4")</t>
  </si>
  <si>
    <t>4" OD</t>
  </si>
  <si>
    <t>https://www.vexrobotics.com/versawheels.html</t>
  </si>
  <si>
    <t>217-2775</t>
  </si>
  <si>
    <t>#25 Standard Roller Chain (10')</t>
  </si>
  <si>
    <t>#25, 10 ft long</t>
  </si>
  <si>
    <t>https://www.vexrobotics.com/roller-chain.html#attr-vex_drawings</t>
  </si>
  <si>
    <t>217-6466</t>
  </si>
  <si>
    <t>#25 Master Link (5 Pack)</t>
  </si>
  <si>
    <t>#25 chain</t>
  </si>
  <si>
    <t>https://www.vexrobotics.com/roller-chain.html</t>
  </si>
  <si>
    <t>217-3875</t>
  </si>
  <si>
    <t>Hex Bearings - 1/2" OD</t>
  </si>
  <si>
    <t>M4 x 30 mm button head</t>
  </si>
  <si>
    <t>Body</t>
  </si>
  <si>
    <t>Amazon</t>
  </si>
  <si>
    <t>3D PLA Filament 1.75mm Black 1kg Spool</t>
  </si>
  <si>
    <t>…</t>
  </si>
  <si>
    <t>https://www.amazon.ca/DURAMIC-PLA-No-Tangling-No-Clogging-Dimensional/dp/B0B6J7V92M/ref=sr_1_6?crid=3M6ODP82ZG8GE&amp;dib=eyJ2IjoiMSJ9.f_GUxYY_i_SgYXLG_soBoF0POv_WoCo5Iq2HwAqStWs6zo37qiDqxtbHVeSF6pSklFx5YDfzrVU5c0zf_zvHSM1E7wzTQh3A4UcX54rbD8nx-rF1hj3SbObkBveTopgjuTjpnSmEuhCxFReA3NdXu-105n1Q4t4_45hLeTqr1mfackc9ROR3ui5e0V1xfWs7rK79MGHjlzsI2aAbweEmI8K-ynY4k0HgxMg7rw9ngjp_khT6ZqBZq7vViU9ukZzAQj2CWI9Ul2WnQmhtiwUzE9mpAlX02zoTWVn7N77j6GRszQHI6BL2ELa3R9RR7x0jb8WWwpBuehVPSLtzNbTVmA7JLl7BWsgPIDQWAw-7n216XtP5QP56Dnb2UxFOiz_czLVNilUvONQ2JYtoxzogeqL29-fESmIOJcY0DmtBkRRB6mPt6HzeDljnEoUnMUES.DbUHnWKATNZCfy9u4wxPcH5M14SPlsDoPCTVySanOCo&amp;dib_tag=se&amp;keywords=pla&amp;qid=1738253335&amp;sprefix=p%2Caps%2C90&amp;sr=8-6&amp;th=1</t>
  </si>
  <si>
    <t>Dollarama</t>
  </si>
  <si>
    <t>Superglue</t>
  </si>
  <si>
    <t>Collector</t>
  </si>
  <si>
    <t>Broom Head</t>
  </si>
  <si>
    <t>Elastic Cords</t>
  </si>
  <si>
    <t>Sand Paper</t>
  </si>
  <si>
    <t>Electrical</t>
  </si>
  <si>
    <t>CNHL 5000mAh 3S Lipo Battery 11.1V 70C</t>
  </si>
  <si>
    <t>3S 5000mah 70C, 11.1V</t>
  </si>
  <si>
    <t>https://www.amazon.ca/CNHL-5000mAh-Airplane-Helicopter-Multi-Motor/dp/B0BKRYFCZX/ref=sr_1_12?crid=2G8PX8SKIO9RB&amp;dib=eyJ2IjoiMSJ9.ApP8fzJbgOXqicdpbm3-O9PybINnK_ACBAZP_pD2-RuTbGhS8STErwNnZR93Ti1OYqsMoWVe6Flib69X9L9XKW6jkc_6nufHShkWBPlLVGeolhSoFgA0nta5Bwul_qPdVQda0KZM115XM7-J0XkuxHY81jtWr394fc-bVQfy8LLH1cMZ2As0dbOCQPibbW7W3Xbx7Q-Dxsvs4EOpM133L_VX0biyUWMSe9uFzeIePYc2BwZF5U2UOSf-FKRttbE3bIUQHoyginxxK77c6Mv2PApdVap8vhkJrqHUmP2KA9Cx0U6jVju7XQhLKRygIIoZEai8L498-m_FV5cIxVdQv3tckEySp5Mbwp5oN3lus7fE1259twglE_nKKSuek7z4bkivPXDGRavaRv4uLAtnnvEtet9DfWduc3gjSP4ztSWN5vo04rCcI_cAam8k-cpv.D_3hKQsgvea7SPei-JGSp3bRA-Xm6oRUpzdvAikains&amp;dib_tag=se&amp;keywords=5000+mah+lipo&amp;qid=1739043141&amp;sprefix=5000+mah+lipo%2Caps%2C104&amp;sr=8-12</t>
  </si>
  <si>
    <t>Worm Gear Motor, High Torsion Micro Speed Reduce Turbine Electric Gearbox Motor</t>
  </si>
  <si>
    <t>12 V, 130 RPM</t>
  </si>
  <si>
    <t>https://www.amazon.ca/Torsion-Reduce-Electric-Gearbox-Reversible/dp/B08JGLKJBQ/ref=sr_1_9?crid=2G3FA4VYED5VS&amp;dib=eyJ2IjoiMSJ9.iJCjnsgmPdAz332bsNgmQc4iQBmNkGyDkPrNAH2HExHqt-DLivRg0LbXNG6GXfEV0mTReExS8E37T6uHuh6pfC9C0xkbyPvA72BGL8mNqEOsxCk01guQLzYjZN9QfJtzRvKYRaU67FID5eaMMmKRCnBpN6S3Q4ECUUg5pzAe3lXG45KAgj1evyOs_IUzCXc4BZnJcO5T86BYY9rGJSrvYhDStpUfYgKS2a03-K2B7dpQxshj88ZBpUZGUYq4bueBp33fU-YUuDhD4RTLTrqvJfLSQzIHXaXvcx68YnT0y355cDG4J1HL7Hfg0QDO9rJb4iFThdIsLuSGJMXqbsA1GkIHmBBXrobvMCTGM9_YiFgbPLYZ-sL3PEN31vmqCGq9aCtcVc8byzqsni_p812qbFUbMs7CXZWWtcZdMpzphReD7_Sn2mi7ELq8NN41iFNW.nq6lot1tFTC2T_-F-qqX6WZa9kxo2hl2eFVmHxJB59Q&amp;dib_tag=se&amp;keywords=high%2Btorque%2Bdc%2Bmotor&amp;qid=1739053277&amp;sprefix=%2Caps%2C227&amp;sr=8-9&amp;th=1</t>
  </si>
  <si>
    <t>Fasteners</t>
  </si>
  <si>
    <t>B0CTH4FXQ9</t>
  </si>
  <si>
    <t>50 Pcs M4 x 40mm</t>
  </si>
  <si>
    <t>M4 x 40 mm button head</t>
  </si>
  <si>
    <t xml:space="preserve">https://www.amazon.ca/iexcell-Thread-Socket-Button-Screws/dp/B0CTH4FXQ9/ref=sr_1_5?dib=eyJ2IjoiMSJ9.O5C0f4zueU02QWU1C2p704VHj4hZ9i0qTY8jyA-w9DDHta7BLiGXcEmtqTFZA6tmh73PUhiGU7bh8We2vTtsuazXL_2wr8TQSfqc9WN11BjQ8u6Mun0FykORBQvFQi3I_WE3BF6Np_dII-sInjCN1_6qbtj2FG76tY80z73PaIZ6RxEnqACe9JAMI6Xma-Kd1jf4oopMULUCjKzUKxb9aUoHpBacWC9n90S_DL1LeYVBnise0r0v5lMEcySdJeFW0PgLP2JpbGLcnvo_5S6XosVA519pm6eNUelPDmaUrhUeE8_1DdkO5Fb0c1ysVnxJ7Y-MEyq2zoG7eqHo-X52t4b2Wwy9w_4NUu6NWA1vwhnGy9F8oRHIhj2cuiSh5sfZqQtvijsXZ_v7xuqXjmd1iDrQMROyNj-poZzJfFsbj2Etu1Q6JYaNLqFmU1tdCD09.QRaop-vK0oYIix8TCpQ_H9snA8Ew_hTykO5ItgplXRQ&amp;dib_tag=se&amp;keywords=m4+x+40mm&amp;qid=1737601456&amp;sr=8-5 </t>
  </si>
  <si>
    <t>B0CKXR4NQT</t>
  </si>
  <si>
    <t>210 Pieces M3-M8 Hex Nuts Assortment Kit, Stainless Steel (304) 18-8 Nuts for Screws Bolts</t>
  </si>
  <si>
    <t>M3-M8 Hex Nuts</t>
  </si>
  <si>
    <t>https://www.amazon.ca/Pieces-Stainless-Steel-Screws-Bolts/dp/B0CKXR4NQT/ref=sr_1_6?crid=1LZ54GRNWAH0E&amp;dib=eyJ2IjoiMSJ9.sfLeeFFvMvs4IryIdctETibkml579Jh2PiwiPOd-XQrZdLJBldJU077SvqfSulEYmC4T-ymMTdW4wk4GWR9o_HJjtTqBFMzwh7hx-xLFNL8V9DCQJYzNRrt09Vj0hKTt95CyNjOcH9mxeEy97sxWDDU3SVT-A-lDHHNrD6Mz0RJm2aAQsTuHDdioNxdutZejo3A_xudJGxhG3W1B95wIvAGb7uKF1dZ0khdA1XrKQ-kPzgphR0JhuDnBFElnBHAGERPnSzpPiA7h1n5PsQenxm7o3Aj3OGvWxH0CZY3flW-wD-86X46lGHyZaSdx2cUG1cM-p-ASeIC2HszhFgPpaYkdxe7CE_GR9VhM4bJykoM5s1XCOJVq0XBQiFYcEWuzSJgTqzQskbm_-sNTKI_j2hpEq9IMLHEMAvwPExlhBOEUhn8MZ1z4oNvH79RynX5L.tEv4vN-mxzY1mb9-3DLqevhV4CpCfP80XBTBdgpirS8&amp;dib_tag=se&amp;keywords=m4%2Bnuts&amp;qid=1737601651&amp;sprefix=m4%2Bnuts%2Caps%2C107&amp;sr=8-6&amp;th=1</t>
  </si>
  <si>
    <t>B012TE12CY</t>
  </si>
  <si>
    <t>60 Pcs M3 x 6mm Bolt</t>
  </si>
  <si>
    <t>M3 6mm bolt</t>
  </si>
  <si>
    <t>https://www.amazon.ca/uxcell-Stainless-Steel-Phillips-Screws/dp/B012TE12CY/ref=sr_1_7?crid=M1VW5UKUVNX1&amp;dib=eyJ2IjoiMSJ9.gCNiubVlBvboJdbVIVSsvdAxeklu6fEy4y-J6TZb1Fmfq75-II9ja6dbULLRs-JezQSk9IJ5uzYScrUCqxaIRZ2j4GQ3KBi-x55wIC1jnjY3cConM2LL36ginJq854EKhlIftNQjZIQeWg5sJYnk2w5ZttqZO7FiYANlupnH8Q2Q5gEpsoVtPM8PXrgt9q3x7zzCICIp90UNk6gyFnQfR16Utx9eWMWT3YRaY3I9bfpPKaP4OuRBnMjkb7iY0XYgjge5a_eCDpUxLYfj_LBFPQnRCkbLhQntMZEeOkAnhsbdmDSRp6Lk969CyV13rGlN3Z2ecPm4Vawi2u4RV6bPVV0uarzPogN-FpvwYdISkidxwFrwsm4Flj-SvrglJ_NK9Sa2QciDIlwFbvbInZ4Wt99M4amisE4rgrfu12AznARx7x6z8Vhm-WOKzdyPufFo.ty2mFIhSSwSavwiHE5ad6aivSFQ_BWgZBlaRAVM1M6s&amp;dib_tag=se&amp;keywords=m3+6mm&amp;qid=1737666049&amp;sprefix=m3+6mm%2Caps%2C116&amp;sr=8-7</t>
  </si>
  <si>
    <t>B07ZKK2F26</t>
  </si>
  <si>
    <t>1000rpm motor + DC 12V Gear Motor,</t>
  </si>
  <si>
    <t>12 V, 1000 RPM</t>
  </si>
  <si>
    <t>https://www.amazon.ca/gp/product/B07ZKK2F26/ref=ox_sc_act_title_1?smid=A3BEBWTOARC1WU&amp;th=1</t>
  </si>
  <si>
    <t>B09HGBM5D2</t>
  </si>
  <si>
    <t>BTS7960B 43A  H-Bridge PWM</t>
  </si>
  <si>
    <t>5.5V - 27V, 43A, Dual motor</t>
  </si>
  <si>
    <t>https://www.amazon.ca/JZK-BTS7960B-Double-Stepper-H-Bridge/dp/B09HGBM5D2/ref=sr_1_9?crid=3RXARD9J0ZYVG&amp;dib=eyJ2IjoiMSJ9.YyIDxpTlcH3hqtnzA5V4uYQvqoSwBA6dvcqNabrveTn3dzxVo99UmdP0vsLtg98xIrJRysDes1Xa48_VQiA5hXNy6J79GXd1xpQo7KWmD8VsVu9WU-sgoL0E8KXIl4UXAi0pLlZrZhuWu8QvTPMfelQsm3-79utFnu4Rlf7qxWoNRkq9cEVJLDlSYHc_RXoiGAXHPVawVJsPm0Dbh6AaL5cXbbZ59tX0vJhZ7KfNA_tVf71JbYfLjdQUNjDvwf96WvFZnEFZo2SgNlz5sAWyIvCkDOz-B8FayHYWJ2dIIUrOiheQEKnX8gMDKPpfvBaXheuTD46tAkXNYZIHUgT3_WdlN9roBdSZVu7iz7AuGGoToIrIWw48hJOBN3u4eeCIUQEwiVo30bebAlRARzNHD9XaYCLOejQ1y3O6hXyAlk1gl_3ATKPIusT85_ofoYt-.4fcCSwJkdRc_ezocnePl8idIyQTl41HTvKHGIcdQ9m4&amp;dib_tag=se&amp;keywords=BTS7960&amp;qid=1738194031&amp;sprefix=bts7960%2Caps%2C103&amp;sr=8-9</t>
  </si>
  <si>
    <t>B01H4ZLZLQ</t>
  </si>
  <si>
    <t>Elegoo MEGA 2560 R3 Board</t>
  </si>
  <si>
    <t>5.1 x 10.2 x 2.5 cm</t>
  </si>
  <si>
    <t>https://www.amazon.ca/gp/product/B01H4ZLZLQ/ref=ox_sc_act_image_1?smid=A2WWHQ25ENKVJ1&amp;th=1</t>
  </si>
  <si>
    <t>1st item option</t>
  </si>
  <si>
    <t>Homedepot</t>
  </si>
  <si>
    <t>20pcs M4 x 20mm</t>
  </si>
  <si>
    <t>M4 x 20 mm button head 20 pcs</t>
  </si>
  <si>
    <t>https://www.homedepot.com/p/Hillman-M4-15-x-10-mm-Internal-Hex-Button-Head-Cap-Screws-20-Pack-44462/204795045</t>
  </si>
  <si>
    <t>Ali Express</t>
  </si>
  <si>
    <t xml:space="preserve">DC-DC Convertor </t>
  </si>
  <si>
    <t>12V to 9V 2A</t>
  </si>
  <si>
    <t>https://www.aliexpress.com/item/1005006564943533.html?spm=a2g0o.productlist.main.3.1f05QMJjQMJjKN&amp;algo_pvid=75f99a8d-3d24-4892-b5fd-71bad8fe3637&amp;algo_exp_id=75f99a8d-3d24-4892-b5fd-71bad8fe3637-1&amp;pdp_npi=4%40dis%21CAD%215.77%211.64%21%21%214.05%211.15%21%402101c5a417313716047872764e0761%2112000037688393699%21sea%21CA%210%21ABX&amp;curPageLogUid=yL4IzpDV2faG&amp;utparam-url=scene%3Asearch%7Cquery_from%3A</t>
  </si>
  <si>
    <t>Limit Switch (x10)</t>
  </si>
  <si>
    <t>https://www.aliexpress.com/item/32966619156.html?spm=a2g0o.productlist.main.5.37e91cb0rvGcTz&amp;algo_pvid=4a997690-6d56-42c4-ba27-ed0d3bcd8133&amp;algo_exp_id=4a997690-6d56-42c4-ba27-ed0d3bcd8133-2&amp;pdp_npi=4%40dis%21CAD%213.09%211.41%21%21%212.17%210.99%21%402103245417313719286237362e2844%2166499379236%21sea%21CA%210%21ABX&amp;curPageLogUid=apXMW21wN1f1&amp;utparam-url=scene%3Asearch%7Cquery_from%3A</t>
  </si>
  <si>
    <t>Ultrasonic Sensor (x4)</t>
  </si>
  <si>
    <t>https://www.aliexpress.com/item/1005007556703771.html?spm=a2g0o.productlist.main.14.773ca2cdFVPjsm&amp;algo_pvid=c579b6ef-295b-4ffa-9c0d-37bba92c1487&amp;algo_exp_id=c579b6ef-295b-4ffa-9c0d-37bba92c1487-13&amp;pdp_npi=4%40dis%21CAD%213.11%212.25%21%21%2115.33%2111.10%21%402101c59517382734696715425e1e9f%2112000041281942175%21sea%21CA%210%21ABX&amp;curPageLogUid=kp70GdFARyGf&amp;utparam-url=scene%3Asearch%7Cquery_from%3A</t>
  </si>
  <si>
    <t>1st Item option</t>
  </si>
  <si>
    <t>Power Distribution Board</t>
  </si>
  <si>
    <t xml:space="preserve">9-18V in, 25A </t>
  </si>
  <si>
    <t>https://www.aliexpress.com/item/1005006256867569.html?spm=a2g0o.productlist.main.1.2b7aP8U5P8U5pW&amp;algo_pvid=e432d6dc-1103-4118-b699-3a94eb093dd6&amp;algo_exp_id=e432d6dc-1103-4118-b699-3a94eb093dd6-0&amp;pdp_npi=4%40dis%21CAD%2123.38%215.54%21%21%21115.48%2127.38%21%402101e07217381957234924187e1f4c%2112000036584752559%21sea%21CA%210%21ABX&amp;curPageLogUid=oeYIQl3euJxc&amp;utparam-url=scene%3Asearch%7Cquery_from%3A</t>
  </si>
  <si>
    <t>Bluetooth chip</t>
  </si>
  <si>
    <t>https://www.aliexpress.com/item/32461471536.html?src=google&amp;pdp_npi=4%40dis!CAD!3.30!3.30!!!!!%40!65582815657!ppc!!!&amp;src=google&amp;albch=shopping&amp;acnt=631-313-3945&amp;isdl=y&amp;slnk=&amp;plac=&amp;mtctp=&amp;albbt=Google_7_shopping&amp;aff_platform=google&amp;aff_short_key=UneMJZVf&amp;gclsrc=aw.ds&amp;&amp;albagn=888888&amp;&amp;ds_e_adid=&amp;ds_e_matchtype=&amp;ds_e_device=c&amp;ds_e_network=x&amp;ds_e_product_group_id=&amp;ds_e_product_id=en32461471536&amp;ds_e_product_merchant_id=107739884&amp;ds_e_product_country=CA&amp;ds_e_product_language=en&amp;ds_e_product_channel=online&amp;ds_e_product_store_id=&amp;ds_url_v=2&amp;albcp=19366866438&amp;albag=&amp;isSmbAutoCall=false&amp;needSmbHouyi=false&amp;gad_source=1&amp;gclid=Cj0KCQiAwOe8BhCCARIsAGKeD57quy1l8Fyx0OqwOZ1dzwGap5D3RN5XgGrnxys2HD4iC7W7ZNTIkIwaAl82EALw_wcB</t>
  </si>
  <si>
    <t>14 AWG Wire</t>
  </si>
  <si>
    <t>14 awg, 1 meter (55A)</t>
  </si>
  <si>
    <t>https://www.aliexpress.com/item/1005006539408592.html?spm=a2g0o.productlist.main.7.e3c4GwSXGwSX5j&amp;algo_pvid=121d095f-3cc0-4d29-b137-ea57c8f97b5d&amp;algo_exp_id=121d095f-3cc0-4d29-b137-ea57c8f97b5d-33&amp;pdp_npi=4%40dis%21CAD%213.06%211.41%21%21%2115.45%217.13%21%402101c80217313730972393899ebc8e%2112000037643917878%21sea%21CA%210%21ABX&amp;curPageLogUid=bLbChnEWeFlI&amp;utparam-url=scene%3Asearch%7Cquery_from%3A</t>
  </si>
  <si>
    <t>Jumper Wire 24 AWG Wire</t>
  </si>
  <si>
    <t>https://www.aliexpress.com/item/1005007072081464.html?spm=a2g0o.productlist.main.1.1c8f3b99nxosg4&amp;algo_pvid=92f22a9f-9874-4ed9-bbd5-3ae7b981ee7a&amp;algo_exp_id=92f22a9f-9874-4ed9-bbd5-3ae7b981ee7a-0&amp;pdp_npi=4%40dis%21CAD%2111.88%212.82%21%21%2158.57%2113.92%21%40210318c317382733419158776ef847%2112000039311521756%21sea%21CA%210%21ABX&amp;curPageLogUid=3HxRQAdLC2yZ&amp;utparam-url=scene%3Asearch%7Cquery_from%3A</t>
  </si>
  <si>
    <t>DNIGEF 1 PCS L298N Red Dual Stepper Motor Driver</t>
  </si>
  <si>
    <t>5-35V, 3A max</t>
  </si>
  <si>
    <t>https://www.aliexpress.com/item/1005006924426578.html?spm=a2g0o.productlist.main.10.6985766eQkFw9D&amp;algo_pvid=ae1d2709-80a9-4265-a686-47f45d7252d4&amp;algo_exp_id=ae1d2709-80a9-4265-a686-47f45d7252d4-9&amp;pdp_npi=4%40dis%21CAD%2115.39%213.45%21%21%2176.01%2117.06%21%402101c67a17381957983438140ea566%2112000038739816766%21sea%21CA%210%21ABX&amp;curPageLogUid=A093fMRLzwVn&amp;utparam-url=scene%3Asearch%7Cquery_from%3A</t>
  </si>
  <si>
    <t xml:space="preserve">Task Name </t>
  </si>
  <si>
    <t>Hours  (hr)</t>
  </si>
  <si>
    <t xml:space="preserve">Unrealized Labour Cost </t>
  </si>
  <si>
    <t>Task Owner</t>
  </si>
  <si>
    <t xml:space="preserve">Task Owner </t>
  </si>
  <si>
    <t xml:space="preserve">Total Hours </t>
  </si>
  <si>
    <t xml:space="preserve">Total Cost </t>
  </si>
  <si>
    <t>Project kick-off meeting</t>
  </si>
  <si>
    <t>Brandon</t>
  </si>
  <si>
    <t>Rishav</t>
  </si>
  <si>
    <t>Team member onboarding</t>
  </si>
  <si>
    <t>Ian</t>
  </si>
  <si>
    <t>Update Mathematical Modeling</t>
  </si>
  <si>
    <t>Andrew</t>
  </si>
  <si>
    <t>Update Performance Criteria</t>
  </si>
  <si>
    <t>Oreoluwa</t>
  </si>
  <si>
    <t>Design Updates</t>
  </si>
  <si>
    <t>Remodel Design on SolidWorks</t>
  </si>
  <si>
    <t>Rishav, Andrew</t>
  </si>
  <si>
    <t>Risk assessment and mitigation planning</t>
  </si>
  <si>
    <t>Ian, Andrew</t>
  </si>
  <si>
    <t>Update project budget</t>
  </si>
  <si>
    <t>Update BOM</t>
  </si>
  <si>
    <t>Andrew, Rishav</t>
  </si>
  <si>
    <t>Update project timeline</t>
  </si>
  <si>
    <t>Oreoluwa, Brandon</t>
  </si>
  <si>
    <t>Create design review presentation</t>
  </si>
  <si>
    <t>Finalize design documentation</t>
  </si>
  <si>
    <t>Order parts</t>
  </si>
  <si>
    <t>Rishav, Andrew, Ian</t>
  </si>
  <si>
    <t>Track order progress</t>
  </si>
  <si>
    <t>3D print SolidWorks design</t>
  </si>
  <si>
    <t>Ian,Rishav</t>
  </si>
  <si>
    <t>Quality check of printed parts</t>
  </si>
  <si>
    <t>Reprint 3D parts if needed</t>
  </si>
  <si>
    <t>Ian, Rishav</t>
  </si>
  <si>
    <t>All parts ordered and received</t>
  </si>
  <si>
    <t>Reading Week</t>
  </si>
  <si>
    <t>Ian, Rishav, Andrew</t>
  </si>
  <si>
    <t>Initial structural stability test</t>
  </si>
  <si>
    <t>Perform electrical wiring and integration</t>
  </si>
  <si>
    <t>Software integration with hardware</t>
  </si>
  <si>
    <t>Initial functional test</t>
  </si>
  <si>
    <t>Implement software, electrical, and mechanical changes</t>
  </si>
  <si>
    <t>Present design to Faculty Advisor</t>
  </si>
  <si>
    <t>Reorder parts if needed</t>
  </si>
  <si>
    <t>Redesign again if needed</t>
  </si>
  <si>
    <t>Final part receiving date</t>
  </si>
  <si>
    <t>Implement feedback</t>
  </si>
  <si>
    <t>System calibration and fine tuning</t>
  </si>
  <si>
    <t>Conduct final operational test</t>
  </si>
  <si>
    <t>Complete test report</t>
  </si>
  <si>
    <t>Design exhibition</t>
  </si>
  <si>
    <t>Project review and lessoned learned</t>
  </si>
  <si>
    <t>Recycle scrap material</t>
  </si>
  <si>
    <t>Final submission</t>
  </si>
  <si>
    <t>Team debrief and celebration</t>
  </si>
  <si>
    <t>Mechanical System</t>
  </si>
  <si>
    <t xml:space="preserve">Electrical Systems </t>
  </si>
  <si>
    <t xml:space="preserve">Chassis/Drive/Collectors </t>
  </si>
  <si>
    <t>Body/ Fasteners</t>
  </si>
  <si>
    <t xml:space="preserve">Electrical </t>
  </si>
  <si>
    <t>Subsystem</t>
  </si>
  <si>
    <t>Cost</t>
  </si>
  <si>
    <t>Freenove ESP32-S3-WROOM</t>
  </si>
  <si>
    <t>https://www.amazon.ca/dp/B0DHJZ1V81?ref_=ppx_hzsearch_conn_dt_b_fed_asin_title_1&amp;th=1</t>
  </si>
  <si>
    <t>B0DHJZ1V81</t>
  </si>
  <si>
    <t>DROK 12v to 5v Volt Converter</t>
  </si>
  <si>
    <t>12V to 5V 3A</t>
  </si>
  <si>
    <t>https://www.amazon.ca/dp/B07P663XJV?ref_=ppx_hzsearch_conn_dt_b_fed_asin_title_1&amp;th=1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</si>
</sst>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Red]\-&quot;$&quot;#,##0.00"/>
    <numFmt numFmtId="44" formatCode="_-&quot;$&quot;* #,##0.00_-;\-&quot;$&quot;* #,##0.00_-;_-&quot;$&quot;* &quot;-&quot;??_-;_-@_-"/>
    <numFmt numFmtId="164" formatCode="&quot;$&quot;#,##0.00"/>
  </numFmts>
  <fonts count="9" x14ac:knownFonts="1">
    <font>
      <sz val="11"/>
      <color theme="1"/>
      <name val="Aptos Narrow"/>
      <family val="2"/>
      <scheme val="minor"/>
    </font>
    <font>
      <b/>
      <sz val="11"/>
      <color theme="1"/>
      <name val="Aptos Narrow"/>
      <family val="2"/>
      <scheme val="minor"/>
    </font>
    <font>
      <sz val="11"/>
      <color rgb="FFFF0000"/>
      <name val="Aptos Narrow"/>
      <family val="2"/>
      <scheme val="minor"/>
    </font>
    <font>
      <u/>
      <sz val="11"/>
      <color theme="10"/>
      <name val="Aptos Narrow"/>
      <family val="2"/>
      <scheme val="minor"/>
    </font>
    <font>
      <sz val="11"/>
      <name val="Aptos Narrow"/>
      <family val="2"/>
      <scheme val="minor"/>
    </font>
    <font>
      <sz val="11"/>
      <color theme="1"/>
      <name val="Aptos Narrow"/>
      <family val="2"/>
      <scheme val="minor"/>
    </font>
    <font>
      <sz val="11"/>
      <color rgb="FF000000"/>
      <name val="Calibri"/>
    </font>
    <font>
      <u/>
      <sz val="11"/>
      <color rgb="FFFF0000"/>
      <name val="Aptos Narrow"/>
      <family val="2"/>
      <scheme val="minor"/>
    </font>
    <font>
      <b/>
      <sz val="11"/>
      <name val="Aptos Narrow"/>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rgb="FFFFFFFF"/>
        <bgColor indexed="64"/>
      </patternFill>
    </fill>
    <fill>
      <patternFill patternType="solid">
        <fgColor theme="1"/>
        <bgColor indexed="64"/>
      </patternFill>
    </fill>
    <fill>
      <patternFill patternType="solid">
        <fgColor theme="5" tint="0.79998168889431442"/>
        <bgColor indexed="64"/>
      </patternFill>
    </fill>
  </fills>
  <borders count="7">
    <border>
      <left/>
      <right/>
      <top/>
      <bottom/>
      <diagonal/>
    </border>
    <border>
      <left/>
      <right/>
      <top/>
      <bottom style="medium">
        <color indexed="64"/>
      </bottom>
      <diagonal/>
    </border>
    <border>
      <left style="medium">
        <color auto="1"/>
      </left>
      <right style="medium">
        <color auto="1"/>
      </right>
      <top/>
      <bottom style="medium">
        <color indexed="64"/>
      </bottom>
      <diagonal/>
    </border>
    <border>
      <left style="thin">
        <color rgb="FFB1BBCC"/>
      </left>
      <right style="thin">
        <color rgb="FFB1BBCC"/>
      </right>
      <top style="thin">
        <color rgb="FFB1BBCC"/>
      </top>
      <bottom style="thin">
        <color rgb="FFB1BBCC"/>
      </bottom>
      <diagonal/>
    </border>
    <border>
      <left style="thin">
        <color indexed="64"/>
      </left>
      <right style="thin">
        <color indexed="64"/>
      </right>
      <top style="thin">
        <color indexed="64"/>
      </top>
      <bottom style="thin">
        <color indexed="64"/>
      </bottom>
      <diagonal/>
    </border>
    <border>
      <left style="thin">
        <color auto="1"/>
      </left>
      <right style="thin">
        <color auto="1"/>
      </right>
      <top/>
      <bottom/>
      <diagonal/>
    </border>
    <border>
      <left style="thin">
        <color indexed="64"/>
      </left>
      <right style="thin">
        <color indexed="64"/>
      </right>
      <top style="thin">
        <color indexed="64"/>
      </top>
      <bottom style="medium">
        <color indexed="64"/>
      </bottom>
      <diagonal/>
    </border>
  </borders>
  <cellStyleXfs count="4">
    <xf numFmtId="0" fontId="0" fillId="0" borderId="0"/>
    <xf numFmtId="0" fontId="3" fillId="0" borderId="0" applyNumberFormat="0" applyFill="0" applyBorder="0" applyAlignment="0" applyProtection="0"/>
    <xf numFmtId="44" fontId="5" fillId="0" borderId="0" applyFont="0" applyFill="0" applyBorder="0" applyAlignment="0" applyProtection="0"/>
    <xf numFmtId="9" fontId="5" fillId="0" borderId="0" applyFont="0" applyFill="0" applyBorder="0" applyAlignment="0" applyProtection="0"/>
  </cellStyleXfs>
  <cellXfs count="40">
    <xf numFmtId="0" fontId="0" fillId="0" borderId="0" xfId="0"/>
    <xf numFmtId="0" fontId="1" fillId="2" borderId="1" xfId="0" applyFont="1" applyFill="1" applyBorder="1"/>
    <xf numFmtId="0" fontId="1" fillId="2" borderId="2" xfId="0" applyFont="1" applyFill="1" applyBorder="1" applyAlignment="1">
      <alignment horizontal="center"/>
    </xf>
    <xf numFmtId="0" fontId="0" fillId="0" borderId="0" xfId="0" applyAlignment="1">
      <alignment horizontal="center"/>
    </xf>
    <xf numFmtId="0" fontId="6" fillId="3" borderId="3" xfId="0" applyFont="1" applyFill="1" applyBorder="1" applyAlignment="1">
      <alignment vertical="center" wrapText="1"/>
    </xf>
    <xf numFmtId="0" fontId="1" fillId="2" borderId="2" xfId="0" applyFont="1" applyFill="1" applyBorder="1" applyAlignment="1">
      <alignment horizontal="center" vertical="center"/>
    </xf>
    <xf numFmtId="0" fontId="0" fillId="0" borderId="0" xfId="0" applyAlignment="1">
      <alignment horizontal="center" vertical="center"/>
    </xf>
    <xf numFmtId="44" fontId="0" fillId="0" borderId="0" xfId="2" applyFont="1" applyAlignment="1">
      <alignment horizontal="center" vertical="center"/>
    </xf>
    <xf numFmtId="44" fontId="1" fillId="2" borderId="2" xfId="2" applyFont="1" applyFill="1" applyBorder="1" applyAlignment="1">
      <alignment horizontal="center" vertical="center"/>
    </xf>
    <xf numFmtId="0" fontId="0" fillId="0" borderId="0" xfId="0" applyAlignment="1">
      <alignment vertical="top" wrapText="1"/>
    </xf>
    <xf numFmtId="0" fontId="0" fillId="4" borderId="4" xfId="0" applyFill="1" applyBorder="1" applyAlignment="1">
      <alignment horizontal="center" vertical="center"/>
    </xf>
    <xf numFmtId="0" fontId="1" fillId="2" borderId="4" xfId="0" applyFont="1" applyFill="1" applyBorder="1" applyAlignment="1">
      <alignment horizontal="center" vertical="center"/>
    </xf>
    <xf numFmtId="44" fontId="0" fillId="0" borderId="4" xfId="2" applyFont="1" applyBorder="1" applyAlignment="1">
      <alignment horizontal="center" vertical="center"/>
    </xf>
    <xf numFmtId="44" fontId="0" fillId="0" borderId="4" xfId="0" applyNumberFormat="1" applyBorder="1" applyAlignment="1">
      <alignment horizontal="center" vertical="center"/>
    </xf>
    <xf numFmtId="9" fontId="0" fillId="5" borderId="4" xfId="3" applyFont="1" applyFill="1" applyBorder="1" applyAlignment="1">
      <alignment horizontal="center" vertical="center"/>
    </xf>
    <xf numFmtId="44" fontId="1" fillId="0" borderId="4" xfId="0" applyNumberFormat="1" applyFont="1" applyBorder="1" applyAlignment="1">
      <alignment horizontal="center" vertical="center"/>
    </xf>
    <xf numFmtId="0" fontId="0" fillId="0" borderId="4" xfId="0"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9" fontId="0" fillId="0" borderId="0" xfId="3" applyFont="1" applyFill="1" applyBorder="1" applyAlignment="1">
      <alignment horizontal="center" vertical="center"/>
    </xf>
    <xf numFmtId="0" fontId="0" fillId="0" borderId="4" xfId="0" applyBorder="1" applyAlignment="1">
      <alignment vertical="top" wrapText="1"/>
    </xf>
    <xf numFmtId="9" fontId="1" fillId="0" borderId="4" xfId="3" applyFont="1" applyFill="1" applyBorder="1" applyAlignment="1">
      <alignment horizontal="center" vertical="center"/>
    </xf>
    <xf numFmtId="0" fontId="1" fillId="2" borderId="6" xfId="0" applyFont="1" applyFill="1" applyBorder="1"/>
    <xf numFmtId="164" fontId="0" fillId="0" borderId="5" xfId="0" applyNumberFormat="1" applyBorder="1"/>
    <xf numFmtId="0" fontId="0" fillId="0" borderId="5" xfId="0" applyBorder="1"/>
    <xf numFmtId="0" fontId="2" fillId="0" borderId="5" xfId="0" applyFont="1" applyBorder="1" applyAlignment="1">
      <alignment horizontal="center"/>
    </xf>
    <xf numFmtId="0" fontId="0" fillId="0" borderId="5" xfId="0" applyBorder="1" applyAlignment="1">
      <alignment horizontal="center"/>
    </xf>
    <xf numFmtId="0" fontId="2" fillId="0" borderId="5" xfId="0" applyFont="1" applyBorder="1"/>
    <xf numFmtId="0" fontId="7" fillId="0" borderId="5" xfId="1" applyFont="1" applyBorder="1"/>
    <xf numFmtId="0" fontId="3" fillId="0" borderId="5" xfId="1" applyBorder="1"/>
    <xf numFmtId="0" fontId="1" fillId="2" borderId="6" xfId="0" applyFont="1" applyFill="1" applyBorder="1" applyAlignment="1">
      <alignment horizontal="center"/>
    </xf>
    <xf numFmtId="164" fontId="2" fillId="0" borderId="5" xfId="0" applyNumberFormat="1" applyFont="1" applyBorder="1" applyAlignment="1">
      <alignment horizontal="center"/>
    </xf>
    <xf numFmtId="164" fontId="0" fillId="0" borderId="5" xfId="0" applyNumberFormat="1" applyBorder="1" applyAlignment="1">
      <alignment horizontal="center"/>
    </xf>
    <xf numFmtId="0" fontId="2" fillId="0" borderId="5" xfId="0" applyFont="1" applyBorder="1" applyAlignment="1">
      <alignment horizontal="left"/>
    </xf>
    <xf numFmtId="0" fontId="0" fillId="0" borderId="5" xfId="0" applyBorder="1" applyAlignment="1">
      <alignment horizontal="left"/>
    </xf>
    <xf numFmtId="0" fontId="4" fillId="0" borderId="5" xfId="0" applyFont="1" applyBorder="1" applyAlignment="1">
      <alignment horizontal="left"/>
    </xf>
    <xf numFmtId="0" fontId="0" fillId="0" borderId="5" xfId="0" applyBorder="1" applyAlignment="1">
      <alignment horizontal="center" wrapText="1"/>
    </xf>
    <xf numFmtId="0" fontId="8" fillId="0" borderId="5" xfId="0" applyFont="1" applyBorder="1" applyAlignment="1">
      <alignment horizontal="center"/>
    </xf>
    <xf numFmtId="0" fontId="1" fillId="0" borderId="5" xfId="0" applyFont="1" applyBorder="1" applyAlignment="1">
      <alignment horizontal="center"/>
    </xf>
    <xf numFmtId="8" fontId="0" fillId="0" borderId="0" xfId="0" applyNumberFormat="1" applyAlignment="1">
      <alignment horizontal="center"/>
    </xf>
  </cellXfs>
  <cellStyles count="4">
    <cellStyle name="Currency" xfId="2" builtinId="4"/>
    <cellStyle name="Hyperlink" xfId="1" builtinId="8"/>
    <cellStyle name="Normal" xfId="0" builtinId="0"/>
    <cellStyle name="Percent" xfId="3" builtinId="5"/>
  </cellStyles>
  <dxfs count="5">
    <dxf>
      <fill>
        <patternFill>
          <bgColor theme="0" tint="-0.14996795556505021"/>
        </patternFill>
      </fill>
      <border>
        <left style="thin">
          <color auto="1"/>
        </left>
        <right style="thin">
          <color auto="1"/>
        </right>
      </border>
    </dxf>
    <dxf>
      <fill>
        <patternFill>
          <bgColor theme="0" tint="-0.14996795556505021"/>
        </patternFill>
      </fill>
      <border>
        <left style="thin">
          <color auto="1"/>
        </left>
        <right style="thin">
          <color auto="1"/>
        </right>
      </border>
    </dxf>
    <dxf>
      <fill>
        <patternFill>
          <bgColor theme="0" tint="-0.14996795556505021"/>
        </patternFill>
      </fill>
      <border>
        <left style="thin">
          <color auto="1"/>
        </left>
        <right style="thin">
          <color auto="1"/>
        </right>
      </border>
    </dxf>
    <dxf>
      <fill>
        <patternFill>
          <bgColor theme="0" tint="-0.14996795556505021"/>
        </patternFill>
      </fill>
      <border>
        <left style="thin">
          <color auto="1"/>
        </left>
        <right style="thin">
          <color auto="1"/>
        </right>
      </border>
    </dxf>
    <dxf>
      <numFmt numFmtId="12" formatCode="&quot;$&quot;#,##0.00;[Red]\-&quot;$&quot;#,##0.00"/>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7AD5525-2692-4ADD-8B8C-937E6FC632BB}" name="Table2" displayName="Table2" ref="A2:B6" totalsRowShown="0">
  <autoFilter ref="A2:B6" xr:uid="{17AD5525-2692-4ADD-8B8C-937E6FC632BB}"/>
  <tableColumns count="2">
    <tableColumn id="1" xr3:uid="{5F06A08A-E954-4A32-82FA-524D9B415E93}" name="Subsystem"/>
    <tableColumn id="2" xr3:uid="{57C07B00-BF9B-4333-A0FB-BB0856ED8ECA}" name="Cost" dataDxfId="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aliexpress.com/item/1005007072081464.html?spm=a2g0o.productlist.main.1.1c8f3b99nxosg4&amp;algo_pvid=92f22a9f-9874-4ed9-bbd5-3ae7b981ee7a&amp;algo_exp_id=92f22a9f-9874-4ed9-bbd5-3ae7b981ee7a-0&amp;pdp_npi=4%40dis%21CAD%2111.88%212.82%21%21%2158.57%2113.92%21%40210318c317382733419158776ef847%2112000039311521756%21sea%21CA%210%21ABX&amp;curPageLogUid=3HxRQAdLC2yZ&amp;utparam-url=scene%3Asearch%7Cquery_from%3A" TargetMode="External"/><Relationship Id="rId13" Type="http://schemas.openxmlformats.org/officeDocument/2006/relationships/printerSettings" Target="../printerSettings/printerSettings1.bin"/><Relationship Id="rId3" Type="http://schemas.openxmlformats.org/officeDocument/2006/relationships/hyperlink" Target="https://www.amazon.ca/DURAMIC-PLA-No-Tangling-No-Clogging-Dimensional/dp/B0B6J7V92M/ref=sr_1_6?crid=3M6ODP82ZG8GE&amp;dib=eyJ2IjoiMSJ9.f_GUxYY_i_SgYXLG_soBoF0POv_WoCo5Iq2HwAqStWs6zo37qiDqxtbHVeSF6pSklFx5YDfzrVU5c0zf_zvHSM1E7wzTQh3A4UcX54rbD8nx-rF1hj3SbObkBveTopgjuTjpnSmEuhCxFReA3NdXu-105n1Q4t4_45hLeTqr1mfackc9ROR3ui5e0V1xfWs7rK79MGHjlzsI2aAbweEmI8K-ynY4k0HgxMg7rw9ngjp_khT6ZqBZq7vViU9ukZzAQj2CWI9Ul2WnQmhtiwUzE9mpAlX02zoTWVn7N77j6GRszQHI6BL2ELa3R9RR7x0jb8WWwpBuehVPSLtzNbTVmA7JLl7BWsgPIDQWAw-7n216XtP5QP56Dnb2UxFOiz_czLVNilUvONQ2JYtoxzogeqL29-fESmIOJcY0DmtBkRRB6mPt6HzeDljnEoUnMUES.DbUHnWKATNZCfy9u4wxPcH5M14SPlsDoPCTVySanOCo&amp;dib_tag=se&amp;keywords=pla&amp;qid=1738253335&amp;sprefix=p%2Caps%2C90&amp;sr=8-6&amp;th=1" TargetMode="External"/><Relationship Id="rId7" Type="http://schemas.openxmlformats.org/officeDocument/2006/relationships/hyperlink" Target="https://www.vexrobotics.com/roller-chain.html" TargetMode="External"/><Relationship Id="rId12" Type="http://schemas.openxmlformats.org/officeDocument/2006/relationships/hyperlink" Target="https://www.amazon.ca/JZK-BTS7960B-Double-Stepper-H-Bridge/dp/B09HGBM5D2/ref=sr_1_9?crid=3RXARD9J0ZYVG&amp;dib=eyJ2IjoiMSJ9.YyIDxpTlcH3hqtnzA5V4uYQvqoSwBA6dvcqNabrveTn3dzxVo99UmdP0vsLtg98xIrJRysDes1Xa48_VQiA5hXNy6J79GXd1xpQo7KWmD8VsVu9WU-sgoL0E8KXIl4UXAi0pLlZrZhuWu8QvTPMfelQsm3-79utFnu4Rlf7qxWoNRkq9cEVJLDlSYHc_RXoiGAXHPVawVJsPm0Dbh6AaL5cXbbZ59tX0vJhZ7KfNA_tVf71JbYfLjdQUNjDvwf96WvFZnEFZo2SgNlz5sAWyIvCkDOz-B8FayHYWJ2dIIUrOiheQEKnX8gMDKPpfvBaXheuTD46tAkXNYZIHUgT3_WdlN9roBdSZVu7iz7AuGGoToIrIWw48hJOBN3u4eeCIUQEwiVo30bebAlRARzNHD9XaYCLOejQ1y3O6hXyAlk1gl_3ATKPIusT85_ofoYt-.4fcCSwJkdRc_ezocnePl8idIyQTl41HTvKHGIcdQ9m4&amp;dib_tag=se&amp;keywords=BTS7960&amp;qid=1738194031&amp;sprefix=bts7960%2Caps%2C103&amp;sr=8-9" TargetMode="External"/><Relationship Id="rId2" Type="http://schemas.openxmlformats.org/officeDocument/2006/relationships/hyperlink" Target="https://www.vexrobotics.com/pro-bearings.html" TargetMode="External"/><Relationship Id="rId1" Type="http://schemas.openxmlformats.org/officeDocument/2006/relationships/hyperlink" Target="https://www.aliexpress.com/item/32966619156.html?spm=a2g0o.productlist.main.5.37e91cb0rvGcTz&amp;algo_pvid=4a997690-6d56-42c4-ba27-ed0d3bcd8133&amp;algo_exp_id=4a997690-6d56-42c4-ba27-ed0d3bcd8133-2&amp;pdp_npi=4%40dis%21CAD%213.09%211.41%21%21%212.17%210.99%21%402103245417313719286237362e2844%2166499379236%21sea%21CA%210%21ABX&amp;curPageLogUid=apXMW21wN1f1&amp;utparam-url=scene%3Asearch%7Cquery_from%3A" TargetMode="External"/><Relationship Id="rId6" Type="http://schemas.openxmlformats.org/officeDocument/2006/relationships/hyperlink" Target="https://www.aliexpress.com/item/1005007556703771.html?spm=a2g0o.productlist.main.14.773ca2cdFVPjsm&amp;algo_pvid=c579b6ef-295b-4ffa-9c0d-37bba92c1487&amp;algo_exp_id=c579b6ef-295b-4ffa-9c0d-37bba92c1487-13&amp;pdp_npi=4%40dis%21CAD%213.11%212.25%21%21%2115.33%2111.10%21%402101c59517382734696715425e1e9f%2112000041281942175%21sea%21CA%210%21ABX&amp;curPageLogUid=kp70GdFARyGf&amp;utparam-url=scene%3Asearch%7Cquery_from%3A" TargetMode="External"/><Relationship Id="rId11" Type="http://schemas.openxmlformats.org/officeDocument/2006/relationships/hyperlink" Target="https://www.amazon.ca/gp/product/B07ZKK2F26/ref=ox_sc_act_title_1?smid=A3BEBWTOARC1WU&amp;th=1" TargetMode="External"/><Relationship Id="rId5" Type="http://schemas.openxmlformats.org/officeDocument/2006/relationships/hyperlink" Target="https://www.aliexpress.com/item/1005006256867569.html?spm=a2g0o.productlist.main.1.2b7aP8U5P8U5pW&amp;algo_pvid=e432d6dc-1103-4118-b699-3a94eb093dd6&amp;algo_exp_id=e432d6dc-1103-4118-b699-3a94eb093dd6-0&amp;pdp_npi=4%40dis%21CAD%2123.38%215.54%21%21%21115.48%2127.38%21%402101e07217381957234924187e1f4c%2112000036584752559%21sea%21CA%210%21ABX&amp;curPageLogUid=oeYIQl3euJxc&amp;utparam-url=scene%3Asearch%7Cquery_from%3A" TargetMode="External"/><Relationship Id="rId10" Type="http://schemas.openxmlformats.org/officeDocument/2006/relationships/hyperlink" Target="https://www.homedepot.com/p/Hillman-M4-15-x-10-mm-Internal-Hex-Button-Head-Cap-Screws-20-Pack-44462/204795045" TargetMode="External"/><Relationship Id="rId4" Type="http://schemas.openxmlformats.org/officeDocument/2006/relationships/hyperlink" Target="https://www.aliexpress.com/item/1005006539408592.html?spm=a2g0o.productlist.main.7.e3c4GwSXGwSX5j&amp;algo_pvid=121d095f-3cc0-4d29-b137-ea57c8f97b5d&amp;algo_exp_id=121d095f-3cc0-4d29-b137-ea57c8f97b5d-33&amp;pdp_npi=4%40dis%21CAD%213.06%211.41%21%21%2115.45%217.13%21%402101c80217313730972393899ebc8e%2112000037643917878%21sea%21CA%210%21ABX&amp;curPageLogUid=bLbChnEWeFlI&amp;utparam-url=scene%3Asearch%7Cquery_from%3A" TargetMode="External"/><Relationship Id="rId9" Type="http://schemas.openxmlformats.org/officeDocument/2006/relationships/hyperlink" Target="https://www.aliexpress.com/item/1005006924426578.html?spm=a2g0o.productlist.main.10.6985766eQkFw9D&amp;algo_pvid=ae1d2709-80a9-4265-a686-47f45d7252d4&amp;algo_exp_id=ae1d2709-80a9-4265-a686-47f45d7252d4-9&amp;pdp_npi=4%40dis%21CAD%2115.39%213.45%21%21%2176.01%2117.06%21%402101c67a17381957983438140ea566%2112000038739816766%21sea%21CA%210%21ABX&amp;curPageLogUid=A093fMRLzwVn&amp;utparam-url=scene%3Asearch%7Cquery_from%3A"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8" Type="http://schemas.openxmlformats.org/officeDocument/2006/relationships/hyperlink" Target="https://www.vexrobotics.com/roller-chain.html" TargetMode="External"/><Relationship Id="rId13" Type="http://schemas.openxmlformats.org/officeDocument/2006/relationships/hyperlink" Target="https://www.amazon.ca/gp/product/B07ZKK2F26/ref=ox_sc_act_title_1?smid=A3BEBWTOARC1WU&amp;th=1" TargetMode="External"/><Relationship Id="rId3" Type="http://schemas.openxmlformats.org/officeDocument/2006/relationships/hyperlink" Target="https://www.amazon.ca/DURAMIC-PLA-No-Tangling-No-Clogging-Dimensional/dp/B0B6J7V92M/ref=sr_1_6?crid=3M6ODP82ZG8GE&amp;dib=eyJ2IjoiMSJ9.f_GUxYY_i_SgYXLG_soBoF0POv_WoCo5Iq2HwAqStWs6zo37qiDqxtbHVeSF6pSklFx5YDfzrVU5c0zf_zvHSM1E7wzTQh3A4UcX54rbD8nx-rF1hj3SbObkBveTopgjuTjpnSmEuhCxFReA3NdXu-105n1Q4t4_45hLeTqr1mfackc9ROR3ui5e0V1xfWs7rK79MGHjlzsI2aAbweEmI8K-ynY4k0HgxMg7rw9ngjp_khT6ZqBZq7vViU9ukZzAQj2CWI9Ul2WnQmhtiwUzE9mpAlX02zoTWVn7N77j6GRszQHI6BL2ELa3R9RR7x0jb8WWwpBuehVPSLtzNbTVmA7JLl7BWsgPIDQWAw-7n216XtP5QP56Dnb2UxFOiz_czLVNilUvONQ2JYtoxzogeqL29-fESmIOJcY0DmtBkRRB6mPt6HzeDljnEoUnMUES.DbUHnWKATNZCfy9u4wxPcH5M14SPlsDoPCTVySanOCo&amp;dib_tag=se&amp;keywords=pla&amp;qid=1738253335&amp;sprefix=p%2Caps%2C90&amp;sr=8-6&amp;th=1" TargetMode="External"/><Relationship Id="rId7" Type="http://schemas.openxmlformats.org/officeDocument/2006/relationships/hyperlink" Target="https://www.aliexpress.com/item/1005007556703771.html?spm=a2g0o.productlist.main.14.773ca2cdFVPjsm&amp;algo_pvid=c579b6ef-295b-4ffa-9c0d-37bba92c1487&amp;algo_exp_id=c579b6ef-295b-4ffa-9c0d-37bba92c1487-13&amp;pdp_npi=4%40dis%21CAD%213.11%212.25%21%21%2115.33%2111.10%21%402101c59517382734696715425e1e9f%2112000041281942175%21sea%21CA%210%21ABX&amp;curPageLogUid=kp70GdFARyGf&amp;utparam-url=scene%3Asearch%7Cquery_from%3A" TargetMode="External"/><Relationship Id="rId12" Type="http://schemas.openxmlformats.org/officeDocument/2006/relationships/hyperlink" Target="https://www.homedepot.com/p/Hillman-M4-15-x-10-mm-Internal-Hex-Button-Head-Cap-Screws-20-Pack-44462/204795045" TargetMode="External"/><Relationship Id="rId2" Type="http://schemas.openxmlformats.org/officeDocument/2006/relationships/hyperlink" Target="https://www.vexrobotics.com/pro-bearings.html" TargetMode="External"/><Relationship Id="rId1" Type="http://schemas.openxmlformats.org/officeDocument/2006/relationships/hyperlink" Target="https://www.aliexpress.com/item/32966619156.html?spm=a2g0o.productlist.main.5.37e91cb0rvGcTz&amp;algo_pvid=4a997690-6d56-42c4-ba27-ed0d3bcd8133&amp;algo_exp_id=4a997690-6d56-42c4-ba27-ed0d3bcd8133-2&amp;pdp_npi=4%40dis%21CAD%213.09%211.41%21%21%212.17%210.99%21%402103245417313719286237362e2844%2166499379236%21sea%21CA%210%21ABX&amp;curPageLogUid=apXMW21wN1f1&amp;utparam-url=scene%3Asearch%7Cquery_from%3A" TargetMode="External"/><Relationship Id="rId6" Type="http://schemas.openxmlformats.org/officeDocument/2006/relationships/hyperlink" Target="https://www.aliexpress.com/item/1005006564943533.html?spm=a2g0o.productlist.main.3.1f05QMJjQMJjKN&amp;algo_pvid=75f99a8d-3d24-4892-b5fd-71bad8fe3637&amp;algo_exp_id=75f99a8d-3d24-4892-b5fd-71bad8fe3637-1&amp;pdp_npi=4%40dis%21CAD%215.77%211.64%21%21%214.05%211.15%21%402101c5a417313716047872764e0761%2112000037688393699%21sea%21CA%210%21ABX&amp;curPageLogUid=yL4IzpDV2faG&amp;utparam-url=scene%3Asearch%7Cquery_from%3A" TargetMode="External"/><Relationship Id="rId11" Type="http://schemas.openxmlformats.org/officeDocument/2006/relationships/hyperlink" Target="https://www.aliexpress.com/item/32461471536.html?src=google&amp;pdp_npi=4%40dis!CAD!3.30!3.30!!!!!%40!65582815657!ppc!!!&amp;src=google&amp;albch=shopping&amp;acnt=631-313-3945&amp;isdl=y&amp;slnk=&amp;plac=&amp;mtctp=&amp;albbt=Google_7_shopping&amp;aff_platform=google&amp;aff_short_key=UneMJZVf&amp;gclsrc=aw.ds&amp;&amp;albagn=888888&amp;&amp;ds_e_adid=&amp;ds_e_matchtype=&amp;ds_e_device=c&amp;ds_e_network=x&amp;ds_e_product_group_id=&amp;ds_e_product_id=en32461471536&amp;ds_e_product_merchant_id=107739884&amp;ds_e_product_country=CA&amp;ds_e_product_language=en&amp;ds_e_product_channel=online&amp;ds_e_product_store_id=&amp;ds_url_v=2&amp;albcp=19366866438&amp;albag=&amp;isSmbAutoCall=false&amp;needSmbHouyi=false&amp;gad_source=1&amp;gclid=Cj0KCQiAwOe8BhCCARIsAGKeD57quy1l8Fyx0OqwOZ1dzwGap5D3RN5XgGrnxys2HD4iC7W7ZNTIkIwaAl82EALw_wcB" TargetMode="External"/><Relationship Id="rId5" Type="http://schemas.openxmlformats.org/officeDocument/2006/relationships/hyperlink" Target="https://www.aliexpress.com/item/1005006256867569.html?spm=a2g0o.productlist.main.1.2b7aP8U5P8U5pW&amp;algo_pvid=e432d6dc-1103-4118-b699-3a94eb093dd6&amp;algo_exp_id=e432d6dc-1103-4118-b699-3a94eb093dd6-0&amp;pdp_npi=4%40dis%21CAD%2123.38%215.54%21%21%21115.48%2127.38%21%402101e07217381957234924187e1f4c%2112000036584752559%21sea%21CA%210%21ABX&amp;curPageLogUid=oeYIQl3euJxc&amp;utparam-url=scene%3Asearch%7Cquery_from%3A" TargetMode="External"/><Relationship Id="rId15" Type="http://schemas.openxmlformats.org/officeDocument/2006/relationships/hyperlink" Target="https://www.amazon.ca/gp/product/B01H4ZLZLQ/ref=ox_sc_act_image_1?smid=A2WWHQ25ENKVJ1&amp;th=1" TargetMode="External"/><Relationship Id="rId10" Type="http://schemas.openxmlformats.org/officeDocument/2006/relationships/hyperlink" Target="https://www.aliexpress.com/item/1005006924426578.html?spm=a2g0o.productlist.main.10.6985766eQkFw9D&amp;algo_pvid=ae1d2709-80a9-4265-a686-47f45d7252d4&amp;algo_exp_id=ae1d2709-80a9-4265-a686-47f45d7252d4-9&amp;pdp_npi=4%40dis%21CAD%2115.39%213.45%21%21%2176.01%2117.06%21%402101c67a17381957983438140ea566%2112000038739816766%21sea%21CA%210%21ABX&amp;curPageLogUid=A093fMRLzwVn&amp;utparam-url=scene%3Asearch%7Cquery_from%3A" TargetMode="External"/><Relationship Id="rId4" Type="http://schemas.openxmlformats.org/officeDocument/2006/relationships/hyperlink" Target="https://www.aliexpress.com/item/1005006539408592.html?spm=a2g0o.productlist.main.7.e3c4GwSXGwSX5j&amp;algo_pvid=121d095f-3cc0-4d29-b137-ea57c8f97b5d&amp;algo_exp_id=121d095f-3cc0-4d29-b137-ea57c8f97b5d-33&amp;pdp_npi=4%40dis%21CAD%213.06%211.41%21%21%2115.45%217.13%21%402101c80217313730972393899ebc8e%2112000037643917878%21sea%21CA%210%21ABX&amp;curPageLogUid=bLbChnEWeFlI&amp;utparam-url=scene%3Asearch%7Cquery_from%3A" TargetMode="External"/><Relationship Id="rId9" Type="http://schemas.openxmlformats.org/officeDocument/2006/relationships/hyperlink" Target="https://www.aliexpress.com/item/1005007072081464.html?spm=a2g0o.productlist.main.1.1c8f3b99nxosg4&amp;algo_pvid=92f22a9f-9874-4ed9-bbd5-3ae7b981ee7a&amp;algo_exp_id=92f22a9f-9874-4ed9-bbd5-3ae7b981ee7a-0&amp;pdp_npi=4%40dis%21CAD%2111.88%212.82%21%21%2158.57%2113.92%21%40210318c317382733419158776ef847%2112000039311521756%21sea%21CA%210%21ABX&amp;curPageLogUid=3HxRQAdLC2yZ&amp;utparam-url=scene%3Asearch%7Cquery_from%3A" TargetMode="External"/><Relationship Id="rId14" Type="http://schemas.openxmlformats.org/officeDocument/2006/relationships/hyperlink" Target="https://www.amazon.ca/JZK-BTS7960B-Double-Stepper-H-Bridge/dp/B09HGBM5D2/ref=sr_1_9?crid=3RXARD9J0ZYVG&amp;dib=eyJ2IjoiMSJ9.YyIDxpTlcH3hqtnzA5V4uYQvqoSwBA6dvcqNabrveTn3dzxVo99UmdP0vsLtg98xIrJRysDes1Xa48_VQiA5hXNy6J79GXd1xpQo7KWmD8VsVu9WU-sgoL0E8KXIl4UXAi0pLlZrZhuWu8QvTPMfelQsm3-79utFnu4Rlf7qxWoNRkq9cEVJLDlSYHc_RXoiGAXHPVawVJsPm0Dbh6AaL5cXbbZ59tX0vJhZ7KfNA_tVf71JbYfLjdQUNjDvwf96WvFZnEFZo2SgNlz5sAWyIvCkDOz-B8FayHYWJ2dIIUrOiheQEKnX8gMDKPpfvBaXheuTD46tAkXNYZIHUgT3_WdlN9roBdSZVu7iz7AuGGoToIrIWw48hJOBN3u4eeCIUQEwiVo30bebAlRARzNHD9XaYCLOejQ1y3O6hXyAlk1gl_3ATKPIusT85_ofoYt-.4fcCSwJkdRc_ezocnePl8idIyQTl41HTvKHGIcdQ9m4&amp;dib_tag=se&amp;keywords=BTS7960&amp;qid=1738194031&amp;sprefix=bts7960%2Caps%2C103&amp;sr=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92820-89DB-41DC-BC82-53C234E65F4A}">
  <dimension ref="B2:L7"/>
  <sheetViews>
    <sheetView workbookViewId="0">
      <selection activeCell="C5" sqref="C5"/>
    </sheetView>
  </sheetViews>
  <sheetFormatPr defaultRowHeight="15" x14ac:dyDescent="0.25"/>
  <cols>
    <col min="2" max="2" width="16.5703125" customWidth="1"/>
    <col min="3" max="3" width="10.5703125" bestFit="1" customWidth="1"/>
    <col min="4" max="4" width="20.140625" bestFit="1" customWidth="1"/>
    <col min="5" max="5" width="22.42578125" bestFit="1" customWidth="1"/>
    <col min="6" max="6" width="70.85546875" customWidth="1"/>
    <col min="12" max="12" width="12.28515625" customWidth="1"/>
  </cols>
  <sheetData>
    <row r="2" spans="2:12" ht="75" x14ac:dyDescent="0.25">
      <c r="B2" s="10"/>
      <c r="C2" s="10"/>
      <c r="D2" s="11" t="s">
        <v>0</v>
      </c>
      <c r="E2" s="14">
        <v>0.1</v>
      </c>
      <c r="F2" s="20" t="s">
        <v>1</v>
      </c>
      <c r="G2" s="9"/>
      <c r="H2" s="9"/>
      <c r="I2" s="9"/>
      <c r="J2" s="9"/>
      <c r="K2" s="9"/>
      <c r="L2" s="9"/>
    </row>
    <row r="3" spans="2:12" x14ac:dyDescent="0.25">
      <c r="B3" s="6"/>
      <c r="C3" s="6"/>
      <c r="D3" s="18"/>
      <c r="E3" s="19"/>
      <c r="F3" s="9"/>
      <c r="G3" s="9"/>
      <c r="H3" s="9"/>
      <c r="I3" s="9"/>
      <c r="J3" s="9"/>
      <c r="K3" s="9"/>
      <c r="L3" s="9"/>
    </row>
    <row r="4" spans="2:12" x14ac:dyDescent="0.25">
      <c r="B4" s="16"/>
      <c r="C4" s="17" t="s">
        <v>2</v>
      </c>
      <c r="D4" s="17" t="s">
        <v>3</v>
      </c>
      <c r="E4" s="21" t="s">
        <v>4</v>
      </c>
      <c r="F4" s="9"/>
      <c r="G4" s="9"/>
      <c r="H4" s="9"/>
      <c r="I4" s="9"/>
      <c r="J4" s="9"/>
      <c r="K4" s="9"/>
      <c r="L4" s="9"/>
    </row>
    <row r="5" spans="2:12" x14ac:dyDescent="0.25">
      <c r="B5" s="11" t="s">
        <v>5</v>
      </c>
      <c r="C5" s="12">
        <f>SUM(Materials!M2:M66)</f>
        <v>480.09179999999981</v>
      </c>
      <c r="D5" s="13">
        <f>C5*E2</f>
        <v>48.009179999999986</v>
      </c>
      <c r="E5" s="13">
        <f>C5+D5</f>
        <v>528.10097999999982</v>
      </c>
      <c r="F5" s="9" t="s">
        <v>6</v>
      </c>
      <c r="G5" s="9"/>
      <c r="H5" s="9"/>
      <c r="I5" s="9"/>
      <c r="J5" s="9"/>
      <c r="K5" s="9"/>
      <c r="L5" s="9"/>
    </row>
    <row r="6" spans="2:12" x14ac:dyDescent="0.25">
      <c r="B6" s="11" t="s">
        <v>7</v>
      </c>
      <c r="C6" s="13">
        <f>SUM(Labour!I2:I6)</f>
        <v>5881.4</v>
      </c>
      <c r="D6" s="13">
        <f>C6*E2</f>
        <v>588.14</v>
      </c>
      <c r="E6" s="13">
        <f>C6+D6</f>
        <v>6469.54</v>
      </c>
      <c r="F6" s="9"/>
      <c r="G6" s="9"/>
      <c r="H6" s="9"/>
      <c r="I6" s="9"/>
      <c r="J6" s="9"/>
      <c r="K6" s="9"/>
      <c r="L6" s="9"/>
    </row>
    <row r="7" spans="2:12" x14ac:dyDescent="0.25">
      <c r="B7" s="11" t="s">
        <v>8</v>
      </c>
      <c r="C7" s="15">
        <f>(SUM(C5:C6))</f>
        <v>6361.4917999999998</v>
      </c>
      <c r="D7" s="15">
        <f>C7*E2</f>
        <v>636.14918</v>
      </c>
      <c r="E7" s="15">
        <f t="shared" ref="E7" si="0">C7+D7</f>
        <v>6997.6409800000001</v>
      </c>
      <c r="F7" s="9"/>
      <c r="G7" s="9"/>
      <c r="H7" s="9"/>
      <c r="I7" s="9"/>
      <c r="J7" s="9"/>
      <c r="K7" s="9"/>
      <c r="L7"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85343-1D1D-4A94-A250-AB9F7B431A8E}">
  <dimension ref="A1:P32"/>
  <sheetViews>
    <sheetView tabSelected="1" topLeftCell="D1" zoomScale="98" zoomScaleNormal="98" workbookViewId="0">
      <selection activeCell="J7" sqref="J7"/>
    </sheetView>
  </sheetViews>
  <sheetFormatPr defaultRowHeight="15" x14ac:dyDescent="0.25"/>
  <cols>
    <col min="1" max="1" width="13.42578125" style="24" bestFit="1" customWidth="1"/>
    <col min="2" max="2" width="11.28515625" style="26" bestFit="1" customWidth="1"/>
    <col min="3" max="3" width="16.7109375" style="26" bestFit="1" customWidth="1"/>
    <col min="4" max="4" width="13.140625" style="26" bestFit="1" customWidth="1"/>
    <col min="5" max="5" width="17.42578125" style="26" bestFit="1" customWidth="1"/>
    <col min="6" max="6" width="24.28515625" style="26" customWidth="1"/>
    <col min="7" max="7" width="21.85546875" style="26" customWidth="1"/>
    <col min="8" max="8" width="8.7109375" style="26" bestFit="1" customWidth="1"/>
    <col min="9" max="9" width="20.28515625" style="26" bestFit="1" customWidth="1"/>
    <col min="10" max="10" width="10.7109375" style="26" bestFit="1" customWidth="1"/>
    <col min="11" max="11" width="22.85546875" style="26" customWidth="1"/>
    <col min="12" max="12" width="18.7109375" style="26" customWidth="1"/>
    <col min="13" max="13" width="20.85546875" style="26" customWidth="1"/>
    <col min="14" max="14" width="29.7109375" style="24" customWidth="1"/>
    <col min="15" max="15" width="77" style="24" bestFit="1" customWidth="1"/>
    <col min="16" max="16" width="20.7109375" style="24" bestFit="1" customWidth="1"/>
  </cols>
  <sheetData>
    <row r="1" spans="1:16" s="1" customFormat="1" ht="15.75" thickBot="1" x14ac:dyDescent="0.3">
      <c r="A1" s="30" t="s">
        <v>9</v>
      </c>
      <c r="B1" s="30" t="s">
        <v>10</v>
      </c>
      <c r="C1" s="30" t="s">
        <v>11</v>
      </c>
      <c r="D1" s="30" t="s">
        <v>12</v>
      </c>
      <c r="E1" s="30" t="s">
        <v>13</v>
      </c>
      <c r="F1" s="30" t="s">
        <v>14</v>
      </c>
      <c r="G1" s="30" t="s">
        <v>15</v>
      </c>
      <c r="H1" s="30" t="s">
        <v>16</v>
      </c>
      <c r="I1" s="30" t="s">
        <v>17</v>
      </c>
      <c r="J1" s="30" t="s">
        <v>18</v>
      </c>
      <c r="K1" s="30" t="s">
        <v>19</v>
      </c>
      <c r="L1" s="30" t="s">
        <v>20</v>
      </c>
      <c r="M1" s="30" t="s">
        <v>21</v>
      </c>
      <c r="N1" s="22" t="s">
        <v>22</v>
      </c>
      <c r="O1" s="22" t="s">
        <v>23</v>
      </c>
      <c r="P1" s="22" t="s">
        <v>24</v>
      </c>
    </row>
    <row r="2" spans="1:16" x14ac:dyDescent="0.25">
      <c r="A2" s="24">
        <v>6</v>
      </c>
      <c r="B2" s="37" t="s">
        <v>25</v>
      </c>
      <c r="C2" s="25" t="s">
        <v>26</v>
      </c>
      <c r="D2" s="25" t="s">
        <v>27</v>
      </c>
      <c r="E2" s="25" t="s">
        <v>28</v>
      </c>
      <c r="F2" s="33" t="s">
        <v>29</v>
      </c>
      <c r="G2" s="25" t="s">
        <v>30</v>
      </c>
      <c r="H2" s="25">
        <v>1</v>
      </c>
      <c r="I2" s="31">
        <v>16.989999999999998</v>
      </c>
      <c r="J2" s="31">
        <f>((I2*H2)+L2)*0.13</f>
        <v>2.2086999999999999</v>
      </c>
      <c r="K2" s="31">
        <v>0</v>
      </c>
      <c r="L2" s="31">
        <v>0</v>
      </c>
      <c r="M2" s="31">
        <f>(H2*I2)+J2+K2+L2</f>
        <v>19.198699999999999</v>
      </c>
      <c r="N2" s="27" t="s">
        <v>31</v>
      </c>
      <c r="O2" s="25" t="s">
        <v>32</v>
      </c>
      <c r="P2" s="23">
        <f>H2*I2</f>
        <v>16.989999999999998</v>
      </c>
    </row>
    <row r="3" spans="1:16" x14ac:dyDescent="0.25">
      <c r="A3" s="24">
        <v>6</v>
      </c>
      <c r="B3" s="37" t="s">
        <v>25</v>
      </c>
      <c r="C3" s="25" t="s">
        <v>33</v>
      </c>
      <c r="D3" s="25" t="s">
        <v>27</v>
      </c>
      <c r="E3" s="25" t="s">
        <v>34</v>
      </c>
      <c r="F3" s="33" t="s">
        <v>35</v>
      </c>
      <c r="G3" s="25" t="s">
        <v>36</v>
      </c>
      <c r="H3" s="25">
        <v>1</v>
      </c>
      <c r="I3" s="31">
        <v>9.99</v>
      </c>
      <c r="J3" s="31">
        <f>((I3*H3)+L3)*0.13</f>
        <v>2.0787</v>
      </c>
      <c r="K3" s="31">
        <v>0</v>
      </c>
      <c r="L3" s="31">
        <v>6</v>
      </c>
      <c r="M3" s="31">
        <f t="shared" ref="M3:M27" si="0">(H3*I3)+J3+K3+L3</f>
        <v>18.0687</v>
      </c>
      <c r="N3" s="27" t="s">
        <v>37</v>
      </c>
      <c r="O3" s="25" t="s">
        <v>32</v>
      </c>
      <c r="P3" s="23">
        <f t="shared" ref="P3:P27" si="1">H3*I3</f>
        <v>9.99</v>
      </c>
    </row>
    <row r="4" spans="1:16" x14ac:dyDescent="0.25">
      <c r="A4" s="24">
        <v>6</v>
      </c>
      <c r="B4" s="37" t="s">
        <v>25</v>
      </c>
      <c r="C4" s="25" t="s">
        <v>38</v>
      </c>
      <c r="D4" s="25" t="s">
        <v>27</v>
      </c>
      <c r="E4" s="25" t="s">
        <v>39</v>
      </c>
      <c r="F4" s="33" t="s">
        <v>40</v>
      </c>
      <c r="G4" s="25" t="s">
        <v>41</v>
      </c>
      <c r="H4" s="25">
        <v>2</v>
      </c>
      <c r="I4" s="31">
        <v>16.989999999999998</v>
      </c>
      <c r="J4" s="31">
        <f t="shared" ref="J4:J27" si="2">((I4*H4)+L4)*0.13</f>
        <v>4.4173999999999998</v>
      </c>
      <c r="K4" s="31">
        <v>0</v>
      </c>
      <c r="L4" s="31">
        <v>0</v>
      </c>
      <c r="M4" s="31">
        <f t="shared" si="0"/>
        <v>38.397399999999998</v>
      </c>
      <c r="N4" s="27" t="s">
        <v>42</v>
      </c>
      <c r="O4" s="25" t="s">
        <v>32</v>
      </c>
      <c r="P4" s="23">
        <f t="shared" si="1"/>
        <v>33.979999999999997</v>
      </c>
    </row>
    <row r="5" spans="1:16" x14ac:dyDescent="0.25">
      <c r="A5" s="24">
        <v>6</v>
      </c>
      <c r="B5" s="37" t="s">
        <v>25</v>
      </c>
      <c r="C5" s="25" t="s">
        <v>26</v>
      </c>
      <c r="D5" s="25" t="s">
        <v>27</v>
      </c>
      <c r="E5" s="25" t="s">
        <v>43</v>
      </c>
      <c r="F5" s="33" t="s">
        <v>44</v>
      </c>
      <c r="G5" s="25" t="s">
        <v>45</v>
      </c>
      <c r="H5" s="25">
        <v>4</v>
      </c>
      <c r="I5" s="31">
        <v>3.99</v>
      </c>
      <c r="J5" s="31">
        <f t="shared" si="2"/>
        <v>2.8548</v>
      </c>
      <c r="K5" s="31">
        <v>0</v>
      </c>
      <c r="L5" s="31">
        <v>6</v>
      </c>
      <c r="M5" s="31">
        <f t="shared" si="0"/>
        <v>24.814800000000002</v>
      </c>
      <c r="N5" s="27" t="s">
        <v>46</v>
      </c>
      <c r="O5" s="25" t="s">
        <v>32</v>
      </c>
      <c r="P5" s="23">
        <f t="shared" si="1"/>
        <v>15.96</v>
      </c>
    </row>
    <row r="6" spans="1:16" x14ac:dyDescent="0.25">
      <c r="A6" s="24">
        <v>6</v>
      </c>
      <c r="B6" s="37" t="s">
        <v>25</v>
      </c>
      <c r="C6" s="25" t="s">
        <v>33</v>
      </c>
      <c r="D6" s="25" t="s">
        <v>27</v>
      </c>
      <c r="E6" s="25" t="s">
        <v>47</v>
      </c>
      <c r="F6" s="33" t="s">
        <v>48</v>
      </c>
      <c r="G6" s="25" t="s">
        <v>49</v>
      </c>
      <c r="H6" s="25">
        <v>1</v>
      </c>
      <c r="I6" s="31">
        <v>8.99</v>
      </c>
      <c r="J6" s="31">
        <f t="shared" si="2"/>
        <v>1.1687000000000001</v>
      </c>
      <c r="K6" s="31">
        <v>0</v>
      </c>
      <c r="L6" s="31">
        <v>0</v>
      </c>
      <c r="M6" s="31">
        <f t="shared" si="0"/>
        <v>10.1587</v>
      </c>
      <c r="N6" s="27" t="s">
        <v>50</v>
      </c>
      <c r="O6" s="25" t="s">
        <v>32</v>
      </c>
      <c r="P6" s="23">
        <f t="shared" si="1"/>
        <v>8.99</v>
      </c>
    </row>
    <row r="7" spans="1:16" x14ac:dyDescent="0.25">
      <c r="A7" s="24">
        <v>6</v>
      </c>
      <c r="B7" s="37" t="s">
        <v>25</v>
      </c>
      <c r="C7" s="25" t="s">
        <v>33</v>
      </c>
      <c r="D7" s="25" t="s">
        <v>27</v>
      </c>
      <c r="E7" s="25" t="s">
        <v>51</v>
      </c>
      <c r="F7" s="33" t="s">
        <v>52</v>
      </c>
      <c r="G7" s="25" t="s">
        <v>53</v>
      </c>
      <c r="H7" s="25">
        <v>1</v>
      </c>
      <c r="I7" s="31">
        <v>2.99</v>
      </c>
      <c r="J7" s="31">
        <f t="shared" si="2"/>
        <v>0.38870000000000005</v>
      </c>
      <c r="K7" s="31">
        <v>0</v>
      </c>
      <c r="L7" s="31">
        <v>0</v>
      </c>
      <c r="M7" s="31">
        <f t="shared" si="0"/>
        <v>3.3787000000000003</v>
      </c>
      <c r="N7" s="28" t="s">
        <v>54</v>
      </c>
      <c r="O7" s="25" t="s">
        <v>32</v>
      </c>
      <c r="P7" s="23">
        <f t="shared" si="1"/>
        <v>2.99</v>
      </c>
    </row>
    <row r="8" spans="1:16" x14ac:dyDescent="0.25">
      <c r="A8" s="24">
        <v>6</v>
      </c>
      <c r="B8" s="37" t="s">
        <v>25</v>
      </c>
      <c r="C8" s="25" t="s">
        <v>26</v>
      </c>
      <c r="D8" s="25" t="s">
        <v>27</v>
      </c>
      <c r="E8" s="25" t="s">
        <v>55</v>
      </c>
      <c r="F8" s="33" t="s">
        <v>56</v>
      </c>
      <c r="G8" s="25" t="s">
        <v>57</v>
      </c>
      <c r="H8" s="25">
        <v>2</v>
      </c>
      <c r="I8" s="31">
        <v>1.99</v>
      </c>
      <c r="J8" s="31">
        <f t="shared" si="2"/>
        <v>0.51739999999999997</v>
      </c>
      <c r="K8" s="31">
        <v>0</v>
      </c>
      <c r="L8" s="31">
        <v>0</v>
      </c>
      <c r="M8" s="31">
        <f t="shared" ref="M8:M12" si="3">(H8*I8)+J8+K8+L8</f>
        <v>4.4973999999999998</v>
      </c>
      <c r="N8" s="28" t="s">
        <v>31</v>
      </c>
      <c r="O8" s="25" t="s">
        <v>32</v>
      </c>
      <c r="P8" s="23">
        <f t="shared" si="1"/>
        <v>3.98</v>
      </c>
    </row>
    <row r="9" spans="1:16" x14ac:dyDescent="0.25">
      <c r="A9" s="24">
        <v>6</v>
      </c>
      <c r="B9" s="37" t="s">
        <v>25</v>
      </c>
      <c r="C9" s="25" t="s">
        <v>58</v>
      </c>
      <c r="D9" s="25" t="s">
        <v>59</v>
      </c>
      <c r="E9" s="25"/>
      <c r="F9" s="33" t="s">
        <v>60</v>
      </c>
      <c r="G9" s="25" t="s">
        <v>61</v>
      </c>
      <c r="H9" s="25">
        <v>3</v>
      </c>
      <c r="I9" s="31">
        <v>16.989999999999998</v>
      </c>
      <c r="J9" s="31">
        <f t="shared" si="2"/>
        <v>6.6261000000000001</v>
      </c>
      <c r="K9" s="31">
        <v>0</v>
      </c>
      <c r="L9" s="31">
        <v>0</v>
      </c>
      <c r="M9" s="31">
        <f t="shared" si="3"/>
        <v>57.5961</v>
      </c>
      <c r="N9" s="28" t="s">
        <v>62</v>
      </c>
      <c r="O9" s="25" t="s">
        <v>32</v>
      </c>
      <c r="P9" s="23">
        <f t="shared" si="1"/>
        <v>50.97</v>
      </c>
    </row>
    <row r="10" spans="1:16" x14ac:dyDescent="0.25">
      <c r="A10" s="24">
        <v>6</v>
      </c>
      <c r="B10" s="38" t="s">
        <v>25</v>
      </c>
      <c r="C10" s="25" t="s">
        <v>58</v>
      </c>
      <c r="D10" s="25" t="s">
        <v>63</v>
      </c>
      <c r="E10" s="25"/>
      <c r="F10" s="33" t="s">
        <v>64</v>
      </c>
      <c r="G10" s="25" t="s">
        <v>61</v>
      </c>
      <c r="H10" s="25">
        <v>4</v>
      </c>
      <c r="I10" s="31">
        <v>1.25</v>
      </c>
      <c r="J10" s="31">
        <f t="shared" si="2"/>
        <v>0.65</v>
      </c>
      <c r="K10" s="31">
        <v>0</v>
      </c>
      <c r="L10" s="31">
        <v>0</v>
      </c>
      <c r="M10" s="31">
        <f t="shared" si="3"/>
        <v>5.65</v>
      </c>
      <c r="N10" s="28" t="s">
        <v>61</v>
      </c>
      <c r="O10" s="25" t="s">
        <v>32</v>
      </c>
      <c r="P10" s="23">
        <f t="shared" si="1"/>
        <v>5</v>
      </c>
    </row>
    <row r="11" spans="1:16" x14ac:dyDescent="0.25">
      <c r="A11" s="24">
        <v>6</v>
      </c>
      <c r="B11" s="38" t="s">
        <v>25</v>
      </c>
      <c r="C11" s="25" t="s">
        <v>65</v>
      </c>
      <c r="D11" s="25" t="s">
        <v>63</v>
      </c>
      <c r="E11" s="25"/>
      <c r="F11" s="33" t="s">
        <v>66</v>
      </c>
      <c r="G11" s="25" t="s">
        <v>61</v>
      </c>
      <c r="H11" s="25">
        <v>1</v>
      </c>
      <c r="I11" s="31">
        <v>3</v>
      </c>
      <c r="J11" s="31">
        <f t="shared" si="2"/>
        <v>0.39</v>
      </c>
      <c r="K11" s="31">
        <v>0</v>
      </c>
      <c r="L11" s="31">
        <v>0</v>
      </c>
      <c r="M11" s="31">
        <f t="shared" si="3"/>
        <v>3.39</v>
      </c>
      <c r="N11" s="28" t="s">
        <v>61</v>
      </c>
      <c r="O11" s="25" t="s">
        <v>32</v>
      </c>
      <c r="P11" s="23">
        <f t="shared" si="1"/>
        <v>3</v>
      </c>
    </row>
    <row r="12" spans="1:16" x14ac:dyDescent="0.25">
      <c r="A12" s="24">
        <v>6</v>
      </c>
      <c r="B12" s="38" t="s">
        <v>25</v>
      </c>
      <c r="C12" s="25" t="s">
        <v>58</v>
      </c>
      <c r="D12" s="25" t="s">
        <v>63</v>
      </c>
      <c r="E12" s="25"/>
      <c r="F12" s="33" t="s">
        <v>68</v>
      </c>
      <c r="G12" s="25" t="s">
        <v>61</v>
      </c>
      <c r="H12" s="25">
        <v>1</v>
      </c>
      <c r="I12" s="31">
        <v>1.5</v>
      </c>
      <c r="J12" s="31">
        <f t="shared" si="2"/>
        <v>0.19500000000000001</v>
      </c>
      <c r="K12" s="31">
        <v>0</v>
      </c>
      <c r="L12" s="31">
        <v>0</v>
      </c>
      <c r="M12" s="31">
        <f t="shared" si="3"/>
        <v>1.6950000000000001</v>
      </c>
      <c r="N12" s="28" t="s">
        <v>61</v>
      </c>
      <c r="O12" s="25" t="s">
        <v>32</v>
      </c>
      <c r="P12" s="23">
        <f t="shared" si="1"/>
        <v>1.5</v>
      </c>
    </row>
    <row r="13" spans="1:16" x14ac:dyDescent="0.25">
      <c r="A13" s="24">
        <v>6</v>
      </c>
      <c r="B13" s="37" t="s">
        <v>25</v>
      </c>
      <c r="C13" s="25" t="s">
        <v>69</v>
      </c>
      <c r="D13" s="25" t="s">
        <v>59</v>
      </c>
      <c r="E13" s="25"/>
      <c r="F13" s="33" t="s">
        <v>70</v>
      </c>
      <c r="G13" s="25" t="s">
        <v>71</v>
      </c>
      <c r="H13" s="25">
        <v>1</v>
      </c>
      <c r="I13" s="31">
        <v>35.99</v>
      </c>
      <c r="J13" s="31">
        <f>((I13*H13)+L13)*0.13</f>
        <v>4.6787000000000001</v>
      </c>
      <c r="K13" s="31">
        <v>0</v>
      </c>
      <c r="L13" s="31">
        <v>0</v>
      </c>
      <c r="M13" s="31">
        <f>(H13*I13)+J13+K13+L13</f>
        <v>40.668700000000001</v>
      </c>
      <c r="N13" s="28" t="s">
        <v>72</v>
      </c>
      <c r="O13" s="25" t="s">
        <v>32</v>
      </c>
      <c r="P13" s="23">
        <f>H13*I13</f>
        <v>35.99</v>
      </c>
    </row>
    <row r="14" spans="1:16" x14ac:dyDescent="0.25">
      <c r="A14" s="24">
        <v>6</v>
      </c>
      <c r="B14" s="37" t="s">
        <v>25</v>
      </c>
      <c r="C14" s="25" t="s">
        <v>69</v>
      </c>
      <c r="D14" s="25" t="s">
        <v>59</v>
      </c>
      <c r="E14" s="25"/>
      <c r="F14" s="33" t="s">
        <v>73</v>
      </c>
      <c r="G14" s="25" t="s">
        <v>74</v>
      </c>
      <c r="H14" s="25">
        <v>2</v>
      </c>
      <c r="I14" s="31">
        <v>31.94</v>
      </c>
      <c r="J14" s="31">
        <f>((I14*H14)+L14)*0.13</f>
        <v>8.3044000000000011</v>
      </c>
      <c r="K14" s="31">
        <v>0</v>
      </c>
      <c r="L14" s="31">
        <v>0</v>
      </c>
      <c r="M14" s="31">
        <f>(H14*I14)+J14+K14+L14</f>
        <v>72.184400000000011</v>
      </c>
      <c r="N14" s="28" t="s">
        <v>75</v>
      </c>
      <c r="O14" s="25" t="s">
        <v>32</v>
      </c>
      <c r="P14" s="23">
        <f>H14*I14</f>
        <v>63.88</v>
      </c>
    </row>
    <row r="15" spans="1:16" x14ac:dyDescent="0.25">
      <c r="A15" s="24">
        <v>6</v>
      </c>
      <c r="B15" s="37" t="s">
        <v>25</v>
      </c>
      <c r="C15" s="26" t="s">
        <v>76</v>
      </c>
      <c r="D15" s="26" t="s">
        <v>59</v>
      </c>
      <c r="E15" s="36" t="s">
        <v>77</v>
      </c>
      <c r="F15" s="34" t="s">
        <v>78</v>
      </c>
      <c r="G15" s="26" t="s">
        <v>79</v>
      </c>
      <c r="H15" s="26">
        <v>1</v>
      </c>
      <c r="I15" s="32">
        <v>9.86</v>
      </c>
      <c r="J15" s="32">
        <f t="shared" si="2"/>
        <v>1.2818000000000001</v>
      </c>
      <c r="K15" s="32">
        <v>0</v>
      </c>
      <c r="L15" s="32">
        <v>0</v>
      </c>
      <c r="M15" s="32">
        <f t="shared" si="0"/>
        <v>11.1418</v>
      </c>
      <c r="N15" s="24" t="s">
        <v>80</v>
      </c>
      <c r="O15" s="26" t="s">
        <v>61</v>
      </c>
      <c r="P15" s="23">
        <f t="shared" si="1"/>
        <v>9.86</v>
      </c>
    </row>
    <row r="16" spans="1:16" x14ac:dyDescent="0.25">
      <c r="A16" s="24">
        <v>6</v>
      </c>
      <c r="B16" s="37" t="s">
        <v>25</v>
      </c>
      <c r="C16" s="26" t="s">
        <v>76</v>
      </c>
      <c r="D16" s="26" t="s">
        <v>59</v>
      </c>
      <c r="E16" s="26" t="s">
        <v>81</v>
      </c>
      <c r="F16" s="34" t="s">
        <v>82</v>
      </c>
      <c r="G16" s="26" t="s">
        <v>83</v>
      </c>
      <c r="H16" s="26">
        <v>1</v>
      </c>
      <c r="I16" s="32">
        <v>9.99</v>
      </c>
      <c r="J16" s="32">
        <f t="shared" si="2"/>
        <v>1.2987</v>
      </c>
      <c r="K16" s="32">
        <v>0</v>
      </c>
      <c r="L16" s="32">
        <v>0</v>
      </c>
      <c r="M16" s="32">
        <f t="shared" si="0"/>
        <v>11.2887</v>
      </c>
      <c r="N16" s="24" t="s">
        <v>84</v>
      </c>
      <c r="O16" s="26" t="s">
        <v>61</v>
      </c>
      <c r="P16" s="23">
        <f t="shared" si="1"/>
        <v>9.99</v>
      </c>
    </row>
    <row r="17" spans="1:16" x14ac:dyDescent="0.25">
      <c r="A17" s="24">
        <v>6</v>
      </c>
      <c r="B17" s="37" t="s">
        <v>25</v>
      </c>
      <c r="C17" s="26" t="s">
        <v>76</v>
      </c>
      <c r="D17" s="26" t="s">
        <v>59</v>
      </c>
      <c r="E17" s="26" t="s">
        <v>85</v>
      </c>
      <c r="F17" s="34" t="s">
        <v>86</v>
      </c>
      <c r="G17" s="26" t="s">
        <v>87</v>
      </c>
      <c r="H17" s="26">
        <v>1</v>
      </c>
      <c r="I17" s="32">
        <v>8.33</v>
      </c>
      <c r="J17" s="32">
        <f t="shared" si="2"/>
        <v>1.0829</v>
      </c>
      <c r="K17" s="32">
        <v>0</v>
      </c>
      <c r="L17" s="32">
        <v>0</v>
      </c>
      <c r="M17" s="32">
        <f t="shared" si="0"/>
        <v>9.4129000000000005</v>
      </c>
      <c r="N17" s="24" t="s">
        <v>88</v>
      </c>
      <c r="O17" s="26" t="s">
        <v>61</v>
      </c>
      <c r="P17" s="23">
        <f t="shared" si="1"/>
        <v>8.33</v>
      </c>
    </row>
    <row r="18" spans="1:16" x14ac:dyDescent="0.25">
      <c r="A18" s="24">
        <v>6</v>
      </c>
      <c r="B18" s="37" t="s">
        <v>25</v>
      </c>
      <c r="C18" s="26" t="s">
        <v>69</v>
      </c>
      <c r="D18" s="26" t="s">
        <v>59</v>
      </c>
      <c r="E18" s="26" t="s">
        <v>89</v>
      </c>
      <c r="F18" s="35" t="s">
        <v>90</v>
      </c>
      <c r="G18" s="26" t="s">
        <v>91</v>
      </c>
      <c r="H18" s="26">
        <v>1</v>
      </c>
      <c r="I18" s="32">
        <v>14.39</v>
      </c>
      <c r="J18" s="32">
        <f>((I18*H18)+L18)*0.13</f>
        <v>1.8707</v>
      </c>
      <c r="K18" s="32">
        <v>0</v>
      </c>
      <c r="L18" s="32">
        <v>0</v>
      </c>
      <c r="M18" s="32">
        <f>(H18*I18)+J18+K18+L18</f>
        <v>16.2607</v>
      </c>
      <c r="N18" s="29" t="s">
        <v>92</v>
      </c>
      <c r="O18" s="26" t="s">
        <v>61</v>
      </c>
      <c r="P18" s="23">
        <f>H18*I18</f>
        <v>14.39</v>
      </c>
    </row>
    <row r="19" spans="1:16" x14ac:dyDescent="0.25">
      <c r="A19" s="24">
        <v>6</v>
      </c>
      <c r="B19" s="37" t="s">
        <v>25</v>
      </c>
      <c r="C19" s="26" t="s">
        <v>69</v>
      </c>
      <c r="D19" s="26" t="s">
        <v>59</v>
      </c>
      <c r="E19" s="26" t="s">
        <v>93</v>
      </c>
      <c r="F19" s="34" t="s">
        <v>94</v>
      </c>
      <c r="G19" s="26" t="s">
        <v>95</v>
      </c>
      <c r="H19" s="26">
        <v>2</v>
      </c>
      <c r="I19" s="32">
        <v>13.09</v>
      </c>
      <c r="J19" s="32">
        <f t="shared" si="2"/>
        <v>3.4034</v>
      </c>
      <c r="K19" s="32">
        <v>0</v>
      </c>
      <c r="L19" s="32">
        <v>0</v>
      </c>
      <c r="M19" s="32">
        <f t="shared" si="0"/>
        <v>29.583400000000001</v>
      </c>
      <c r="N19" s="29" t="s">
        <v>96</v>
      </c>
      <c r="O19" s="26" t="s">
        <v>61</v>
      </c>
      <c r="P19" s="23">
        <f t="shared" si="1"/>
        <v>26.18</v>
      </c>
    </row>
    <row r="20" spans="1:16" x14ac:dyDescent="0.25">
      <c r="A20" s="24">
        <v>6</v>
      </c>
      <c r="B20" s="37" t="s">
        <v>25</v>
      </c>
      <c r="C20" s="26" t="s">
        <v>69</v>
      </c>
      <c r="D20" s="26" t="s">
        <v>59</v>
      </c>
      <c r="E20" s="26" t="s">
        <v>194</v>
      </c>
      <c r="F20" s="34" t="s">
        <v>192</v>
      </c>
      <c r="G20" s="26" t="s">
        <v>99</v>
      </c>
      <c r="H20" s="26">
        <v>1</v>
      </c>
      <c r="I20" s="32">
        <v>28.95</v>
      </c>
      <c r="J20" s="32">
        <f>((I20*H20)+L20)*0.13</f>
        <v>3.7635000000000001</v>
      </c>
      <c r="K20" s="32">
        <v>0</v>
      </c>
      <c r="L20" s="32">
        <v>0</v>
      </c>
      <c r="M20" s="32">
        <f>(H20*I20)+J20+K20+L20</f>
        <v>32.713499999999996</v>
      </c>
      <c r="N20" s="29" t="s">
        <v>193</v>
      </c>
      <c r="O20" s="26" t="s">
        <v>101</v>
      </c>
      <c r="P20" s="23">
        <f>H20*I20</f>
        <v>28.95</v>
      </c>
    </row>
    <row r="21" spans="1:16" x14ac:dyDescent="0.25">
      <c r="A21" s="24">
        <v>6</v>
      </c>
      <c r="B21" s="37" t="s">
        <v>25</v>
      </c>
      <c r="C21" s="26" t="s">
        <v>76</v>
      </c>
      <c r="D21" s="26" t="s">
        <v>102</v>
      </c>
      <c r="E21" s="26">
        <v>204795045</v>
      </c>
      <c r="F21" s="34" t="s">
        <v>103</v>
      </c>
      <c r="G21" s="26" t="s">
        <v>104</v>
      </c>
      <c r="H21" s="26">
        <v>1</v>
      </c>
      <c r="I21" s="32">
        <v>5.4</v>
      </c>
      <c r="J21" s="32">
        <f>((I21*H21)+L21)*0.13</f>
        <v>0.70200000000000007</v>
      </c>
      <c r="K21" s="32">
        <v>0</v>
      </c>
      <c r="L21" s="32">
        <v>0</v>
      </c>
      <c r="M21" s="32">
        <f>(H21*I21)+J21+K21+L21</f>
        <v>6.1020000000000003</v>
      </c>
      <c r="N21" s="29" t="s">
        <v>105</v>
      </c>
      <c r="O21" s="26" t="s">
        <v>61</v>
      </c>
      <c r="P21" s="23">
        <f>H21*I21</f>
        <v>5.4</v>
      </c>
    </row>
    <row r="22" spans="1:16" x14ac:dyDescent="0.25">
      <c r="A22" s="24">
        <v>6</v>
      </c>
      <c r="B22" s="37" t="s">
        <v>25</v>
      </c>
      <c r="C22" s="26" t="s">
        <v>69</v>
      </c>
      <c r="D22" s="26" t="s">
        <v>59</v>
      </c>
      <c r="F22" s="34" t="s">
        <v>195</v>
      </c>
      <c r="G22" s="26" t="s">
        <v>196</v>
      </c>
      <c r="H22" s="26">
        <v>1</v>
      </c>
      <c r="I22" s="32">
        <v>16.989999999999998</v>
      </c>
      <c r="J22" s="32">
        <f t="shared" si="2"/>
        <v>2.2086999999999999</v>
      </c>
      <c r="K22" s="32">
        <v>0</v>
      </c>
      <c r="L22" s="32">
        <v>0</v>
      </c>
      <c r="M22" s="32">
        <f t="shared" si="0"/>
        <v>19.198699999999999</v>
      </c>
      <c r="N22" s="29" t="s">
        <v>197</v>
      </c>
      <c r="O22" s="26" t="s">
        <v>101</v>
      </c>
      <c r="P22" s="23">
        <f t="shared" si="1"/>
        <v>16.989999999999998</v>
      </c>
    </row>
    <row r="23" spans="1:16" x14ac:dyDescent="0.25">
      <c r="A23" s="24">
        <v>6</v>
      </c>
      <c r="B23" s="37" t="s">
        <v>25</v>
      </c>
      <c r="C23" s="26" t="s">
        <v>69</v>
      </c>
      <c r="D23" s="26" t="s">
        <v>106</v>
      </c>
      <c r="F23" s="34" t="s">
        <v>110</v>
      </c>
      <c r="G23" s="26" t="s">
        <v>61</v>
      </c>
      <c r="H23" s="26">
        <v>1</v>
      </c>
      <c r="I23" s="32">
        <v>3.16</v>
      </c>
      <c r="J23" s="32">
        <f t="shared" si="2"/>
        <v>0.41080000000000005</v>
      </c>
      <c r="K23" s="32">
        <v>0</v>
      </c>
      <c r="L23" s="32">
        <v>0</v>
      </c>
      <c r="M23" s="32">
        <f t="shared" si="0"/>
        <v>3.5708000000000002</v>
      </c>
      <c r="N23" s="29" t="s">
        <v>111</v>
      </c>
      <c r="O23" s="26" t="s">
        <v>61</v>
      </c>
      <c r="P23" s="23">
        <f t="shared" si="1"/>
        <v>3.16</v>
      </c>
    </row>
    <row r="24" spans="1:16" x14ac:dyDescent="0.25">
      <c r="A24" s="24">
        <v>6</v>
      </c>
      <c r="B24" s="37" t="s">
        <v>25</v>
      </c>
      <c r="C24" s="26" t="s">
        <v>69</v>
      </c>
      <c r="D24" s="26" t="s">
        <v>106</v>
      </c>
      <c r="F24" s="34" t="s">
        <v>112</v>
      </c>
      <c r="G24" s="26" t="s">
        <v>61</v>
      </c>
      <c r="H24" s="26">
        <v>2</v>
      </c>
      <c r="I24" s="32">
        <v>3.08</v>
      </c>
      <c r="J24" s="32">
        <f t="shared" si="2"/>
        <v>0.80080000000000007</v>
      </c>
      <c r="K24" s="32">
        <v>0</v>
      </c>
      <c r="L24" s="32">
        <v>0</v>
      </c>
      <c r="M24" s="32">
        <f t="shared" si="0"/>
        <v>6.9607999999999999</v>
      </c>
      <c r="N24" s="29" t="s">
        <v>113</v>
      </c>
      <c r="O24" s="26" t="s">
        <v>114</v>
      </c>
      <c r="P24" s="23">
        <f t="shared" si="1"/>
        <v>6.16</v>
      </c>
    </row>
    <row r="25" spans="1:16" x14ac:dyDescent="0.25">
      <c r="A25" s="24">
        <v>6</v>
      </c>
      <c r="B25" s="37" t="s">
        <v>25</v>
      </c>
      <c r="C25" s="26" t="s">
        <v>69</v>
      </c>
      <c r="D25" s="26" t="s">
        <v>106</v>
      </c>
      <c r="F25" s="34" t="s">
        <v>115</v>
      </c>
      <c r="G25" s="26" t="s">
        <v>116</v>
      </c>
      <c r="H25" s="26">
        <v>1</v>
      </c>
      <c r="I25" s="32">
        <v>7.72</v>
      </c>
      <c r="J25" s="32">
        <f t="shared" si="2"/>
        <v>1.0036</v>
      </c>
      <c r="K25" s="32">
        <v>0</v>
      </c>
      <c r="L25" s="32">
        <v>0</v>
      </c>
      <c r="M25" s="32">
        <f t="shared" si="0"/>
        <v>8.7235999999999994</v>
      </c>
      <c r="N25" s="29" t="s">
        <v>117</v>
      </c>
      <c r="O25" s="26" t="s">
        <v>61</v>
      </c>
      <c r="P25" s="23">
        <f t="shared" si="1"/>
        <v>7.72</v>
      </c>
    </row>
    <row r="26" spans="1:16" x14ac:dyDescent="0.25">
      <c r="A26" s="24">
        <v>6</v>
      </c>
      <c r="B26" s="37" t="s">
        <v>25</v>
      </c>
      <c r="C26" s="26" t="s">
        <v>69</v>
      </c>
      <c r="D26" s="26" t="s">
        <v>106</v>
      </c>
      <c r="F26" s="34" t="s">
        <v>120</v>
      </c>
      <c r="G26" s="26" t="s">
        <v>121</v>
      </c>
      <c r="H26" s="26">
        <v>2</v>
      </c>
      <c r="I26" s="32">
        <v>3.1</v>
      </c>
      <c r="J26" s="32">
        <f t="shared" si="2"/>
        <v>0.80600000000000005</v>
      </c>
      <c r="K26" s="32">
        <v>0</v>
      </c>
      <c r="L26" s="32">
        <v>0</v>
      </c>
      <c r="M26" s="32">
        <f t="shared" si="0"/>
        <v>7.0060000000000002</v>
      </c>
      <c r="N26" s="29" t="s">
        <v>122</v>
      </c>
      <c r="O26" s="26" t="s">
        <v>61</v>
      </c>
      <c r="P26" s="23">
        <f t="shared" si="1"/>
        <v>6.2</v>
      </c>
    </row>
    <row r="27" spans="1:16" x14ac:dyDescent="0.25">
      <c r="A27" s="24">
        <v>6</v>
      </c>
      <c r="B27" s="37" t="s">
        <v>25</v>
      </c>
      <c r="C27" s="26" t="s">
        <v>69</v>
      </c>
      <c r="D27" s="26" t="s">
        <v>106</v>
      </c>
      <c r="F27" s="34" t="s">
        <v>123</v>
      </c>
      <c r="G27" s="26" t="s">
        <v>61</v>
      </c>
      <c r="H27" s="26">
        <v>3</v>
      </c>
      <c r="I27" s="32">
        <v>3.76</v>
      </c>
      <c r="J27" s="32">
        <f t="shared" si="2"/>
        <v>1.4663999999999999</v>
      </c>
      <c r="K27" s="32">
        <v>0</v>
      </c>
      <c r="L27" s="32">
        <v>0</v>
      </c>
      <c r="M27" s="32">
        <f t="shared" si="0"/>
        <v>12.7464</v>
      </c>
      <c r="N27" s="29" t="s">
        <v>124</v>
      </c>
      <c r="O27" s="26" t="s">
        <v>61</v>
      </c>
      <c r="P27" s="23">
        <f t="shared" si="1"/>
        <v>11.28</v>
      </c>
    </row>
    <row r="28" spans="1:16" x14ac:dyDescent="0.25">
      <c r="A28" s="24">
        <v>6</v>
      </c>
      <c r="B28" s="37" t="s">
        <v>25</v>
      </c>
      <c r="C28" s="26" t="s">
        <v>69</v>
      </c>
      <c r="D28" s="26" t="s">
        <v>106</v>
      </c>
      <c r="F28" s="34" t="s">
        <v>125</v>
      </c>
      <c r="G28" s="26" t="s">
        <v>126</v>
      </c>
      <c r="H28" s="26">
        <v>1</v>
      </c>
      <c r="I28" s="32">
        <v>5.03</v>
      </c>
      <c r="J28" s="32">
        <f>((I28*H28)+L28)*0.13</f>
        <v>0.65390000000000004</v>
      </c>
      <c r="K28" s="32">
        <v>0</v>
      </c>
      <c r="L28" s="32">
        <v>0</v>
      </c>
      <c r="M28" s="32">
        <f>(H28*I28)+J28+K28+L28</f>
        <v>5.6839000000000004</v>
      </c>
      <c r="N28" s="29" t="s">
        <v>127</v>
      </c>
      <c r="O28" s="26" t="s">
        <v>61</v>
      </c>
      <c r="P28" s="23">
        <f>H28*I28</f>
        <v>5.03</v>
      </c>
    </row>
    <row r="32" spans="1:16" x14ac:dyDescent="0.25">
      <c r="A32">
        <f>SUMIF(B:B, "*Arrived*", H:H) / SUM(H:H) * 100</f>
        <v>100</v>
      </c>
    </row>
  </sheetData>
  <autoFilter ref="A1:N1" xr:uid="{72B85343-1D1D-4A94-A250-AB9F7B431A8E}"/>
  <conditionalFormatting sqref="C32:XFD32 A33:XFD1048576 A1:XFD31">
    <cfRule type="expression" dxfId="3" priority="1">
      <formula>MOD(ROW(),2)=0</formula>
    </cfRule>
  </conditionalFormatting>
  <dataValidations count="2">
    <dataValidation type="list" allowBlank="1" showInputMessage="1" showErrorMessage="1" sqref="B33:B1048576 B2:B31" xr:uid="{D44529F6-C571-4CDA-B2E6-7D93E7EB3ADB}">
      <formula1>"Lab Supplied, Donated, Proposed, Approved, Ordered, Arrived"</formula1>
    </dataValidation>
    <dataValidation type="list" allowBlank="1" showInputMessage="1" showErrorMessage="1" sqref="A2:A1048576" xr:uid="{56ADC123-04B7-4AC7-BCC2-F857B5155F80}">
      <formula1>"1,2,3,4,5,6,7,8,9,10,11,12,13,14,15,16,17,18,19"</formula1>
    </dataValidation>
  </dataValidations>
  <hyperlinks>
    <hyperlink ref="N23" r:id="rId1" display="https://www.aliexpress.com/item/32966619156.html?spm=a2g0o.productlist.main.5.37e91cb0rvGcTz&amp;algo_pvid=4a997690-6d56-42c4-ba27-ed0d3bcd8133&amp;algo_exp_id=4a997690-6d56-42c4-ba27-ed0d3bcd8133-2&amp;pdp_npi=4%40dis%21CAD%213.09%211.41%21%21%212.17%210.99%21%402103245417313719286237362e2844%2166499379236%21sea%21CA%210%21ABX&amp;curPageLogUid=apXMW21wN1f1&amp;utparam-url=scene%3Asearch%7Cquery_from%3A" xr:uid="{1226B315-3CFE-4AE5-B691-58466C4CFE83}"/>
    <hyperlink ref="N8" r:id="rId2" xr:uid="{86066A2C-8D2F-4339-8EE6-04EA2DF21F7E}"/>
    <hyperlink ref="N9" r:id="rId3" display="https://www.amazon.ca/DURAMIC-PLA-No-Tangling-No-Clogging-Dimensional/dp/B0B6J7V92M/ref=sr_1_6?crid=3M6ODP82ZG8GE&amp;dib=eyJ2IjoiMSJ9.f_GUxYY_i_SgYXLG_soBoF0POv_WoCo5Iq2HwAqStWs6zo37qiDqxtbHVeSF6pSklFx5YDfzrVU5c0zf_zvHSM1E7wzTQh3A4UcX54rbD8nx-rF1hj3SbObkBveTopgjuTjpnSmEuhCxFReA3NdXu-105n1Q4t4_45hLeTqr1mfackc9ROR3ui5e0V1xfWs7rK79MGHjlzsI2aAbweEmI8K-ynY4k0HgxMg7rw9ngjp_khT6ZqBZq7vViU9ukZzAQj2CWI9Ul2WnQmhtiwUzE9mpAlX02zoTWVn7N77j6GRszQHI6BL2ELa3R9RR7x0jb8WWwpBuehVPSLtzNbTVmA7JLl7BWsgPIDQWAw-7n216XtP5QP56Dnb2UxFOiz_czLVNilUvONQ2JYtoxzogeqL29-fESmIOJcY0DmtBkRRB6mPt6HzeDljnEoUnMUES.DbUHnWKATNZCfy9u4wxPcH5M14SPlsDoPCTVySanOCo&amp;dib_tag=se&amp;keywords=pla&amp;qid=1738253335&amp;sprefix=p%2Caps%2C90&amp;sr=8-6&amp;th=1" xr:uid="{24D9FD68-8B9D-4653-8A2B-35F8E0BFC8EE}"/>
    <hyperlink ref="N26" r:id="rId4" display="https://www.aliexpress.com/item/1005006539408592.html?spm=a2g0o.productlist.main.7.e3c4GwSXGwSX5j&amp;algo_pvid=121d095f-3cc0-4d29-b137-ea57c8f97b5d&amp;algo_exp_id=121d095f-3cc0-4d29-b137-ea57c8f97b5d-33&amp;pdp_npi=4%40dis%21CAD%213.06%211.41%21%21%2115.45%217.13%21%402101c80217313730972393899ebc8e%2112000037643917878%21sea%21CA%210%21ABX&amp;curPageLogUid=bLbChnEWeFlI&amp;utparam-url=scene%3Asearch%7Cquery_from%3A" xr:uid="{DDC83C22-9939-40E2-9DE6-29838709BCF7}"/>
    <hyperlink ref="N25" r:id="rId5" display="https://www.aliexpress.com/item/1005006256867569.html?spm=a2g0o.productlist.main.1.2b7aP8U5P8U5pW&amp;algo_pvid=e432d6dc-1103-4118-b699-3a94eb093dd6&amp;algo_exp_id=e432d6dc-1103-4118-b699-3a94eb093dd6-0&amp;pdp_npi=4%40dis%21CAD%2123.38%215.54%21%21%21115.48%2127.38%21%402101e07217381957234924187e1f4c%2112000036584752559%21sea%21CA%210%21ABX&amp;curPageLogUid=oeYIQl3euJxc&amp;utparam-url=scene%3Asearch%7Cquery_from%3A" xr:uid="{E164C2A2-E06A-4A74-99AD-1419568C03CA}"/>
    <hyperlink ref="N24" r:id="rId6" display="https://www.aliexpress.com/item/1005007556703771.html?spm=a2g0o.productlist.main.14.773ca2cdFVPjsm&amp;algo_pvid=c579b6ef-295b-4ffa-9c0d-37bba92c1487&amp;algo_exp_id=c579b6ef-295b-4ffa-9c0d-37bba92c1487-13&amp;pdp_npi=4%40dis%21CAD%213.11%212.25%21%21%2115.33%2111.10%21%402101c59517382734696715425e1e9f%2112000041281942175%21sea%21CA%210%21ABX&amp;curPageLogUid=kp70GdFARyGf&amp;utparam-url=scene%3Asearch%7Cquery_from%3A" xr:uid="{BF433B2E-6A8F-4479-901F-6DFBFA0C7B43}"/>
    <hyperlink ref="N7" r:id="rId7" xr:uid="{1439D78E-3916-423E-BDC6-01E117D5A6FA}"/>
    <hyperlink ref="N27" r:id="rId8" display="https://www.aliexpress.com/item/1005007072081464.html?spm=a2g0o.productlist.main.1.1c8f3b99nxosg4&amp;algo_pvid=92f22a9f-9874-4ed9-bbd5-3ae7b981ee7a&amp;algo_exp_id=92f22a9f-9874-4ed9-bbd5-3ae7b981ee7a-0&amp;pdp_npi=4%40dis%21CAD%2111.88%212.82%21%21%2158.57%2113.92%21%40210318c317382733419158776ef847%2112000039311521756%21sea%21CA%210%21ABX&amp;curPageLogUid=3HxRQAdLC2yZ&amp;utparam-url=scene%3Asearch%7Cquery_from%3A" xr:uid="{6D2C9B4D-0241-4B6E-9464-0C2B0C859E30}"/>
    <hyperlink ref="N28" r:id="rId9" display="https://www.aliexpress.com/item/1005006924426578.html?spm=a2g0o.productlist.main.10.6985766eQkFw9D&amp;algo_pvid=ae1d2709-80a9-4265-a686-47f45d7252d4&amp;algo_exp_id=ae1d2709-80a9-4265-a686-47f45d7252d4-9&amp;pdp_npi=4%40dis%21CAD%2115.39%213.45%21%21%2176.01%2117.06%21%402101c67a17381957983438140ea566%2112000038739816766%21sea%21CA%210%21ABX&amp;curPageLogUid=A093fMRLzwVn&amp;utparam-url=scene%3Asearch%7Cquery_from%3A" xr:uid="{0077E654-69A6-4335-8ED9-85B205646C31}"/>
    <hyperlink ref="N21" r:id="rId10" xr:uid="{43AB2FE4-1A10-451B-A442-303E4648FB2F}"/>
    <hyperlink ref="N18" r:id="rId11" xr:uid="{F0409B04-2C78-4941-804F-7280F384FBEF}"/>
    <hyperlink ref="N19" r:id="rId12" display="https://www.amazon.ca/JZK-BTS7960B-Double-Stepper-H-Bridge/dp/B09HGBM5D2/ref=sr_1_9?crid=3RXARD9J0ZYVG&amp;dib=eyJ2IjoiMSJ9.YyIDxpTlcH3hqtnzA5V4uYQvqoSwBA6dvcqNabrveTn3dzxVo99UmdP0vsLtg98xIrJRysDes1Xa48_VQiA5hXNy6J79GXd1xpQo7KWmD8VsVu9WU-sgoL0E8KXIl4UXAi0pLlZrZhuWu8QvTPMfelQsm3-79utFnu4Rlf7qxWoNRkq9cEVJLDlSYHc_RXoiGAXHPVawVJsPm0Dbh6AaL5cXbbZ59tX0vJhZ7KfNA_tVf71JbYfLjdQUNjDvwf96WvFZnEFZo2SgNlz5sAWyIvCkDOz-B8FayHYWJ2dIIUrOiheQEKnX8gMDKPpfvBaXheuTD46tAkXNYZIHUgT3_WdlN9roBdSZVu7iz7AuGGoToIrIWw48hJOBN3u4eeCIUQEwiVo30bebAlRARzNHD9XaYCLOejQ1y3O6hXyAlk1gl_3ATKPIusT85_ofoYt-.4fcCSwJkdRc_ezocnePl8idIyQTl41HTvKHGIcdQ9m4&amp;dib_tag=se&amp;keywords=BTS7960&amp;qid=1738194031&amp;sprefix=bts7960%2Caps%2C103&amp;sr=8-9" xr:uid="{C1A34A10-FC02-42EB-8279-41E789E95C17}"/>
  </hyperlinks>
  <pageMargins left="0.7" right="0.7" top="0.75" bottom="0.75" header="0.3" footer="0.3"/>
  <pageSetup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F8067-0FA2-4C15-842F-3879F3952A4F}">
  <dimension ref="A1:D6"/>
  <sheetViews>
    <sheetView workbookViewId="0"/>
  </sheetViews>
  <sheetFormatPr defaultRowHeight="15" x14ac:dyDescent="0.25"/>
  <cols>
    <col min="1" max="1" width="24.42578125" customWidth="1"/>
    <col min="2" max="2" width="8.85546875" bestFit="1" customWidth="1"/>
  </cols>
  <sheetData>
    <row r="1" spans="1:4" x14ac:dyDescent="0.25">
      <c r="D1" t="s">
        <v>187</v>
      </c>
    </row>
    <row r="2" spans="1:4" x14ac:dyDescent="0.25">
      <c r="A2" t="s">
        <v>190</v>
      </c>
      <c r="B2" s="3" t="s">
        <v>191</v>
      </c>
      <c r="D2" t="s">
        <v>189</v>
      </c>
    </row>
    <row r="3" spans="1:4" x14ac:dyDescent="0.25">
      <c r="A3" t="s">
        <v>185</v>
      </c>
      <c r="B3" s="39">
        <v>121.9</v>
      </c>
      <c r="D3" t="s">
        <v>188</v>
      </c>
    </row>
    <row r="4" spans="1:4" x14ac:dyDescent="0.25">
      <c r="A4" t="s">
        <v>186</v>
      </c>
      <c r="B4" s="39">
        <v>218.43</v>
      </c>
    </row>
    <row r="5" spans="1:4" x14ac:dyDescent="0.25">
      <c r="A5" t="s">
        <v>5</v>
      </c>
      <c r="B5" s="39">
        <v>80.86</v>
      </c>
    </row>
    <row r="6" spans="1:4" x14ac:dyDescent="0.25">
      <c r="A6" t="s">
        <v>8</v>
      </c>
      <c r="B6" s="39">
        <v>421.19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934C2-F84D-4C45-BF0E-6B99AD5E5D0C}">
  <dimension ref="A1:I39"/>
  <sheetViews>
    <sheetView workbookViewId="0">
      <selection activeCell="G10" sqref="G10"/>
    </sheetView>
  </sheetViews>
  <sheetFormatPr defaultRowHeight="15" x14ac:dyDescent="0.25"/>
  <cols>
    <col min="1" max="1" width="34" customWidth="1"/>
    <col min="2" max="2" width="14.28515625" style="6" customWidth="1"/>
    <col min="3" max="3" width="25.28515625" style="7" customWidth="1"/>
    <col min="4" max="4" width="19.140625" style="6" customWidth="1"/>
    <col min="7" max="7" width="16" customWidth="1"/>
    <col min="8" max="8" width="14.28515625" customWidth="1"/>
    <col min="9" max="10" width="13.5703125" customWidth="1"/>
  </cols>
  <sheetData>
    <row r="1" spans="1:9" ht="15.75" thickBot="1" x14ac:dyDescent="0.3">
      <c r="A1" s="2" t="s">
        <v>128</v>
      </c>
      <c r="B1" s="5" t="s">
        <v>129</v>
      </c>
      <c r="C1" s="8" t="s">
        <v>130</v>
      </c>
      <c r="D1" s="5" t="s">
        <v>131</v>
      </c>
      <c r="G1" s="2" t="s">
        <v>132</v>
      </c>
      <c r="H1" s="2" t="s">
        <v>133</v>
      </c>
      <c r="I1" s="2" t="s">
        <v>134</v>
      </c>
    </row>
    <row r="2" spans="1:9" x14ac:dyDescent="0.25">
      <c r="A2" t="s">
        <v>135</v>
      </c>
      <c r="B2" s="3">
        <v>1</v>
      </c>
      <c r="C2" s="7">
        <f t="shared" ref="C2:C39" si="0">B2*20</f>
        <v>20</v>
      </c>
      <c r="D2" s="6" t="s">
        <v>136</v>
      </c>
      <c r="G2" s="6" t="s">
        <v>137</v>
      </c>
      <c r="H2" s="6">
        <v>113.17</v>
      </c>
      <c r="I2" s="7">
        <f>H2*20</f>
        <v>2263.4</v>
      </c>
    </row>
    <row r="3" spans="1:9" x14ac:dyDescent="0.25">
      <c r="A3" t="s">
        <v>138</v>
      </c>
      <c r="B3" s="3">
        <v>1</v>
      </c>
      <c r="C3" s="7">
        <f t="shared" si="0"/>
        <v>20</v>
      </c>
      <c r="D3" s="6" t="s">
        <v>137</v>
      </c>
      <c r="G3" s="6" t="s">
        <v>139</v>
      </c>
      <c r="H3" s="6">
        <v>107.2</v>
      </c>
      <c r="I3" s="7">
        <f>H3*20</f>
        <v>2144</v>
      </c>
    </row>
    <row r="4" spans="1:9" x14ac:dyDescent="0.25">
      <c r="A4" s="4" t="s">
        <v>140</v>
      </c>
      <c r="B4" s="3">
        <v>1</v>
      </c>
      <c r="C4" s="7">
        <f t="shared" si="0"/>
        <v>20</v>
      </c>
      <c r="D4" s="6" t="s">
        <v>136</v>
      </c>
      <c r="G4" s="6" t="s">
        <v>141</v>
      </c>
      <c r="H4" s="6">
        <v>22.7</v>
      </c>
      <c r="I4" s="7">
        <f>H4*20</f>
        <v>454</v>
      </c>
    </row>
    <row r="5" spans="1:9" x14ac:dyDescent="0.25">
      <c r="A5" s="4" t="s">
        <v>142</v>
      </c>
      <c r="B5" s="3">
        <v>1</v>
      </c>
      <c r="C5" s="7">
        <f t="shared" si="0"/>
        <v>20</v>
      </c>
      <c r="D5" s="6" t="s">
        <v>141</v>
      </c>
      <c r="G5" s="6" t="s">
        <v>143</v>
      </c>
      <c r="H5" s="6">
        <v>27</v>
      </c>
      <c r="I5" s="7">
        <f>H5*20</f>
        <v>540</v>
      </c>
    </row>
    <row r="6" spans="1:9" x14ac:dyDescent="0.25">
      <c r="A6" s="4" t="s">
        <v>144</v>
      </c>
      <c r="B6" s="3">
        <v>3</v>
      </c>
      <c r="C6" s="7">
        <f t="shared" si="0"/>
        <v>60</v>
      </c>
      <c r="D6" s="6" t="s">
        <v>137</v>
      </c>
      <c r="G6" s="6" t="s">
        <v>136</v>
      </c>
      <c r="H6" s="6">
        <v>24</v>
      </c>
      <c r="I6" s="7">
        <f>H6*20</f>
        <v>480</v>
      </c>
    </row>
    <row r="7" spans="1:9" x14ac:dyDescent="0.25">
      <c r="A7" s="4" t="s">
        <v>145</v>
      </c>
      <c r="B7" s="3">
        <v>8</v>
      </c>
      <c r="C7" s="7">
        <f t="shared" si="0"/>
        <v>160</v>
      </c>
      <c r="D7" s="6" t="s">
        <v>146</v>
      </c>
    </row>
    <row r="8" spans="1:9" ht="30" x14ac:dyDescent="0.25">
      <c r="A8" s="4" t="s">
        <v>147</v>
      </c>
      <c r="B8" s="3">
        <v>4</v>
      </c>
      <c r="C8" s="7">
        <f t="shared" si="0"/>
        <v>80</v>
      </c>
      <c r="D8" s="6" t="s">
        <v>148</v>
      </c>
    </row>
    <row r="9" spans="1:9" x14ac:dyDescent="0.25">
      <c r="A9" s="4" t="s">
        <v>149</v>
      </c>
      <c r="B9" s="3">
        <v>4</v>
      </c>
      <c r="C9" s="7">
        <f t="shared" si="0"/>
        <v>80</v>
      </c>
      <c r="D9" s="6" t="s">
        <v>148</v>
      </c>
    </row>
    <row r="10" spans="1:9" x14ac:dyDescent="0.25">
      <c r="A10" s="4" t="s">
        <v>150</v>
      </c>
      <c r="B10" s="3">
        <v>6</v>
      </c>
      <c r="C10" s="7">
        <f t="shared" si="0"/>
        <v>120</v>
      </c>
      <c r="D10" s="6" t="s">
        <v>151</v>
      </c>
    </row>
    <row r="11" spans="1:9" x14ac:dyDescent="0.25">
      <c r="A11" s="4" t="s">
        <v>152</v>
      </c>
      <c r="B11" s="3">
        <v>12</v>
      </c>
      <c r="C11" s="7">
        <f t="shared" si="0"/>
        <v>240</v>
      </c>
      <c r="D11" s="6" t="s">
        <v>153</v>
      </c>
    </row>
    <row r="12" spans="1:9" x14ac:dyDescent="0.25">
      <c r="A12" t="s">
        <v>154</v>
      </c>
      <c r="B12" s="3">
        <v>12</v>
      </c>
      <c r="C12" s="7">
        <f t="shared" si="0"/>
        <v>240</v>
      </c>
      <c r="D12" s="6" t="s">
        <v>153</v>
      </c>
    </row>
    <row r="13" spans="1:9" x14ac:dyDescent="0.25">
      <c r="A13" t="s">
        <v>155</v>
      </c>
      <c r="B13" s="3">
        <v>2</v>
      </c>
      <c r="C13" s="7">
        <f t="shared" si="0"/>
        <v>40</v>
      </c>
      <c r="D13" s="6" t="s">
        <v>136</v>
      </c>
    </row>
    <row r="14" spans="1:9" x14ac:dyDescent="0.25">
      <c r="A14" t="s">
        <v>156</v>
      </c>
      <c r="B14" s="3">
        <v>5</v>
      </c>
      <c r="C14" s="7">
        <f t="shared" si="0"/>
        <v>100</v>
      </c>
      <c r="D14" s="6" t="s">
        <v>157</v>
      </c>
    </row>
    <row r="15" spans="1:9" x14ac:dyDescent="0.25">
      <c r="A15" t="s">
        <v>158</v>
      </c>
      <c r="B15" s="3">
        <v>5</v>
      </c>
      <c r="C15" s="7">
        <f t="shared" si="0"/>
        <v>100</v>
      </c>
      <c r="D15" s="6" t="s">
        <v>143</v>
      </c>
    </row>
    <row r="16" spans="1:9" x14ac:dyDescent="0.25">
      <c r="A16" t="s">
        <v>159</v>
      </c>
      <c r="B16" s="3">
        <v>150</v>
      </c>
      <c r="C16" s="7">
        <f t="shared" si="0"/>
        <v>3000</v>
      </c>
      <c r="D16" s="6" t="s">
        <v>160</v>
      </c>
    </row>
    <row r="17" spans="1:4" x14ac:dyDescent="0.25">
      <c r="A17" t="s">
        <v>161</v>
      </c>
      <c r="B17" s="3">
        <v>10</v>
      </c>
      <c r="C17" s="7">
        <f t="shared" si="0"/>
        <v>200</v>
      </c>
      <c r="D17" s="6" t="s">
        <v>143</v>
      </c>
    </row>
    <row r="18" spans="1:4" x14ac:dyDescent="0.25">
      <c r="A18" t="s">
        <v>162</v>
      </c>
      <c r="B18" s="3">
        <v>20</v>
      </c>
      <c r="C18" s="7">
        <f t="shared" si="0"/>
        <v>400</v>
      </c>
      <c r="D18" s="6" t="s">
        <v>163</v>
      </c>
    </row>
    <row r="19" spans="1:4" x14ac:dyDescent="0.25">
      <c r="A19" t="s">
        <v>164</v>
      </c>
      <c r="B19" s="3">
        <v>1</v>
      </c>
      <c r="C19" s="7">
        <f t="shared" si="0"/>
        <v>20</v>
      </c>
      <c r="D19" s="6" t="s">
        <v>163</v>
      </c>
    </row>
    <row r="20" spans="1:4" x14ac:dyDescent="0.25">
      <c r="A20" t="s">
        <v>165</v>
      </c>
      <c r="B20" s="3">
        <v>0</v>
      </c>
      <c r="C20" s="7">
        <f t="shared" si="0"/>
        <v>0</v>
      </c>
      <c r="D20" s="6" t="s">
        <v>163</v>
      </c>
    </row>
    <row r="21" spans="1:4" x14ac:dyDescent="0.25">
      <c r="A21" t="s">
        <v>11</v>
      </c>
      <c r="B21" s="3">
        <v>15</v>
      </c>
      <c r="C21" s="7">
        <f t="shared" si="0"/>
        <v>300</v>
      </c>
      <c r="D21" s="6" t="s">
        <v>166</v>
      </c>
    </row>
    <row r="22" spans="1:4" x14ac:dyDescent="0.25">
      <c r="A22" t="s">
        <v>167</v>
      </c>
      <c r="B22" s="3">
        <v>2</v>
      </c>
      <c r="C22" s="7">
        <f t="shared" si="0"/>
        <v>40</v>
      </c>
      <c r="D22" s="6" t="s">
        <v>141</v>
      </c>
    </row>
    <row r="23" spans="1:4" x14ac:dyDescent="0.25">
      <c r="A23" t="s">
        <v>168</v>
      </c>
      <c r="B23" s="3">
        <v>2</v>
      </c>
      <c r="C23" s="7">
        <f t="shared" si="0"/>
        <v>40</v>
      </c>
      <c r="D23" s="6" t="s">
        <v>139</v>
      </c>
    </row>
    <row r="24" spans="1:4" x14ac:dyDescent="0.25">
      <c r="A24" t="s">
        <v>169</v>
      </c>
      <c r="B24" s="3">
        <v>2</v>
      </c>
      <c r="C24" s="7">
        <f t="shared" si="0"/>
        <v>40</v>
      </c>
      <c r="D24" s="6" t="s">
        <v>139</v>
      </c>
    </row>
    <row r="25" spans="1:4" x14ac:dyDescent="0.25">
      <c r="A25" t="s">
        <v>170</v>
      </c>
      <c r="B25" s="3">
        <v>2</v>
      </c>
      <c r="C25" s="7">
        <f t="shared" si="0"/>
        <v>40</v>
      </c>
      <c r="D25" s="6" t="s">
        <v>141</v>
      </c>
    </row>
    <row r="26" spans="1:4" x14ac:dyDescent="0.25">
      <c r="A26" t="s">
        <v>171</v>
      </c>
      <c r="B26" s="3">
        <v>2</v>
      </c>
      <c r="C26" s="7">
        <f t="shared" si="0"/>
        <v>40</v>
      </c>
      <c r="D26" s="6" t="s">
        <v>137</v>
      </c>
    </row>
    <row r="27" spans="1:4" x14ac:dyDescent="0.25">
      <c r="A27" t="s">
        <v>172</v>
      </c>
      <c r="B27" s="3">
        <v>0</v>
      </c>
      <c r="C27" s="7">
        <f t="shared" si="0"/>
        <v>0</v>
      </c>
      <c r="D27" s="6" t="s">
        <v>137</v>
      </c>
    </row>
    <row r="28" spans="1:4" x14ac:dyDescent="0.25">
      <c r="A28" t="s">
        <v>173</v>
      </c>
      <c r="B28" s="3">
        <v>2</v>
      </c>
      <c r="C28" s="7">
        <f t="shared" si="0"/>
        <v>40</v>
      </c>
      <c r="D28" s="6" t="s">
        <v>139</v>
      </c>
    </row>
    <row r="29" spans="1:4" x14ac:dyDescent="0.25">
      <c r="A29" t="s">
        <v>174</v>
      </c>
      <c r="B29" s="3">
        <v>5</v>
      </c>
      <c r="C29" s="7">
        <f t="shared" si="0"/>
        <v>100</v>
      </c>
      <c r="D29" s="6" t="s">
        <v>137</v>
      </c>
    </row>
    <row r="30" spans="1:4" x14ac:dyDescent="0.25">
      <c r="A30" t="s">
        <v>175</v>
      </c>
      <c r="B30" s="3">
        <v>0</v>
      </c>
      <c r="C30" s="7">
        <f t="shared" si="0"/>
        <v>0</v>
      </c>
      <c r="D30" s="6" t="s">
        <v>143</v>
      </c>
    </row>
    <row r="31" spans="1:4" x14ac:dyDescent="0.25">
      <c r="A31" t="s">
        <v>176</v>
      </c>
      <c r="B31" s="3">
        <v>4</v>
      </c>
      <c r="C31" s="7">
        <f t="shared" si="0"/>
        <v>80</v>
      </c>
      <c r="D31" s="6" t="s">
        <v>136</v>
      </c>
    </row>
    <row r="32" spans="1:4" x14ac:dyDescent="0.25">
      <c r="A32" t="s">
        <v>177</v>
      </c>
      <c r="B32" s="3">
        <v>2</v>
      </c>
      <c r="C32" s="7">
        <f t="shared" si="0"/>
        <v>40</v>
      </c>
      <c r="D32" s="6" t="s">
        <v>139</v>
      </c>
    </row>
    <row r="33" spans="1:4" x14ac:dyDescent="0.25">
      <c r="A33" t="s">
        <v>178</v>
      </c>
      <c r="B33" s="3">
        <v>0</v>
      </c>
      <c r="C33" s="7">
        <f t="shared" si="0"/>
        <v>0</v>
      </c>
      <c r="D33" s="6" t="s">
        <v>137</v>
      </c>
    </row>
    <row r="34" spans="1:4" x14ac:dyDescent="0.25">
      <c r="A34" t="s">
        <v>179</v>
      </c>
      <c r="B34" s="3">
        <v>3</v>
      </c>
      <c r="C34" s="7">
        <f t="shared" si="0"/>
        <v>60</v>
      </c>
      <c r="D34" s="6" t="s">
        <v>139</v>
      </c>
    </row>
    <row r="35" spans="1:4" x14ac:dyDescent="0.25">
      <c r="A35" t="s">
        <v>180</v>
      </c>
      <c r="B35" s="3">
        <v>0</v>
      </c>
      <c r="C35" s="7">
        <f t="shared" si="0"/>
        <v>0</v>
      </c>
      <c r="D35" s="6" t="s">
        <v>143</v>
      </c>
    </row>
    <row r="36" spans="1:4" x14ac:dyDescent="0.25">
      <c r="A36" t="s">
        <v>181</v>
      </c>
      <c r="B36" s="3">
        <v>4</v>
      </c>
      <c r="C36" s="7">
        <f t="shared" si="0"/>
        <v>80</v>
      </c>
      <c r="D36" s="6" t="s">
        <v>136</v>
      </c>
    </row>
    <row r="37" spans="1:4" x14ac:dyDescent="0.25">
      <c r="A37" t="s">
        <v>182</v>
      </c>
      <c r="B37" s="3">
        <v>3</v>
      </c>
      <c r="C37" s="7">
        <f t="shared" si="0"/>
        <v>60</v>
      </c>
      <c r="D37" s="6" t="s">
        <v>137</v>
      </c>
    </row>
    <row r="38" spans="1:4" x14ac:dyDescent="0.25">
      <c r="A38" t="s">
        <v>183</v>
      </c>
      <c r="B38" s="3">
        <v>0</v>
      </c>
      <c r="C38" s="7">
        <f t="shared" si="0"/>
        <v>0</v>
      </c>
      <c r="D38" s="6" t="s">
        <v>141</v>
      </c>
    </row>
    <row r="39" spans="1:4" x14ac:dyDescent="0.25">
      <c r="A39" t="s">
        <v>184</v>
      </c>
      <c r="B39" s="3">
        <v>0</v>
      </c>
      <c r="C39" s="7">
        <f t="shared" si="0"/>
        <v>0</v>
      </c>
      <c r="D39" s="6" t="s">
        <v>139</v>
      </c>
    </row>
  </sheetData>
  <autoFilter ref="A1:D1" xr:uid="{A77934C2-F84D-4C45-BF0E-6B99AD5E5D0C}"/>
  <conditionalFormatting sqref="A1:D1">
    <cfRule type="expression" dxfId="2" priority="4">
      <formula>MOD(ROW(),2)=0</formula>
    </cfRule>
  </conditionalFormatting>
  <conditionalFormatting sqref="G1:I1">
    <cfRule type="expression" dxfId="1" priority="1">
      <formula>MOD(ROW(),2)=0</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4AA00-C22F-46BE-8EF8-9B8064D4763C}">
  <dimension ref="A1:P34"/>
  <sheetViews>
    <sheetView workbookViewId="0">
      <selection activeCell="C7" sqref="C7"/>
    </sheetView>
  </sheetViews>
  <sheetFormatPr defaultRowHeight="15" x14ac:dyDescent="0.25"/>
  <cols>
    <col min="1" max="1" width="13.42578125" style="24" bestFit="1" customWidth="1"/>
    <col min="2" max="2" width="11.28515625" style="26" bestFit="1" customWidth="1"/>
    <col min="3" max="3" width="16.7109375" style="26" bestFit="1" customWidth="1"/>
    <col min="4" max="4" width="13.140625" style="26" bestFit="1" customWidth="1"/>
    <col min="5" max="5" width="17.42578125" style="26" bestFit="1" customWidth="1"/>
    <col min="6" max="6" width="24.28515625" style="26" customWidth="1"/>
    <col min="7" max="7" width="21.85546875" style="26" customWidth="1"/>
    <col min="8" max="8" width="8.7109375" style="26" bestFit="1" customWidth="1"/>
    <col min="9" max="9" width="20.28515625" style="26" bestFit="1" customWidth="1"/>
    <col min="10" max="10" width="10.7109375" style="26" bestFit="1" customWidth="1"/>
    <col min="11" max="11" width="22.85546875" style="26" customWidth="1"/>
    <col min="12" max="12" width="18.7109375" style="26" customWidth="1"/>
    <col min="13" max="13" width="20.85546875" style="26" customWidth="1"/>
    <col min="14" max="14" width="29.7109375" style="24" customWidth="1"/>
    <col min="15" max="15" width="77" style="24" bestFit="1" customWidth="1"/>
    <col min="16" max="16" width="20.7109375" style="24" bestFit="1" customWidth="1"/>
  </cols>
  <sheetData>
    <row r="1" spans="1:16" s="1" customFormat="1" ht="15.75" thickBot="1" x14ac:dyDescent="0.3">
      <c r="A1" s="30" t="s">
        <v>9</v>
      </c>
      <c r="B1" s="30" t="s">
        <v>10</v>
      </c>
      <c r="C1" s="30" t="s">
        <v>11</v>
      </c>
      <c r="D1" s="30" t="s">
        <v>12</v>
      </c>
      <c r="E1" s="30" t="s">
        <v>13</v>
      </c>
      <c r="F1" s="30" t="s">
        <v>14</v>
      </c>
      <c r="G1" s="30" t="s">
        <v>15</v>
      </c>
      <c r="H1" s="30" t="s">
        <v>16</v>
      </c>
      <c r="I1" s="30" t="s">
        <v>17</v>
      </c>
      <c r="J1" s="30" t="s">
        <v>18</v>
      </c>
      <c r="K1" s="30" t="s">
        <v>19</v>
      </c>
      <c r="L1" s="30" t="s">
        <v>20</v>
      </c>
      <c r="M1" s="30" t="s">
        <v>21</v>
      </c>
      <c r="N1" s="22" t="s">
        <v>22</v>
      </c>
      <c r="O1" s="22" t="s">
        <v>23</v>
      </c>
      <c r="P1" s="22" t="s">
        <v>24</v>
      </c>
    </row>
    <row r="2" spans="1:16" x14ac:dyDescent="0.25">
      <c r="A2" s="24">
        <v>6</v>
      </c>
      <c r="B2" s="37" t="s">
        <v>25</v>
      </c>
      <c r="C2" s="25" t="s">
        <v>26</v>
      </c>
      <c r="D2" s="25" t="s">
        <v>27</v>
      </c>
      <c r="E2" s="25" t="s">
        <v>28</v>
      </c>
      <c r="F2" s="33" t="s">
        <v>29</v>
      </c>
      <c r="G2" s="25" t="s">
        <v>30</v>
      </c>
      <c r="H2" s="25">
        <v>1</v>
      </c>
      <c r="I2" s="31">
        <v>16.989999999999998</v>
      </c>
      <c r="J2" s="31">
        <f>((I2*H2)+L2)*0.13</f>
        <v>2.2086999999999999</v>
      </c>
      <c r="K2" s="31">
        <v>0</v>
      </c>
      <c r="L2" s="31">
        <v>0</v>
      </c>
      <c r="M2" s="31">
        <f>(H2*I2)+J2+K2+L2</f>
        <v>19.198699999999999</v>
      </c>
      <c r="N2" s="27" t="s">
        <v>31</v>
      </c>
      <c r="O2" s="25" t="s">
        <v>32</v>
      </c>
      <c r="P2" s="23">
        <f>H2*I2</f>
        <v>16.989999999999998</v>
      </c>
    </row>
    <row r="3" spans="1:16" x14ac:dyDescent="0.25">
      <c r="A3" s="24">
        <v>6</v>
      </c>
      <c r="B3" s="37" t="s">
        <v>25</v>
      </c>
      <c r="C3" s="25" t="s">
        <v>33</v>
      </c>
      <c r="D3" s="25" t="s">
        <v>27</v>
      </c>
      <c r="E3" s="25" t="s">
        <v>34</v>
      </c>
      <c r="F3" s="33" t="s">
        <v>35</v>
      </c>
      <c r="G3" s="25" t="s">
        <v>36</v>
      </c>
      <c r="H3" s="25">
        <v>1</v>
      </c>
      <c r="I3" s="31">
        <v>9.99</v>
      </c>
      <c r="J3" s="31">
        <f>((I3*H3)+L3)*0.13</f>
        <v>2.0787</v>
      </c>
      <c r="K3" s="31">
        <v>0</v>
      </c>
      <c r="L3" s="31">
        <v>6</v>
      </c>
      <c r="M3" s="31">
        <f t="shared" ref="M3:M29" si="0">(H3*I3)+J3+K3+L3</f>
        <v>18.0687</v>
      </c>
      <c r="N3" s="27" t="s">
        <v>37</v>
      </c>
      <c r="O3" s="25" t="s">
        <v>32</v>
      </c>
      <c r="P3" s="23">
        <f t="shared" ref="P3:P29" si="1">H3*I3</f>
        <v>9.99</v>
      </c>
    </row>
    <row r="4" spans="1:16" x14ac:dyDescent="0.25">
      <c r="A4" s="24">
        <v>6</v>
      </c>
      <c r="B4" s="37" t="s">
        <v>25</v>
      </c>
      <c r="C4" s="25" t="s">
        <v>38</v>
      </c>
      <c r="D4" s="25" t="s">
        <v>27</v>
      </c>
      <c r="E4" s="25" t="s">
        <v>39</v>
      </c>
      <c r="F4" s="33" t="s">
        <v>40</v>
      </c>
      <c r="G4" s="25" t="s">
        <v>41</v>
      </c>
      <c r="H4" s="25">
        <v>2</v>
      </c>
      <c r="I4" s="31">
        <v>16.989999999999998</v>
      </c>
      <c r="J4" s="31">
        <f t="shared" ref="J4:J29" si="2">((I4*H4)+L4)*0.13</f>
        <v>4.4173999999999998</v>
      </c>
      <c r="K4" s="31">
        <v>0</v>
      </c>
      <c r="L4" s="31">
        <v>0</v>
      </c>
      <c r="M4" s="31">
        <f t="shared" si="0"/>
        <v>38.397399999999998</v>
      </c>
      <c r="N4" s="27" t="s">
        <v>42</v>
      </c>
      <c r="O4" s="25" t="s">
        <v>32</v>
      </c>
      <c r="P4" s="23">
        <f t="shared" si="1"/>
        <v>33.979999999999997</v>
      </c>
    </row>
    <row r="5" spans="1:16" x14ac:dyDescent="0.25">
      <c r="A5" s="24">
        <v>6</v>
      </c>
      <c r="B5" s="37" t="s">
        <v>25</v>
      </c>
      <c r="C5" s="25" t="s">
        <v>26</v>
      </c>
      <c r="D5" s="25" t="s">
        <v>27</v>
      </c>
      <c r="E5" s="25" t="s">
        <v>43</v>
      </c>
      <c r="F5" s="33" t="s">
        <v>44</v>
      </c>
      <c r="G5" s="25" t="s">
        <v>45</v>
      </c>
      <c r="H5" s="25">
        <v>4</v>
      </c>
      <c r="I5" s="31">
        <v>3.99</v>
      </c>
      <c r="J5" s="31">
        <f t="shared" si="2"/>
        <v>2.8548</v>
      </c>
      <c r="K5" s="31">
        <v>0</v>
      </c>
      <c r="L5" s="31">
        <v>6</v>
      </c>
      <c r="M5" s="31">
        <f t="shared" si="0"/>
        <v>24.814800000000002</v>
      </c>
      <c r="N5" s="27" t="s">
        <v>46</v>
      </c>
      <c r="O5" s="25" t="s">
        <v>32</v>
      </c>
      <c r="P5" s="23">
        <f t="shared" si="1"/>
        <v>15.96</v>
      </c>
    </row>
    <row r="6" spans="1:16" x14ac:dyDescent="0.25">
      <c r="A6" s="24">
        <v>6</v>
      </c>
      <c r="B6" s="37" t="s">
        <v>25</v>
      </c>
      <c r="C6" s="25" t="s">
        <v>33</v>
      </c>
      <c r="D6" s="25" t="s">
        <v>27</v>
      </c>
      <c r="E6" s="25" t="s">
        <v>47</v>
      </c>
      <c r="F6" s="33" t="s">
        <v>48</v>
      </c>
      <c r="G6" s="25" t="s">
        <v>49</v>
      </c>
      <c r="H6" s="25">
        <v>1</v>
      </c>
      <c r="I6" s="31">
        <v>8.99</v>
      </c>
      <c r="J6" s="31">
        <f t="shared" si="2"/>
        <v>1.1687000000000001</v>
      </c>
      <c r="K6" s="31">
        <v>0</v>
      </c>
      <c r="L6" s="31">
        <v>0</v>
      </c>
      <c r="M6" s="31">
        <f t="shared" si="0"/>
        <v>10.1587</v>
      </c>
      <c r="N6" s="27" t="s">
        <v>50</v>
      </c>
      <c r="O6" s="25" t="s">
        <v>32</v>
      </c>
      <c r="P6" s="23">
        <f t="shared" si="1"/>
        <v>8.99</v>
      </c>
    </row>
    <row r="7" spans="1:16" x14ac:dyDescent="0.25">
      <c r="A7" s="24">
        <v>6</v>
      </c>
      <c r="B7" s="37" t="s">
        <v>25</v>
      </c>
      <c r="C7" s="25" t="s">
        <v>33</v>
      </c>
      <c r="D7" s="25" t="s">
        <v>27</v>
      </c>
      <c r="E7" s="25" t="s">
        <v>51</v>
      </c>
      <c r="F7" s="33" t="s">
        <v>52</v>
      </c>
      <c r="G7" s="25" t="s">
        <v>53</v>
      </c>
      <c r="H7" s="25">
        <v>1</v>
      </c>
      <c r="I7" s="31">
        <v>2.99</v>
      </c>
      <c r="J7" s="31">
        <f t="shared" si="2"/>
        <v>0.38870000000000005</v>
      </c>
      <c r="K7" s="31">
        <v>0</v>
      </c>
      <c r="L7" s="31">
        <v>0</v>
      </c>
      <c r="M7" s="31">
        <f t="shared" si="0"/>
        <v>3.3787000000000003</v>
      </c>
      <c r="N7" s="28" t="s">
        <v>54</v>
      </c>
      <c r="O7" s="25" t="s">
        <v>32</v>
      </c>
      <c r="P7" s="23">
        <f t="shared" si="1"/>
        <v>2.99</v>
      </c>
    </row>
    <row r="8" spans="1:16" x14ac:dyDescent="0.25">
      <c r="A8" s="24">
        <v>6</v>
      </c>
      <c r="B8" s="37" t="s">
        <v>25</v>
      </c>
      <c r="C8" s="25" t="s">
        <v>26</v>
      </c>
      <c r="D8" s="25" t="s">
        <v>27</v>
      </c>
      <c r="E8" s="25" t="s">
        <v>55</v>
      </c>
      <c r="F8" s="33" t="s">
        <v>56</v>
      </c>
      <c r="G8" s="25" t="s">
        <v>57</v>
      </c>
      <c r="H8" s="25">
        <v>2</v>
      </c>
      <c r="I8" s="31">
        <v>1.99</v>
      </c>
      <c r="J8" s="31">
        <f t="shared" si="2"/>
        <v>0.51739999999999997</v>
      </c>
      <c r="K8" s="31">
        <v>0</v>
      </c>
      <c r="L8" s="31">
        <v>0</v>
      </c>
      <c r="M8" s="31">
        <f t="shared" si="0"/>
        <v>4.4973999999999998</v>
      </c>
      <c r="N8" s="28" t="s">
        <v>31</v>
      </c>
      <c r="O8" s="25" t="s">
        <v>32</v>
      </c>
      <c r="P8" s="23">
        <f t="shared" si="1"/>
        <v>3.98</v>
      </c>
    </row>
    <row r="9" spans="1:16" x14ac:dyDescent="0.25">
      <c r="A9" s="24">
        <v>6</v>
      </c>
      <c r="B9" s="37" t="s">
        <v>25</v>
      </c>
      <c r="C9" s="25" t="s">
        <v>58</v>
      </c>
      <c r="D9" s="25" t="s">
        <v>59</v>
      </c>
      <c r="E9" s="25"/>
      <c r="F9" s="33" t="s">
        <v>60</v>
      </c>
      <c r="G9" s="25" t="s">
        <v>61</v>
      </c>
      <c r="H9" s="25">
        <v>2</v>
      </c>
      <c r="I9" s="31">
        <v>16.989999999999998</v>
      </c>
      <c r="J9" s="31">
        <f t="shared" si="2"/>
        <v>4.4173999999999998</v>
      </c>
      <c r="K9" s="31">
        <v>0</v>
      </c>
      <c r="L9" s="31">
        <v>0</v>
      </c>
      <c r="M9" s="31">
        <f t="shared" si="0"/>
        <v>38.397399999999998</v>
      </c>
      <c r="N9" s="28" t="s">
        <v>62</v>
      </c>
      <c r="O9" s="25" t="s">
        <v>32</v>
      </c>
      <c r="P9" s="23">
        <f t="shared" si="1"/>
        <v>33.979999999999997</v>
      </c>
    </row>
    <row r="10" spans="1:16" x14ac:dyDescent="0.25">
      <c r="A10" s="24">
        <v>6</v>
      </c>
      <c r="B10" s="38" t="s">
        <v>25</v>
      </c>
      <c r="C10" s="25" t="s">
        <v>58</v>
      </c>
      <c r="D10" s="25" t="s">
        <v>63</v>
      </c>
      <c r="E10" s="25"/>
      <c r="F10" s="33" t="s">
        <v>64</v>
      </c>
      <c r="G10" s="25" t="s">
        <v>61</v>
      </c>
      <c r="H10" s="25">
        <v>4</v>
      </c>
      <c r="I10" s="31">
        <v>1.25</v>
      </c>
      <c r="J10" s="31">
        <f t="shared" si="2"/>
        <v>0.65</v>
      </c>
      <c r="K10" s="31">
        <v>0</v>
      </c>
      <c r="L10" s="31">
        <v>0</v>
      </c>
      <c r="M10" s="31">
        <f t="shared" si="0"/>
        <v>5.65</v>
      </c>
      <c r="N10" s="28" t="s">
        <v>61</v>
      </c>
      <c r="O10" s="25" t="s">
        <v>32</v>
      </c>
      <c r="P10" s="23">
        <f t="shared" si="1"/>
        <v>5</v>
      </c>
    </row>
    <row r="11" spans="1:16" x14ac:dyDescent="0.25">
      <c r="A11" s="24">
        <v>6</v>
      </c>
      <c r="B11" s="38" t="s">
        <v>25</v>
      </c>
      <c r="C11" s="25" t="s">
        <v>65</v>
      </c>
      <c r="D11" s="25" t="s">
        <v>63</v>
      </c>
      <c r="E11" s="25"/>
      <c r="F11" s="33" t="s">
        <v>66</v>
      </c>
      <c r="G11" s="25" t="s">
        <v>61</v>
      </c>
      <c r="H11" s="25">
        <v>1</v>
      </c>
      <c r="I11" s="31">
        <v>3</v>
      </c>
      <c r="J11" s="31">
        <f t="shared" si="2"/>
        <v>0.39</v>
      </c>
      <c r="K11" s="31">
        <v>0</v>
      </c>
      <c r="L11" s="31">
        <v>0</v>
      </c>
      <c r="M11" s="31">
        <f t="shared" si="0"/>
        <v>3.39</v>
      </c>
      <c r="N11" s="28" t="s">
        <v>61</v>
      </c>
      <c r="O11" s="25" t="s">
        <v>32</v>
      </c>
      <c r="P11" s="23">
        <f t="shared" si="1"/>
        <v>3</v>
      </c>
    </row>
    <row r="12" spans="1:16" x14ac:dyDescent="0.25">
      <c r="A12" s="24">
        <v>6</v>
      </c>
      <c r="B12" s="38" t="s">
        <v>25</v>
      </c>
      <c r="C12" s="25" t="s">
        <v>58</v>
      </c>
      <c r="D12" s="25" t="s">
        <v>63</v>
      </c>
      <c r="E12" s="25"/>
      <c r="F12" s="33" t="s">
        <v>67</v>
      </c>
      <c r="G12" s="25" t="s">
        <v>61</v>
      </c>
      <c r="H12" s="25">
        <v>1</v>
      </c>
      <c r="I12" s="31">
        <v>1.25</v>
      </c>
      <c r="J12" s="31">
        <f t="shared" si="2"/>
        <v>0.16250000000000001</v>
      </c>
      <c r="K12" s="31">
        <v>0</v>
      </c>
      <c r="L12" s="31">
        <v>0</v>
      </c>
      <c r="M12" s="31">
        <f t="shared" si="0"/>
        <v>1.4125000000000001</v>
      </c>
      <c r="N12" s="28" t="s">
        <v>61</v>
      </c>
      <c r="O12" s="25" t="s">
        <v>32</v>
      </c>
      <c r="P12" s="23">
        <f t="shared" si="1"/>
        <v>1.25</v>
      </c>
    </row>
    <row r="13" spans="1:16" x14ac:dyDescent="0.25">
      <c r="A13" s="24">
        <v>6</v>
      </c>
      <c r="B13" s="38" t="s">
        <v>25</v>
      </c>
      <c r="C13" s="25" t="s">
        <v>58</v>
      </c>
      <c r="D13" s="25" t="s">
        <v>63</v>
      </c>
      <c r="E13" s="25"/>
      <c r="F13" s="33" t="s">
        <v>68</v>
      </c>
      <c r="G13" s="25" t="s">
        <v>61</v>
      </c>
      <c r="H13" s="25">
        <v>1</v>
      </c>
      <c r="I13" s="31">
        <v>1.5</v>
      </c>
      <c r="J13" s="31">
        <f t="shared" si="2"/>
        <v>0.19500000000000001</v>
      </c>
      <c r="K13" s="31">
        <v>0</v>
      </c>
      <c r="L13" s="31">
        <v>0</v>
      </c>
      <c r="M13" s="31">
        <f t="shared" si="0"/>
        <v>1.6950000000000001</v>
      </c>
      <c r="N13" s="28" t="s">
        <v>61</v>
      </c>
      <c r="O13" s="25" t="s">
        <v>32</v>
      </c>
      <c r="P13" s="23">
        <f t="shared" si="1"/>
        <v>1.5</v>
      </c>
    </row>
    <row r="14" spans="1:16" x14ac:dyDescent="0.25">
      <c r="A14" s="24">
        <v>6</v>
      </c>
      <c r="B14" s="37" t="s">
        <v>25</v>
      </c>
      <c r="C14" s="25" t="s">
        <v>69</v>
      </c>
      <c r="D14" s="25" t="s">
        <v>59</v>
      </c>
      <c r="E14" s="25"/>
      <c r="F14" s="33" t="s">
        <v>70</v>
      </c>
      <c r="G14" s="25" t="s">
        <v>71</v>
      </c>
      <c r="H14" s="25">
        <v>1</v>
      </c>
      <c r="I14" s="31">
        <v>35.99</v>
      </c>
      <c r="J14" s="31">
        <f>((I14*H14)+L14)*0.13</f>
        <v>4.6787000000000001</v>
      </c>
      <c r="K14" s="31">
        <v>0</v>
      </c>
      <c r="L14" s="31">
        <v>0</v>
      </c>
      <c r="M14" s="31">
        <f>(H14*I14)+J14+K14+L14</f>
        <v>40.668700000000001</v>
      </c>
      <c r="N14" s="28" t="s">
        <v>72</v>
      </c>
      <c r="O14" s="25" t="s">
        <v>32</v>
      </c>
      <c r="P14" s="23">
        <f>H14*I14</f>
        <v>35.99</v>
      </c>
    </row>
    <row r="15" spans="1:16" x14ac:dyDescent="0.25">
      <c r="A15" s="24">
        <v>6</v>
      </c>
      <c r="B15" s="37" t="s">
        <v>25</v>
      </c>
      <c r="C15" s="25" t="s">
        <v>69</v>
      </c>
      <c r="D15" s="25" t="s">
        <v>59</v>
      </c>
      <c r="E15" s="25"/>
      <c r="F15" s="33" t="s">
        <v>73</v>
      </c>
      <c r="G15" s="25" t="s">
        <v>74</v>
      </c>
      <c r="H15" s="25">
        <v>2</v>
      </c>
      <c r="I15" s="31">
        <v>31.94</v>
      </c>
      <c r="J15" s="31">
        <f>((I15*H15)+L15)*0.13</f>
        <v>8.3044000000000011</v>
      </c>
      <c r="K15" s="31">
        <v>0</v>
      </c>
      <c r="L15" s="31">
        <v>0</v>
      </c>
      <c r="M15" s="31">
        <f>(H15*I15)+J15+K15+L15</f>
        <v>72.184400000000011</v>
      </c>
      <c r="N15" s="28" t="s">
        <v>75</v>
      </c>
      <c r="O15" s="25" t="s">
        <v>32</v>
      </c>
      <c r="P15" s="23">
        <f>H15*I15</f>
        <v>63.88</v>
      </c>
    </row>
    <row r="16" spans="1:16" x14ac:dyDescent="0.25">
      <c r="A16" s="24">
        <v>6</v>
      </c>
      <c r="B16" s="37" t="s">
        <v>25</v>
      </c>
      <c r="C16" s="26" t="s">
        <v>76</v>
      </c>
      <c r="D16" s="26" t="s">
        <v>59</v>
      </c>
      <c r="E16" s="36" t="s">
        <v>77</v>
      </c>
      <c r="F16" s="34" t="s">
        <v>78</v>
      </c>
      <c r="G16" s="26" t="s">
        <v>79</v>
      </c>
      <c r="H16" s="26">
        <v>1</v>
      </c>
      <c r="I16" s="32">
        <v>9.86</v>
      </c>
      <c r="J16" s="32">
        <f t="shared" si="2"/>
        <v>1.2818000000000001</v>
      </c>
      <c r="K16" s="32">
        <v>0</v>
      </c>
      <c r="L16" s="32">
        <v>0</v>
      </c>
      <c r="M16" s="32">
        <f t="shared" si="0"/>
        <v>11.1418</v>
      </c>
      <c r="N16" s="24" t="s">
        <v>80</v>
      </c>
      <c r="O16" s="26" t="s">
        <v>61</v>
      </c>
      <c r="P16" s="23">
        <f t="shared" si="1"/>
        <v>9.86</v>
      </c>
    </row>
    <row r="17" spans="1:16" x14ac:dyDescent="0.25">
      <c r="A17" s="24">
        <v>6</v>
      </c>
      <c r="B17" s="37" t="s">
        <v>25</v>
      </c>
      <c r="C17" s="26" t="s">
        <v>76</v>
      </c>
      <c r="D17" s="26" t="s">
        <v>59</v>
      </c>
      <c r="E17" s="26" t="s">
        <v>81</v>
      </c>
      <c r="F17" s="34" t="s">
        <v>82</v>
      </c>
      <c r="G17" s="26" t="s">
        <v>83</v>
      </c>
      <c r="H17" s="26">
        <v>1</v>
      </c>
      <c r="I17" s="32">
        <v>9.99</v>
      </c>
      <c r="J17" s="32">
        <f t="shared" si="2"/>
        <v>1.2987</v>
      </c>
      <c r="K17" s="32">
        <v>0</v>
      </c>
      <c r="L17" s="32">
        <v>0</v>
      </c>
      <c r="M17" s="32">
        <f t="shared" si="0"/>
        <v>11.2887</v>
      </c>
      <c r="N17" s="24" t="s">
        <v>84</v>
      </c>
      <c r="O17" s="26" t="s">
        <v>61</v>
      </c>
      <c r="P17" s="23">
        <f t="shared" si="1"/>
        <v>9.99</v>
      </c>
    </row>
    <row r="18" spans="1:16" x14ac:dyDescent="0.25">
      <c r="A18" s="24">
        <v>6</v>
      </c>
      <c r="B18" s="37" t="s">
        <v>25</v>
      </c>
      <c r="C18" s="26" t="s">
        <v>76</v>
      </c>
      <c r="D18" s="26" t="s">
        <v>59</v>
      </c>
      <c r="E18" s="26" t="s">
        <v>85</v>
      </c>
      <c r="F18" s="34" t="s">
        <v>86</v>
      </c>
      <c r="G18" s="26" t="s">
        <v>87</v>
      </c>
      <c r="H18" s="26">
        <v>1</v>
      </c>
      <c r="I18" s="32">
        <v>8.33</v>
      </c>
      <c r="J18" s="32">
        <f t="shared" si="2"/>
        <v>1.0829</v>
      </c>
      <c r="K18" s="32">
        <v>0</v>
      </c>
      <c r="L18" s="32">
        <v>0</v>
      </c>
      <c r="M18" s="32">
        <f t="shared" si="0"/>
        <v>9.4129000000000005</v>
      </c>
      <c r="N18" s="24" t="s">
        <v>88</v>
      </c>
      <c r="O18" s="26" t="s">
        <v>61</v>
      </c>
      <c r="P18" s="23">
        <f t="shared" si="1"/>
        <v>8.33</v>
      </c>
    </row>
    <row r="19" spans="1:16" x14ac:dyDescent="0.25">
      <c r="A19" s="24">
        <v>6</v>
      </c>
      <c r="B19" s="37" t="s">
        <v>25</v>
      </c>
      <c r="C19" s="26" t="s">
        <v>69</v>
      </c>
      <c r="D19" s="26" t="s">
        <v>59</v>
      </c>
      <c r="E19" s="26" t="s">
        <v>89</v>
      </c>
      <c r="F19" s="35" t="s">
        <v>90</v>
      </c>
      <c r="G19" s="26" t="s">
        <v>91</v>
      </c>
      <c r="H19" s="26">
        <v>1</v>
      </c>
      <c r="I19" s="32">
        <v>14.39</v>
      </c>
      <c r="J19" s="32">
        <f>((I19*H19)+L19)*0.13</f>
        <v>1.8707</v>
      </c>
      <c r="K19" s="32">
        <v>0</v>
      </c>
      <c r="L19" s="32">
        <v>0</v>
      </c>
      <c r="M19" s="32">
        <f>(H19*I19)+J19+K19+L19</f>
        <v>16.2607</v>
      </c>
      <c r="N19" s="29" t="s">
        <v>92</v>
      </c>
      <c r="O19" s="26" t="s">
        <v>61</v>
      </c>
      <c r="P19" s="23">
        <f>H19*I19</f>
        <v>14.39</v>
      </c>
    </row>
    <row r="20" spans="1:16" x14ac:dyDescent="0.25">
      <c r="A20" s="24">
        <v>6</v>
      </c>
      <c r="B20" s="37" t="s">
        <v>25</v>
      </c>
      <c r="C20" s="26" t="s">
        <v>69</v>
      </c>
      <c r="D20" s="26" t="s">
        <v>59</v>
      </c>
      <c r="E20" s="26" t="s">
        <v>93</v>
      </c>
      <c r="F20" s="34" t="s">
        <v>94</v>
      </c>
      <c r="G20" s="26" t="s">
        <v>95</v>
      </c>
      <c r="H20" s="26">
        <v>2</v>
      </c>
      <c r="I20" s="32">
        <v>13.09</v>
      </c>
      <c r="J20" s="32">
        <f t="shared" si="2"/>
        <v>3.4034</v>
      </c>
      <c r="K20" s="32">
        <v>0</v>
      </c>
      <c r="L20" s="32">
        <v>0</v>
      </c>
      <c r="M20" s="32">
        <f t="shared" si="0"/>
        <v>29.583400000000001</v>
      </c>
      <c r="N20" s="29" t="s">
        <v>96</v>
      </c>
      <c r="O20" s="26" t="s">
        <v>61</v>
      </c>
      <c r="P20" s="23">
        <f t="shared" si="1"/>
        <v>26.18</v>
      </c>
    </row>
    <row r="21" spans="1:16" x14ac:dyDescent="0.25">
      <c r="A21" s="24">
        <v>6</v>
      </c>
      <c r="B21" s="37" t="s">
        <v>25</v>
      </c>
      <c r="C21" s="26" t="s">
        <v>69</v>
      </c>
      <c r="D21" s="26" t="s">
        <v>59</v>
      </c>
      <c r="E21" s="26" t="s">
        <v>97</v>
      </c>
      <c r="F21" s="34" t="s">
        <v>98</v>
      </c>
      <c r="G21" s="26" t="s">
        <v>99</v>
      </c>
      <c r="H21" s="26">
        <v>1</v>
      </c>
      <c r="I21" s="32">
        <v>27.95</v>
      </c>
      <c r="J21" s="32">
        <f>((I21*H21)+L21)*0.13</f>
        <v>3.6335000000000002</v>
      </c>
      <c r="K21" s="32">
        <v>0</v>
      </c>
      <c r="L21" s="32">
        <v>0</v>
      </c>
      <c r="M21" s="32">
        <f>(H21*I21)+J21+K21+L21</f>
        <v>31.583500000000001</v>
      </c>
      <c r="N21" s="29" t="s">
        <v>100</v>
      </c>
      <c r="O21" s="26" t="s">
        <v>101</v>
      </c>
      <c r="P21" s="23">
        <f>H21*I21</f>
        <v>27.95</v>
      </c>
    </row>
    <row r="22" spans="1:16" x14ac:dyDescent="0.25">
      <c r="A22" s="24">
        <v>6</v>
      </c>
      <c r="B22" s="37" t="s">
        <v>25</v>
      </c>
      <c r="C22" s="26" t="s">
        <v>76</v>
      </c>
      <c r="D22" s="26" t="s">
        <v>102</v>
      </c>
      <c r="E22" s="26">
        <v>204795045</v>
      </c>
      <c r="F22" s="34" t="s">
        <v>103</v>
      </c>
      <c r="G22" s="26" t="s">
        <v>104</v>
      </c>
      <c r="H22" s="26">
        <v>1</v>
      </c>
      <c r="I22" s="32">
        <v>5.4</v>
      </c>
      <c r="J22" s="32">
        <f>((I22*H22)+L22)*0.13</f>
        <v>0.70200000000000007</v>
      </c>
      <c r="K22" s="32">
        <v>0</v>
      </c>
      <c r="L22" s="32">
        <v>0</v>
      </c>
      <c r="M22" s="32">
        <f>(H22*I22)+J22+K22+L22</f>
        <v>6.1020000000000003</v>
      </c>
      <c r="N22" s="29" t="s">
        <v>105</v>
      </c>
      <c r="O22" s="26" t="s">
        <v>61</v>
      </c>
      <c r="P22" s="23">
        <f>H22*I22</f>
        <v>5.4</v>
      </c>
    </row>
    <row r="23" spans="1:16" x14ac:dyDescent="0.25">
      <c r="A23" s="24">
        <v>6</v>
      </c>
      <c r="B23" s="37" t="s">
        <v>25</v>
      </c>
      <c r="C23" s="26" t="s">
        <v>69</v>
      </c>
      <c r="D23" s="26" t="s">
        <v>106</v>
      </c>
      <c r="F23" s="34" t="s">
        <v>107</v>
      </c>
      <c r="G23" s="26" t="s">
        <v>108</v>
      </c>
      <c r="H23" s="26">
        <v>1</v>
      </c>
      <c r="I23" s="32">
        <v>5.79</v>
      </c>
      <c r="J23" s="32">
        <f t="shared" si="2"/>
        <v>0.75270000000000004</v>
      </c>
      <c r="K23" s="32">
        <v>0</v>
      </c>
      <c r="L23" s="32">
        <v>0</v>
      </c>
      <c r="M23" s="32">
        <f t="shared" si="0"/>
        <v>6.5427</v>
      </c>
      <c r="N23" s="29" t="s">
        <v>109</v>
      </c>
      <c r="O23" s="26" t="s">
        <v>101</v>
      </c>
      <c r="P23" s="23">
        <f t="shared" si="1"/>
        <v>5.79</v>
      </c>
    </row>
    <row r="24" spans="1:16" x14ac:dyDescent="0.25">
      <c r="A24" s="24">
        <v>6</v>
      </c>
      <c r="B24" s="37" t="s">
        <v>25</v>
      </c>
      <c r="C24" s="26" t="s">
        <v>69</v>
      </c>
      <c r="D24" s="26" t="s">
        <v>106</v>
      </c>
      <c r="F24" s="34" t="s">
        <v>110</v>
      </c>
      <c r="G24" s="26" t="s">
        <v>61</v>
      </c>
      <c r="H24" s="26">
        <v>1</v>
      </c>
      <c r="I24" s="32">
        <v>3.16</v>
      </c>
      <c r="J24" s="32">
        <f t="shared" si="2"/>
        <v>0.41080000000000005</v>
      </c>
      <c r="K24" s="32">
        <v>0</v>
      </c>
      <c r="L24" s="32">
        <v>0</v>
      </c>
      <c r="M24" s="32">
        <f t="shared" si="0"/>
        <v>3.5708000000000002</v>
      </c>
      <c r="N24" s="29" t="s">
        <v>111</v>
      </c>
      <c r="O24" s="26" t="s">
        <v>61</v>
      </c>
      <c r="P24" s="23">
        <f t="shared" si="1"/>
        <v>3.16</v>
      </c>
    </row>
    <row r="25" spans="1:16" x14ac:dyDescent="0.25">
      <c r="A25" s="24">
        <v>6</v>
      </c>
      <c r="B25" s="37" t="s">
        <v>25</v>
      </c>
      <c r="C25" s="26" t="s">
        <v>69</v>
      </c>
      <c r="D25" s="26" t="s">
        <v>106</v>
      </c>
      <c r="F25" s="34" t="s">
        <v>112</v>
      </c>
      <c r="G25" s="26" t="s">
        <v>61</v>
      </c>
      <c r="H25" s="26">
        <v>2</v>
      </c>
      <c r="I25" s="32">
        <v>3.08</v>
      </c>
      <c r="J25" s="32">
        <f t="shared" si="2"/>
        <v>0.80080000000000007</v>
      </c>
      <c r="K25" s="32">
        <v>0</v>
      </c>
      <c r="L25" s="32">
        <v>0</v>
      </c>
      <c r="M25" s="32">
        <f t="shared" si="0"/>
        <v>6.9607999999999999</v>
      </c>
      <c r="N25" s="29" t="s">
        <v>113</v>
      </c>
      <c r="O25" s="26" t="s">
        <v>114</v>
      </c>
      <c r="P25" s="23">
        <f t="shared" si="1"/>
        <v>6.16</v>
      </c>
    </row>
    <row r="26" spans="1:16" x14ac:dyDescent="0.25">
      <c r="A26" s="24">
        <v>6</v>
      </c>
      <c r="B26" s="37" t="s">
        <v>25</v>
      </c>
      <c r="C26" s="26" t="s">
        <v>69</v>
      </c>
      <c r="D26" s="26" t="s">
        <v>106</v>
      </c>
      <c r="F26" s="34" t="s">
        <v>115</v>
      </c>
      <c r="G26" s="26" t="s">
        <v>116</v>
      </c>
      <c r="H26" s="26">
        <v>1</v>
      </c>
      <c r="I26" s="32">
        <v>7.72</v>
      </c>
      <c r="J26" s="32">
        <f t="shared" si="2"/>
        <v>1.0036</v>
      </c>
      <c r="K26" s="32">
        <v>0</v>
      </c>
      <c r="L26" s="32">
        <v>0</v>
      </c>
      <c r="M26" s="32">
        <f t="shared" si="0"/>
        <v>8.7235999999999994</v>
      </c>
      <c r="N26" s="29" t="s">
        <v>117</v>
      </c>
      <c r="O26" s="26" t="s">
        <v>61</v>
      </c>
      <c r="P26" s="23">
        <f t="shared" si="1"/>
        <v>7.72</v>
      </c>
    </row>
    <row r="27" spans="1:16" x14ac:dyDescent="0.25">
      <c r="A27" s="24">
        <v>6</v>
      </c>
      <c r="B27" s="37" t="s">
        <v>25</v>
      </c>
      <c r="C27" s="26" t="s">
        <v>69</v>
      </c>
      <c r="D27" s="26" t="s">
        <v>106</v>
      </c>
      <c r="F27" s="34" t="s">
        <v>118</v>
      </c>
      <c r="G27" s="26" t="s">
        <v>61</v>
      </c>
      <c r="H27" s="26">
        <v>1</v>
      </c>
      <c r="I27" s="32">
        <v>3.28</v>
      </c>
      <c r="J27" s="32">
        <f t="shared" si="2"/>
        <v>0.4264</v>
      </c>
      <c r="K27" s="32">
        <v>0</v>
      </c>
      <c r="L27" s="32">
        <v>0</v>
      </c>
      <c r="M27" s="32">
        <f t="shared" si="0"/>
        <v>3.7063999999999999</v>
      </c>
      <c r="N27" s="29" t="s">
        <v>119</v>
      </c>
      <c r="O27" s="26" t="s">
        <v>101</v>
      </c>
      <c r="P27" s="23">
        <f t="shared" si="1"/>
        <v>3.28</v>
      </c>
    </row>
    <row r="28" spans="1:16" x14ac:dyDescent="0.25">
      <c r="A28" s="24">
        <v>6</v>
      </c>
      <c r="B28" s="37" t="s">
        <v>25</v>
      </c>
      <c r="C28" s="26" t="s">
        <v>69</v>
      </c>
      <c r="D28" s="26" t="s">
        <v>106</v>
      </c>
      <c r="F28" s="34" t="s">
        <v>120</v>
      </c>
      <c r="G28" s="26" t="s">
        <v>121</v>
      </c>
      <c r="H28" s="26">
        <v>1</v>
      </c>
      <c r="I28" s="32">
        <v>3.1</v>
      </c>
      <c r="J28" s="32">
        <f t="shared" si="2"/>
        <v>0.40300000000000002</v>
      </c>
      <c r="K28" s="32">
        <v>0</v>
      </c>
      <c r="L28" s="32">
        <v>0</v>
      </c>
      <c r="M28" s="32">
        <f t="shared" si="0"/>
        <v>3.5030000000000001</v>
      </c>
      <c r="N28" s="29" t="s">
        <v>122</v>
      </c>
      <c r="O28" s="26" t="s">
        <v>61</v>
      </c>
      <c r="P28" s="23">
        <f t="shared" si="1"/>
        <v>3.1</v>
      </c>
    </row>
    <row r="29" spans="1:16" x14ac:dyDescent="0.25">
      <c r="A29" s="24">
        <v>6</v>
      </c>
      <c r="B29" s="37" t="s">
        <v>25</v>
      </c>
      <c r="C29" s="26" t="s">
        <v>69</v>
      </c>
      <c r="D29" s="26" t="s">
        <v>106</v>
      </c>
      <c r="F29" s="34" t="s">
        <v>123</v>
      </c>
      <c r="G29" s="26" t="s">
        <v>61</v>
      </c>
      <c r="H29" s="26">
        <v>1</v>
      </c>
      <c r="I29" s="32">
        <v>3.76</v>
      </c>
      <c r="J29" s="32">
        <f t="shared" si="2"/>
        <v>0.48880000000000001</v>
      </c>
      <c r="K29" s="32">
        <v>0</v>
      </c>
      <c r="L29" s="32">
        <v>0</v>
      </c>
      <c r="M29" s="32">
        <f t="shared" si="0"/>
        <v>4.2488000000000001</v>
      </c>
      <c r="N29" s="29" t="s">
        <v>124</v>
      </c>
      <c r="O29" s="26" t="s">
        <v>61</v>
      </c>
      <c r="P29" s="23">
        <f t="shared" si="1"/>
        <v>3.76</v>
      </c>
    </row>
    <row r="30" spans="1:16" x14ac:dyDescent="0.25">
      <c r="A30" s="24">
        <v>6</v>
      </c>
      <c r="B30" s="37" t="s">
        <v>25</v>
      </c>
      <c r="C30" s="26" t="s">
        <v>69</v>
      </c>
      <c r="D30" s="26" t="s">
        <v>106</v>
      </c>
      <c r="F30" s="34" t="s">
        <v>125</v>
      </c>
      <c r="G30" s="26" t="s">
        <v>126</v>
      </c>
      <c r="H30" s="26">
        <v>1</v>
      </c>
      <c r="I30" s="32">
        <v>5.03</v>
      </c>
      <c r="J30" s="32">
        <f>((I30*H30)+L30)*0.13</f>
        <v>0.65390000000000004</v>
      </c>
      <c r="K30" s="32">
        <v>0</v>
      </c>
      <c r="L30" s="32">
        <v>0</v>
      </c>
      <c r="M30" s="32">
        <f>(H30*I30)+J30+K30+L30</f>
        <v>5.6839000000000004</v>
      </c>
      <c r="N30" s="29" t="s">
        <v>127</v>
      </c>
      <c r="O30" s="26" t="s">
        <v>61</v>
      </c>
      <c r="P30" s="23">
        <f>H30*I30</f>
        <v>5.03</v>
      </c>
    </row>
    <row r="34" spans="1:1" x14ac:dyDescent="0.25">
      <c r="A34">
        <f>SUMIF(B:B, "*Arrived*", H:H) / SUM(H:H) * 100</f>
        <v>100</v>
      </c>
    </row>
  </sheetData>
  <conditionalFormatting sqref="A1:XFD33 C34:XFD34 A35:XFD1048576">
    <cfRule type="expression" dxfId="0" priority="1">
      <formula>MOD(ROW(),2)=0</formula>
    </cfRule>
  </conditionalFormatting>
  <dataValidations count="2">
    <dataValidation type="list" allowBlank="1" showInputMessage="1" showErrorMessage="1" sqref="B35:B1048576 B2:B33" xr:uid="{B088F504-F6DD-42E6-80DF-48D5CC354819}">
      <formula1>"Lab Supplied, Donated, Proposed, Approved, Ordered, Arrived"</formula1>
    </dataValidation>
    <dataValidation type="list" allowBlank="1" showInputMessage="1" showErrorMessage="1" sqref="A2:A1048576" xr:uid="{46209176-4553-4373-BF7C-4893F65D735D}">
      <formula1>"1,2,3,4,5,6,7,8,9,10,11,12,13,14,15,16,17,18,19"</formula1>
    </dataValidation>
  </dataValidations>
  <hyperlinks>
    <hyperlink ref="N24" r:id="rId1" display="https://www.aliexpress.com/item/32966619156.html?spm=a2g0o.productlist.main.5.37e91cb0rvGcTz&amp;algo_pvid=4a997690-6d56-42c4-ba27-ed0d3bcd8133&amp;algo_exp_id=4a997690-6d56-42c4-ba27-ed0d3bcd8133-2&amp;pdp_npi=4%40dis%21CAD%213.09%211.41%21%21%212.17%210.99%21%402103245417313719286237362e2844%2166499379236%21sea%21CA%210%21ABX&amp;curPageLogUid=apXMW21wN1f1&amp;utparam-url=scene%3Asearch%7Cquery_from%3A" xr:uid="{3202C60B-294B-40EE-B4DE-53AEC61FEA19}"/>
    <hyperlink ref="N8" r:id="rId2" xr:uid="{E43F6B8E-7C62-41B5-BCB2-429E4EBB4AE3}"/>
    <hyperlink ref="N9" r:id="rId3" display="https://www.amazon.ca/DURAMIC-PLA-No-Tangling-No-Clogging-Dimensional/dp/B0B6J7V92M/ref=sr_1_6?crid=3M6ODP82ZG8GE&amp;dib=eyJ2IjoiMSJ9.f_GUxYY_i_SgYXLG_soBoF0POv_WoCo5Iq2HwAqStWs6zo37qiDqxtbHVeSF6pSklFx5YDfzrVU5c0zf_zvHSM1E7wzTQh3A4UcX54rbD8nx-rF1hj3SbObkBveTopgjuTjpnSmEuhCxFReA3NdXu-105n1Q4t4_45hLeTqr1mfackc9ROR3ui5e0V1xfWs7rK79MGHjlzsI2aAbweEmI8K-ynY4k0HgxMg7rw9ngjp_khT6ZqBZq7vViU9ukZzAQj2CWI9Ul2WnQmhtiwUzE9mpAlX02zoTWVn7N77j6GRszQHI6BL2ELa3R9RR7x0jb8WWwpBuehVPSLtzNbTVmA7JLl7BWsgPIDQWAw-7n216XtP5QP56Dnb2UxFOiz_czLVNilUvONQ2JYtoxzogeqL29-fESmIOJcY0DmtBkRRB6mPt6HzeDljnEoUnMUES.DbUHnWKATNZCfy9u4wxPcH5M14SPlsDoPCTVySanOCo&amp;dib_tag=se&amp;keywords=pla&amp;qid=1738253335&amp;sprefix=p%2Caps%2C90&amp;sr=8-6&amp;th=1" xr:uid="{4DD1469B-BC8A-4C74-A5D5-990EE7A62518}"/>
    <hyperlink ref="N28" r:id="rId4" display="https://www.aliexpress.com/item/1005006539408592.html?spm=a2g0o.productlist.main.7.e3c4GwSXGwSX5j&amp;algo_pvid=121d095f-3cc0-4d29-b137-ea57c8f97b5d&amp;algo_exp_id=121d095f-3cc0-4d29-b137-ea57c8f97b5d-33&amp;pdp_npi=4%40dis%21CAD%213.06%211.41%21%21%2115.45%217.13%21%402101c80217313730972393899ebc8e%2112000037643917878%21sea%21CA%210%21ABX&amp;curPageLogUid=bLbChnEWeFlI&amp;utparam-url=scene%3Asearch%7Cquery_from%3A" xr:uid="{5502BABD-799B-4031-AB89-CA0F5615D0F2}"/>
    <hyperlink ref="N26" r:id="rId5" display="https://www.aliexpress.com/item/1005006256867569.html?spm=a2g0o.productlist.main.1.2b7aP8U5P8U5pW&amp;algo_pvid=e432d6dc-1103-4118-b699-3a94eb093dd6&amp;algo_exp_id=e432d6dc-1103-4118-b699-3a94eb093dd6-0&amp;pdp_npi=4%40dis%21CAD%2123.38%215.54%21%21%21115.48%2127.38%21%402101e07217381957234924187e1f4c%2112000036584752559%21sea%21CA%210%21ABX&amp;curPageLogUid=oeYIQl3euJxc&amp;utparam-url=scene%3Asearch%7Cquery_from%3A" xr:uid="{1AA9632D-DAA6-4CD4-8E4A-EBAB48EC20F7}"/>
    <hyperlink ref="N23" r:id="rId6" display="https://www.aliexpress.com/item/1005006564943533.html?spm=a2g0o.productlist.main.3.1f05QMJjQMJjKN&amp;algo_pvid=75f99a8d-3d24-4892-b5fd-71bad8fe3637&amp;algo_exp_id=75f99a8d-3d24-4892-b5fd-71bad8fe3637-1&amp;pdp_npi=4%40dis%21CAD%215.77%211.64%21%21%214.05%211.15%21%402101c5a417313716047872764e0761%2112000037688393699%21sea%21CA%210%21ABX&amp;curPageLogUid=yL4IzpDV2faG&amp;utparam-url=scene%3Asearch%7Cquery_from%3A" xr:uid="{F95D171C-4DFF-4B53-8EF4-9ADB22E4E185}"/>
    <hyperlink ref="N25" r:id="rId7" display="https://www.aliexpress.com/item/1005007556703771.html?spm=a2g0o.productlist.main.14.773ca2cdFVPjsm&amp;algo_pvid=c579b6ef-295b-4ffa-9c0d-37bba92c1487&amp;algo_exp_id=c579b6ef-295b-4ffa-9c0d-37bba92c1487-13&amp;pdp_npi=4%40dis%21CAD%213.11%212.25%21%21%2115.33%2111.10%21%402101c59517382734696715425e1e9f%2112000041281942175%21sea%21CA%210%21ABX&amp;curPageLogUid=kp70GdFARyGf&amp;utparam-url=scene%3Asearch%7Cquery_from%3A" xr:uid="{DA32E108-45FD-4A59-8457-6685E5A59313}"/>
    <hyperlink ref="N7" r:id="rId8" xr:uid="{29C85746-E486-4AA6-A50B-FAA1128241D7}"/>
    <hyperlink ref="N29" r:id="rId9" display="https://www.aliexpress.com/item/1005007072081464.html?spm=a2g0o.productlist.main.1.1c8f3b99nxosg4&amp;algo_pvid=92f22a9f-9874-4ed9-bbd5-3ae7b981ee7a&amp;algo_exp_id=92f22a9f-9874-4ed9-bbd5-3ae7b981ee7a-0&amp;pdp_npi=4%40dis%21CAD%2111.88%212.82%21%21%2158.57%2113.92%21%40210318c317382733419158776ef847%2112000039311521756%21sea%21CA%210%21ABX&amp;curPageLogUid=3HxRQAdLC2yZ&amp;utparam-url=scene%3Asearch%7Cquery_from%3A" xr:uid="{625CE7DE-CA6B-4C98-829C-D77A501F94C2}"/>
    <hyperlink ref="N30" r:id="rId10" display="https://www.aliexpress.com/item/1005006924426578.html?spm=a2g0o.productlist.main.10.6985766eQkFw9D&amp;algo_pvid=ae1d2709-80a9-4265-a686-47f45d7252d4&amp;algo_exp_id=ae1d2709-80a9-4265-a686-47f45d7252d4-9&amp;pdp_npi=4%40dis%21CAD%2115.39%213.45%21%21%2176.01%2117.06%21%402101c67a17381957983438140ea566%2112000038739816766%21sea%21CA%210%21ABX&amp;curPageLogUid=A093fMRLzwVn&amp;utparam-url=scene%3Asearch%7Cquery_from%3A" xr:uid="{E4D0E0A1-E882-4959-B460-7364840559A7}"/>
    <hyperlink ref="N27" r:id="rId11" display="https://www.aliexpress.com/item/32461471536.html?src=google&amp;pdp_npi=4%40dis!CAD!3.30!3.30!!!!!%40!65582815657!ppc!!!&amp;src=google&amp;albch=shopping&amp;acnt=631-313-3945&amp;isdl=y&amp;slnk=&amp;plac=&amp;mtctp=&amp;albbt=Google_7_shopping&amp;aff_platform=google&amp;aff_short_key=UneMJZVf&amp;gclsrc=aw.ds&amp;&amp;albagn=888888&amp;&amp;ds_e_adid=&amp;ds_e_matchtype=&amp;ds_e_device=c&amp;ds_e_network=x&amp;ds_e_product_group_id=&amp;ds_e_product_id=en32461471536&amp;ds_e_product_merchant_id=107739884&amp;ds_e_product_country=CA&amp;ds_e_product_language=en&amp;ds_e_product_channel=online&amp;ds_e_product_store_id=&amp;ds_url_v=2&amp;albcp=19366866438&amp;albag=&amp;isSmbAutoCall=false&amp;needSmbHouyi=false&amp;gad_source=1&amp;gclid=Cj0KCQiAwOe8BhCCARIsAGKeD57quy1l8Fyx0OqwOZ1dzwGap5D3RN5XgGrnxys2HD4iC7W7ZNTIkIwaAl82EALw_wcB" xr:uid="{BC58924F-C9D4-437E-8EB1-3FE3FA549C27}"/>
    <hyperlink ref="N22" r:id="rId12" xr:uid="{698A3566-8CE2-48D9-BE5E-8E20A82224F3}"/>
    <hyperlink ref="N19" r:id="rId13" xr:uid="{52FC9458-9ED6-47ED-8039-DCDA4B1BC178}"/>
    <hyperlink ref="N20" r:id="rId14" display="https://www.amazon.ca/JZK-BTS7960B-Double-Stepper-H-Bridge/dp/B09HGBM5D2/ref=sr_1_9?crid=3RXARD9J0ZYVG&amp;dib=eyJ2IjoiMSJ9.YyIDxpTlcH3hqtnzA5V4uYQvqoSwBA6dvcqNabrveTn3dzxVo99UmdP0vsLtg98xIrJRysDes1Xa48_VQiA5hXNy6J79GXd1xpQo7KWmD8VsVu9WU-sgoL0E8KXIl4UXAi0pLlZrZhuWu8QvTPMfelQsm3-79utFnu4Rlf7qxWoNRkq9cEVJLDlSYHc_RXoiGAXHPVawVJsPm0Dbh6AaL5cXbbZ59tX0vJhZ7KfNA_tVf71JbYfLjdQUNjDvwf96WvFZnEFZo2SgNlz5sAWyIvCkDOz-B8FayHYWJ2dIIUrOiheQEKnX8gMDKPpfvBaXheuTD46tAkXNYZIHUgT3_WdlN9roBdSZVu7iz7AuGGoToIrIWw48hJOBN3u4eeCIUQEwiVo30bebAlRARzNHD9XaYCLOejQ1y3O6hXyAlk1gl_3ATKPIusT85_ofoYt-.4fcCSwJkdRc_ezocnePl8idIyQTl41HTvKHGIcdQ9m4&amp;dib_tag=se&amp;keywords=BTS7960&amp;qid=1738194031&amp;sprefix=bts7960%2Caps%2C103&amp;sr=8-9" xr:uid="{80010F37-4A25-44C4-96E9-5DFF2D777AC3}"/>
    <hyperlink ref="N21" r:id="rId15" xr:uid="{1BDF8F0A-067B-4637-9C1F-10A6F6966A15}"/>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13dd4006-5a02-414c-a90a-b5462f34367a">
      <Terms xmlns="http://schemas.microsoft.com/office/infopath/2007/PartnerControls"/>
    </lcf76f155ced4ddcb4097134ff3c332f>
    <TaxCatchAll xmlns="b567ca17-9584-4d7c-964f-4053246b09f0"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318CB658292404DA8134203AACCB1C5" ma:contentTypeVersion="14" ma:contentTypeDescription="Create a new document." ma:contentTypeScope="" ma:versionID="b6732359e5d20e6bcc914b9be5c3ec14">
  <xsd:schema xmlns:xsd="http://www.w3.org/2001/XMLSchema" xmlns:xs="http://www.w3.org/2001/XMLSchema" xmlns:p="http://schemas.microsoft.com/office/2006/metadata/properties" xmlns:ns2="13dd4006-5a02-414c-a90a-b5462f34367a" xmlns:ns3="b567ca17-9584-4d7c-964f-4053246b09f0" targetNamespace="http://schemas.microsoft.com/office/2006/metadata/properties" ma:root="true" ma:fieldsID="63400c06840633cf97e40de1a5c49753" ns2:_="" ns3:_="">
    <xsd:import namespace="13dd4006-5a02-414c-a90a-b5462f34367a"/>
    <xsd:import namespace="b567ca17-9584-4d7c-964f-4053246b09f0"/>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3dd4006-5a02-414c-a90a-b5462f34367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bd2e69d-a885-47d9-a849-8bc90acf94c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BillingMetadata" ma:index="21"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567ca17-9584-4d7c-964f-4053246b09f0"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c5ccde74-dc87-4d22-9c74-72a64b98191e}" ma:internalName="TaxCatchAll" ma:showField="CatchAllData" ma:web="b567ca17-9584-4d7c-964f-4053246b09f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5EEEC9D-E014-469F-94E5-1070761411EA}">
  <ds:schemaRefs>
    <ds:schemaRef ds:uri="http://schemas.microsoft.com/sharepoint/v3/contenttype/forms"/>
  </ds:schemaRefs>
</ds:datastoreItem>
</file>

<file path=customXml/itemProps2.xml><?xml version="1.0" encoding="utf-8"?>
<ds:datastoreItem xmlns:ds="http://schemas.openxmlformats.org/officeDocument/2006/customXml" ds:itemID="{5422E24A-6135-4B8B-85AB-06C4A694F27F}">
  <ds:schemaRefs>
    <ds:schemaRef ds:uri="http://schemas.microsoft.com/office/2006/documentManagement/types"/>
    <ds:schemaRef ds:uri="b567ca17-9584-4d7c-964f-4053246b09f0"/>
    <ds:schemaRef ds:uri="http://schemas.openxmlformats.org/package/2006/metadata/core-properties"/>
    <ds:schemaRef ds:uri="http://purl.org/dc/elements/1.1/"/>
    <ds:schemaRef ds:uri="http://purl.org/dc/dcmitype/"/>
    <ds:schemaRef ds:uri="13dd4006-5a02-414c-a90a-b5462f34367a"/>
    <ds:schemaRef ds:uri="http://schemas.microsoft.com/office/2006/metadata/properties"/>
    <ds:schemaRef ds:uri="http://schemas.microsoft.com/office/infopath/2007/PartnerControls"/>
    <ds:schemaRef ds:uri="http://www.w3.org/XML/1998/namespace"/>
    <ds:schemaRef ds:uri="http://purl.org/dc/terms/"/>
  </ds:schemaRefs>
</ds:datastoreItem>
</file>

<file path=customXml/itemProps3.xml><?xml version="1.0" encoding="utf-8"?>
<ds:datastoreItem xmlns:ds="http://schemas.openxmlformats.org/officeDocument/2006/customXml" ds:itemID="{ACE877DD-C33B-441B-B4E4-619F6676C6E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3dd4006-5a02-414c-a90a-b5462f34367a"/>
    <ds:schemaRef ds:uri="b567ca17-9584-4d7c-964f-4053246b09f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Budget </vt:lpstr>
      <vt:lpstr>Materials</vt:lpstr>
      <vt:lpstr>Summary Table</vt:lpstr>
      <vt:lpstr>Labour</vt:lpstr>
      <vt:lpstr>old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Jason Harris</dc:creator>
  <cp:keywords/>
  <dc:description/>
  <cp:lastModifiedBy>Rishav Banerji</cp:lastModifiedBy>
  <cp:revision/>
  <dcterms:created xsi:type="dcterms:W3CDTF">2025-01-17T21:32:10Z</dcterms:created>
  <dcterms:modified xsi:type="dcterms:W3CDTF">2025-04-05T02:45:40Z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0x0101000318CB658292404DA8134203AACCB1C5</vt:lpwstr>
  </property>
  <property fmtid="{D5CDD505-2E9C-101B-9397-08002B2CF9AE}" pid="3" name="MediaServiceImageTags">
    <vt:lpwstr/>
  </property>
</Properties>
</file>