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/>
  <mc:AlternateContent xmlns:mc="http://schemas.openxmlformats.org/markup-compatibility/2006">
    <mc:Choice Requires="x15">
      <x15ac:absPath xmlns:x15ac="http://schemas.microsoft.com/office/spreadsheetml/2010/11/ac" url="/Users/juilinchen/Library/Mobile Documents/com~apple~CloudDocs/Fouda lab/Innovative R01/Rabbit paper/Paper drafts and data/statistical analysis plan/Figure5/"/>
    </mc:Choice>
  </mc:AlternateContent>
  <xr:revisionPtr revIDLastSave="0" documentId="13_ncr:1_{5B7D336C-5E3C-6341-B2D8-3C4B7FFE789B}" xr6:coauthVersionLast="37" xr6:coauthVersionMax="37" xr10:uidLastSave="{00000000-0000-0000-0000-000000000000}"/>
  <bookViews>
    <workbookView xWindow="2520" yWindow="500" windowWidth="30580" windowHeight="20080" activeTab="5" xr2:uid="{00000000-000D-0000-FFFF-FFFF00000000}"/>
  </bookViews>
  <sheets>
    <sheet name="Raw data" sheetId="1" r:id="rId1"/>
    <sheet name="Clean data" sheetId="2" r:id="rId2"/>
    <sheet name="Repeat assay_Raw data" sheetId="4" r:id="rId3"/>
    <sheet name="Repeat assay_clean data" sheetId="5" r:id="rId4"/>
    <sheet name="Clean Combined data" sheetId="6" r:id="rId5"/>
    <sheet name="Assay1+2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8" i="7" l="1"/>
  <c r="AA58" i="7"/>
  <c r="Z58" i="7"/>
  <c r="Y58" i="7"/>
  <c r="X58" i="7"/>
  <c r="W58" i="7"/>
  <c r="V58" i="7"/>
  <c r="AB57" i="7"/>
  <c r="AA57" i="7"/>
  <c r="Z57" i="7"/>
  <c r="Y57" i="7"/>
  <c r="X57" i="7"/>
  <c r="W57" i="7"/>
  <c r="V57" i="7"/>
  <c r="AB56" i="7"/>
  <c r="AA56" i="7"/>
  <c r="Z56" i="7"/>
  <c r="Y56" i="7"/>
  <c r="X56" i="7"/>
  <c r="W56" i="7"/>
  <c r="V56" i="7"/>
  <c r="AB55" i="7"/>
  <c r="AA55" i="7"/>
  <c r="Z55" i="7"/>
  <c r="Y55" i="7"/>
  <c r="X55" i="7"/>
  <c r="W55" i="7"/>
  <c r="V55" i="7"/>
  <c r="AB54" i="7"/>
  <c r="AA54" i="7"/>
  <c r="Z54" i="7"/>
  <c r="Y54" i="7"/>
  <c r="X54" i="7"/>
  <c r="W54" i="7"/>
  <c r="V54" i="7"/>
  <c r="AB53" i="7"/>
  <c r="AA53" i="7"/>
  <c r="Z53" i="7"/>
  <c r="Y53" i="7"/>
  <c r="X53" i="7"/>
  <c r="W53" i="7"/>
  <c r="V53" i="7"/>
  <c r="AB52" i="7"/>
  <c r="AA52" i="7"/>
  <c r="Z52" i="7"/>
  <c r="Y52" i="7"/>
  <c r="X52" i="7"/>
  <c r="W52" i="7"/>
  <c r="V52" i="7"/>
  <c r="AB51" i="7"/>
  <c r="AA51" i="7"/>
  <c r="Z51" i="7"/>
  <c r="Y51" i="7"/>
  <c r="X51" i="7"/>
  <c r="W51" i="7"/>
  <c r="V51" i="7"/>
  <c r="AB50" i="7"/>
  <c r="AA50" i="7"/>
  <c r="Z50" i="7"/>
  <c r="Y50" i="7"/>
  <c r="X50" i="7"/>
  <c r="W50" i="7"/>
  <c r="V50" i="7"/>
  <c r="AB49" i="7"/>
  <c r="AA49" i="7"/>
  <c r="Z49" i="7"/>
  <c r="Y49" i="7"/>
  <c r="X49" i="7"/>
  <c r="W49" i="7"/>
  <c r="V49" i="7"/>
  <c r="AB48" i="7"/>
  <c r="AA48" i="7"/>
  <c r="Z48" i="7"/>
  <c r="Y48" i="7"/>
  <c r="X48" i="7"/>
  <c r="W48" i="7"/>
  <c r="V48" i="7"/>
  <c r="AB47" i="7"/>
  <c r="AA47" i="7"/>
  <c r="Z47" i="7"/>
  <c r="Y47" i="7"/>
  <c r="X47" i="7"/>
  <c r="W47" i="7"/>
  <c r="V47" i="7"/>
  <c r="AB46" i="7"/>
  <c r="AA46" i="7"/>
  <c r="Z46" i="7"/>
  <c r="Y46" i="7"/>
  <c r="X46" i="7"/>
  <c r="W46" i="7"/>
  <c r="V46" i="7"/>
  <c r="AB45" i="7"/>
  <c r="AA45" i="7"/>
  <c r="Z45" i="7"/>
  <c r="Y45" i="7"/>
  <c r="X45" i="7"/>
  <c r="W45" i="7"/>
  <c r="V45" i="7"/>
  <c r="AB44" i="7"/>
  <c r="AA44" i="7"/>
  <c r="Z44" i="7"/>
  <c r="Y44" i="7"/>
  <c r="X44" i="7"/>
  <c r="W44" i="7"/>
  <c r="V44" i="7"/>
  <c r="AB43" i="7"/>
  <c r="AA43" i="7"/>
  <c r="Z43" i="7"/>
  <c r="Y43" i="7"/>
  <c r="X43" i="7"/>
  <c r="W43" i="7"/>
  <c r="V43" i="7"/>
  <c r="F43" i="7" l="1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43" i="7"/>
  <c r="J20" i="6" l="1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I20" i="6"/>
  <c r="J19" i="6"/>
  <c r="K19" i="6"/>
  <c r="L19" i="6"/>
  <c r="M19" i="6"/>
  <c r="N19" i="6"/>
  <c r="O19" i="6"/>
  <c r="P19" i="6"/>
  <c r="Q19" i="6"/>
  <c r="R19" i="6"/>
  <c r="S19" i="6"/>
  <c r="T19" i="6"/>
  <c r="T30" i="6" s="1"/>
  <c r="U19" i="6"/>
  <c r="V19" i="6"/>
  <c r="W19" i="6"/>
  <c r="X19" i="6"/>
  <c r="Y19" i="6"/>
  <c r="I19" i="6"/>
  <c r="W22" i="6" l="1"/>
  <c r="S22" i="6"/>
  <c r="O22" i="6"/>
  <c r="K22" i="6"/>
  <c r="L31" i="6"/>
  <c r="I25" i="6"/>
  <c r="V34" i="6"/>
  <c r="R34" i="6"/>
  <c r="N34" i="6"/>
  <c r="J34" i="6"/>
  <c r="X30" i="6"/>
  <c r="I24" i="6"/>
  <c r="L33" i="6"/>
  <c r="X33" i="6"/>
  <c r="X31" i="6"/>
  <c r="W29" i="6"/>
  <c r="W28" i="6"/>
  <c r="W27" i="6"/>
  <c r="I34" i="6"/>
  <c r="T33" i="6"/>
  <c r="T32" i="6"/>
  <c r="T31" i="6"/>
  <c r="S29" i="6"/>
  <c r="S28" i="6"/>
  <c r="S27" i="6"/>
  <c r="L32" i="6"/>
  <c r="K30" i="6"/>
  <c r="K29" i="6"/>
  <c r="K28" i="6"/>
  <c r="X32" i="6"/>
  <c r="X27" i="6"/>
  <c r="T27" i="6"/>
  <c r="P27" i="6"/>
  <c r="L28" i="6"/>
  <c r="I29" i="6"/>
  <c r="P33" i="6"/>
  <c r="P32" i="6"/>
  <c r="P31" i="6"/>
  <c r="O30" i="6"/>
  <c r="O29" i="6"/>
  <c r="O28" i="6"/>
  <c r="O27" i="6"/>
  <c r="Y37" i="6"/>
  <c r="Y30" i="6"/>
  <c r="Y31" i="6"/>
  <c r="Y32" i="6"/>
  <c r="Y36" i="6"/>
  <c r="Y27" i="6"/>
  <c r="Y28" i="6"/>
  <c r="Y29" i="6"/>
  <c r="Y33" i="6"/>
  <c r="Y35" i="6"/>
  <c r="Y22" i="6"/>
  <c r="Y23" i="6"/>
  <c r="Y24" i="6"/>
  <c r="Y25" i="6"/>
  <c r="Y26" i="6"/>
  <c r="Y34" i="6"/>
  <c r="U30" i="6"/>
  <c r="U31" i="6"/>
  <c r="U32" i="6"/>
  <c r="U33" i="6"/>
  <c r="U34" i="6"/>
  <c r="U37" i="6"/>
  <c r="U27" i="6"/>
  <c r="U28" i="6"/>
  <c r="U29" i="6"/>
  <c r="U36" i="6"/>
  <c r="U22" i="6"/>
  <c r="U23" i="6"/>
  <c r="U24" i="6"/>
  <c r="U25" i="6"/>
  <c r="U26" i="6"/>
  <c r="U35" i="6"/>
  <c r="Q31" i="6"/>
  <c r="Q32" i="6"/>
  <c r="Q33" i="6"/>
  <c r="Q35" i="6"/>
  <c r="Q27" i="6"/>
  <c r="Q28" i="6"/>
  <c r="Q29" i="6"/>
  <c r="Q30" i="6"/>
  <c r="Q34" i="6"/>
  <c r="Q22" i="6"/>
  <c r="Q23" i="6"/>
  <c r="Q24" i="6"/>
  <c r="Q25" i="6"/>
  <c r="Q26" i="6"/>
  <c r="Q36" i="6"/>
  <c r="Q37" i="6"/>
  <c r="M31" i="6"/>
  <c r="M32" i="6"/>
  <c r="M33" i="6"/>
  <c r="M36" i="6"/>
  <c r="M28" i="6"/>
  <c r="M29" i="6"/>
  <c r="M30" i="6"/>
  <c r="M34" i="6"/>
  <c r="M35" i="6"/>
  <c r="M37" i="6"/>
  <c r="M27" i="6"/>
  <c r="M22" i="6"/>
  <c r="M23" i="6"/>
  <c r="M24" i="6"/>
  <c r="M25" i="6"/>
  <c r="M26" i="6"/>
  <c r="V24" i="6"/>
  <c r="V22" i="6"/>
  <c r="V23" i="6"/>
  <c r="V25" i="6"/>
  <c r="V26" i="6"/>
  <c r="R25" i="6"/>
  <c r="R26" i="6"/>
  <c r="R22" i="6"/>
  <c r="R23" i="6"/>
  <c r="R24" i="6"/>
  <c r="N22" i="6"/>
  <c r="N26" i="6"/>
  <c r="N23" i="6"/>
  <c r="N25" i="6"/>
  <c r="N24" i="6"/>
  <c r="J23" i="6"/>
  <c r="J24" i="6"/>
  <c r="J26" i="6"/>
  <c r="J27" i="6"/>
  <c r="J22" i="6"/>
  <c r="J25" i="6"/>
  <c r="I33" i="6"/>
  <c r="I37" i="6"/>
  <c r="I32" i="6"/>
  <c r="I28" i="6"/>
  <c r="I23" i="6"/>
  <c r="X37" i="6"/>
  <c r="T37" i="6"/>
  <c r="P37" i="6"/>
  <c r="L37" i="6"/>
  <c r="X36" i="6"/>
  <c r="T36" i="6"/>
  <c r="P36" i="6"/>
  <c r="L36" i="6"/>
  <c r="X35" i="6"/>
  <c r="T35" i="6"/>
  <c r="P35" i="6"/>
  <c r="L35" i="6"/>
  <c r="X34" i="6"/>
  <c r="T34" i="6"/>
  <c r="P34" i="6"/>
  <c r="L34" i="6"/>
  <c r="W33" i="6"/>
  <c r="S33" i="6"/>
  <c r="O33" i="6"/>
  <c r="K33" i="6"/>
  <c r="W32" i="6"/>
  <c r="S32" i="6"/>
  <c r="O32" i="6"/>
  <c r="K32" i="6"/>
  <c r="W31" i="6"/>
  <c r="S31" i="6"/>
  <c r="O31" i="6"/>
  <c r="K31" i="6"/>
  <c r="W30" i="6"/>
  <c r="S30" i="6"/>
  <c r="N30" i="6"/>
  <c r="J30" i="6"/>
  <c r="V29" i="6"/>
  <c r="R29" i="6"/>
  <c r="N29" i="6"/>
  <c r="J29" i="6"/>
  <c r="V28" i="6"/>
  <c r="R28" i="6"/>
  <c r="N28" i="6"/>
  <c r="J28" i="6"/>
  <c r="V27" i="6"/>
  <c r="R27" i="6"/>
  <c r="N27" i="6"/>
  <c r="I36" i="6"/>
  <c r="I31" i="6"/>
  <c r="I27" i="6"/>
  <c r="I22" i="6"/>
  <c r="W37" i="6"/>
  <c r="S37" i="6"/>
  <c r="O37" i="6"/>
  <c r="K37" i="6"/>
  <c r="W36" i="6"/>
  <c r="S36" i="6"/>
  <c r="O36" i="6"/>
  <c r="K36" i="6"/>
  <c r="W35" i="6"/>
  <c r="S35" i="6"/>
  <c r="O35" i="6"/>
  <c r="K35" i="6"/>
  <c r="W34" i="6"/>
  <c r="S34" i="6"/>
  <c r="O34" i="6"/>
  <c r="K34" i="6"/>
  <c r="V33" i="6"/>
  <c r="R33" i="6"/>
  <c r="N33" i="6"/>
  <c r="J33" i="6"/>
  <c r="V32" i="6"/>
  <c r="R32" i="6"/>
  <c r="N32" i="6"/>
  <c r="J32" i="6"/>
  <c r="V31" i="6"/>
  <c r="R31" i="6"/>
  <c r="N31" i="6"/>
  <c r="J31" i="6"/>
  <c r="V30" i="6"/>
  <c r="L27" i="6"/>
  <c r="X26" i="6"/>
  <c r="T26" i="6"/>
  <c r="P26" i="6"/>
  <c r="L26" i="6"/>
  <c r="X25" i="6"/>
  <c r="T25" i="6"/>
  <c r="P25" i="6"/>
  <c r="L25" i="6"/>
  <c r="X24" i="6"/>
  <c r="T24" i="6"/>
  <c r="P24" i="6"/>
  <c r="L24" i="6"/>
  <c r="X23" i="6"/>
  <c r="T23" i="6"/>
  <c r="P23" i="6"/>
  <c r="L23" i="6"/>
  <c r="X22" i="6"/>
  <c r="T22" i="6"/>
  <c r="P22" i="6"/>
  <c r="L22" i="6"/>
  <c r="R30" i="6"/>
  <c r="I35" i="6"/>
  <c r="I30" i="6"/>
  <c r="I26" i="6"/>
  <c r="V37" i="6"/>
  <c r="R37" i="6"/>
  <c r="N37" i="6"/>
  <c r="J37" i="6"/>
  <c r="V36" i="6"/>
  <c r="R36" i="6"/>
  <c r="N36" i="6"/>
  <c r="J36" i="6"/>
  <c r="V35" i="6"/>
  <c r="R35" i="6"/>
  <c r="N35" i="6"/>
  <c r="J35" i="6"/>
  <c r="P30" i="6"/>
  <c r="L30" i="6"/>
  <c r="X29" i="6"/>
  <c r="T29" i="6"/>
  <c r="P29" i="6"/>
  <c r="L29" i="6"/>
  <c r="X28" i="6"/>
  <c r="T28" i="6"/>
  <c r="P28" i="6"/>
  <c r="K27" i="6"/>
  <c r="W26" i="6"/>
  <c r="S26" i="6"/>
  <c r="O26" i="6"/>
  <c r="K26" i="6"/>
  <c r="W25" i="6"/>
  <c r="S25" i="6"/>
  <c r="O25" i="6"/>
  <c r="K25" i="6"/>
  <c r="W24" i="6"/>
  <c r="S24" i="6"/>
  <c r="O24" i="6"/>
  <c r="K24" i="6"/>
  <c r="W23" i="6"/>
  <c r="S23" i="6"/>
  <c r="O23" i="6"/>
  <c r="K23" i="6"/>
</calcChain>
</file>

<file path=xl/sharedStrings.xml><?xml version="1.0" encoding="utf-8"?>
<sst xmlns="http://schemas.openxmlformats.org/spreadsheetml/2006/main" count="454" uniqueCount="142">
  <si>
    <t>Peak 4.1</t>
  </si>
  <si>
    <t>Peak 4.2</t>
  </si>
  <si>
    <t>Peak 4.3</t>
  </si>
  <si>
    <t>Peak 4.5</t>
  </si>
  <si>
    <t>Peak 4.6</t>
  </si>
  <si>
    <t>Peak 4.7</t>
  </si>
  <si>
    <t>Peak 5.0</t>
  </si>
  <si>
    <t>Peak 5.1</t>
  </si>
  <si>
    <t>Peak 5.2</t>
  </si>
  <si>
    <t>Peak 5.3</t>
  </si>
  <si>
    <t>Peak 5.4</t>
  </si>
  <si>
    <t>A2(2,6)</t>
  </si>
  <si>
    <t>Peak 5.7</t>
  </si>
  <si>
    <t>A2F(2,6)</t>
  </si>
  <si>
    <t>A2FB(2,6)</t>
  </si>
  <si>
    <t>Peak 6.0</t>
  </si>
  <si>
    <t>Peak 6.3</t>
  </si>
  <si>
    <t>Peak 6.4</t>
  </si>
  <si>
    <t>Peak 6.5</t>
  </si>
  <si>
    <t>Peak 6.6</t>
  </si>
  <si>
    <t>Peak 6.8</t>
  </si>
  <si>
    <t>G1FS1(2,6)</t>
  </si>
  <si>
    <t>Peak 7.1</t>
  </si>
  <si>
    <t>Peak 7.2</t>
  </si>
  <si>
    <t>A1(2,6)</t>
  </si>
  <si>
    <t>Peak 7.5</t>
  </si>
  <si>
    <t>A1F(2,6)</t>
  </si>
  <si>
    <t>A1FB(2,6)</t>
  </si>
  <si>
    <t>Peak 7.9</t>
  </si>
  <si>
    <t>Peak 8.0</t>
  </si>
  <si>
    <t>Peak 8.1</t>
  </si>
  <si>
    <t>Peak 8.2</t>
  </si>
  <si>
    <t>Peak 8.3</t>
  </si>
  <si>
    <t>G0</t>
  </si>
  <si>
    <t>Peak 8.9</t>
  </si>
  <si>
    <t>G0F</t>
  </si>
  <si>
    <t>Peak 9.2</t>
  </si>
  <si>
    <t>G0FB</t>
  </si>
  <si>
    <t>G1[6]</t>
  </si>
  <si>
    <t>G1[3]</t>
  </si>
  <si>
    <t>G1F[6]</t>
  </si>
  <si>
    <t>G1F[3]</t>
  </si>
  <si>
    <t>G1FB[6]</t>
  </si>
  <si>
    <t>Peak 10.5</t>
  </si>
  <si>
    <t>Peak 10.6</t>
  </si>
  <si>
    <t>Peak 10.7</t>
  </si>
  <si>
    <t>G2</t>
  </si>
  <si>
    <t>Peak 11.0</t>
  </si>
  <si>
    <t>Peak 11.1</t>
  </si>
  <si>
    <t>Peak 11.2</t>
  </si>
  <si>
    <t>G2F</t>
  </si>
  <si>
    <t>Peak 11.5</t>
  </si>
  <si>
    <t>Peak 11.6</t>
  </si>
  <si>
    <t>Peak 11.7</t>
  </si>
  <si>
    <t>Peak 11.9</t>
  </si>
  <si>
    <t>Peak 12.0</t>
  </si>
  <si>
    <t>Peak 12.1</t>
  </si>
  <si>
    <t>Peak 12.3</t>
  </si>
  <si>
    <t>Peak 12.4</t>
  </si>
  <si>
    <t>Peak 12.5</t>
  </si>
  <si>
    <t>Peak 12.7</t>
  </si>
  <si>
    <t>Peak 13.1</t>
  </si>
  <si>
    <t>Peak 13.2</t>
  </si>
  <si>
    <t>Peak 13.4</t>
  </si>
  <si>
    <t>Peak 13.5</t>
  </si>
  <si>
    <t>Peak 13.6</t>
  </si>
  <si>
    <t>Peak 13.7</t>
  </si>
  <si>
    <t>Peak 14.0</t>
  </si>
  <si>
    <t>GU</t>
  </si>
  <si>
    <t>wk14_N32330_A09</t>
  </si>
  <si>
    <t>%</t>
  </si>
  <si>
    <t>wk14_N32331_B09</t>
  </si>
  <si>
    <t>wk14_N32332_C09</t>
  </si>
  <si>
    <t>wk14_N32333_D09</t>
  </si>
  <si>
    <t>wk14_N32334_E09</t>
  </si>
  <si>
    <t>wk14_N32335_F09</t>
  </si>
  <si>
    <t>wk14_N32336_G09</t>
  </si>
  <si>
    <t>wk14_N32337_H09</t>
  </si>
  <si>
    <t>wk14_N32338_A10</t>
  </si>
  <si>
    <t>wk14_N32339_B10</t>
  </si>
  <si>
    <t>wk14_N32340_C10</t>
  </si>
  <si>
    <t>wk14_N32341_D10</t>
  </si>
  <si>
    <t>wk14_N32342_E10</t>
  </si>
  <si>
    <t>wk14_N32343_F10</t>
  </si>
  <si>
    <t>wk14_N32344_G10</t>
  </si>
  <si>
    <t>wk14_N32345_H10</t>
  </si>
  <si>
    <t>Mean</t>
  </si>
  <si>
    <t>SD</t>
  </si>
  <si>
    <t>Peak 4.0</t>
  </si>
  <si>
    <t>Peak 4.4</t>
  </si>
  <si>
    <t>Peak 6.1</t>
  </si>
  <si>
    <t>Peak 7.8</t>
  </si>
  <si>
    <t>Peak 8.4</t>
  </si>
  <si>
    <t>Peak 11.8</t>
  </si>
  <si>
    <t>z-score</t>
  </si>
  <si>
    <t>wk14_total_IgG_N32330_B03</t>
  </si>
  <si>
    <t>wk14_total_IgG_N32331_C03</t>
  </si>
  <si>
    <t>wk14_total_IgG_N32332_D03</t>
  </si>
  <si>
    <t>wk14_total_IgG_N32333_E03</t>
  </si>
  <si>
    <t>wk14_total_IgG_N32334_F03</t>
  </si>
  <si>
    <t>wk14_total_IgG_N32335_G03</t>
  </si>
  <si>
    <t>wk14_total_IgG_N32336_H03</t>
  </si>
  <si>
    <t>wk14_total_IgG_N32337_B04</t>
  </si>
  <si>
    <t>wk14_total_IgG_N32338_C04</t>
  </si>
  <si>
    <t>wk14_total_IgG_N32339_D04</t>
  </si>
  <si>
    <t>wk14_total_IgG_N32340_E04</t>
  </si>
  <si>
    <t>wk14_total_IgG_N32341_F04</t>
  </si>
  <si>
    <t>wk14_total_IgG_N32342_G04</t>
  </si>
  <si>
    <t>wk14_total_IgG_N32343_H04</t>
  </si>
  <si>
    <t>wk14_total_IgG_N32344_B05</t>
  </si>
  <si>
    <t>wk14_total_IgG_N32345_C05</t>
  </si>
  <si>
    <t>Peak 8.8</t>
  </si>
  <si>
    <t>wk14_total_IgG_N32330_R_D05</t>
  </si>
  <si>
    <t>wk14_total_IgG_N32336_R_E05</t>
  </si>
  <si>
    <t>G1F[3]/G1FB[6]</t>
  </si>
  <si>
    <t>Assay1, 4/14/2021</t>
  </si>
  <si>
    <t>G1FB[6]/G1F[3]</t>
  </si>
  <si>
    <t>N32330_A06</t>
  </si>
  <si>
    <t>N32331_B06</t>
  </si>
  <si>
    <t>N32332_C06</t>
  </si>
  <si>
    <t>N32333_D06</t>
  </si>
  <si>
    <t>N32334_E06</t>
  </si>
  <si>
    <t>N32335_F06</t>
  </si>
  <si>
    <t>N32336_G06</t>
  </si>
  <si>
    <t>N32337_H06</t>
  </si>
  <si>
    <t>N32338_A07</t>
  </si>
  <si>
    <t>N32339_B07</t>
  </si>
  <si>
    <t>N32340_C07</t>
  </si>
  <si>
    <t>N32341_D07</t>
  </si>
  <si>
    <t>N32342_E07</t>
  </si>
  <si>
    <t>N32343_F07</t>
  </si>
  <si>
    <t>N32344_G07</t>
  </si>
  <si>
    <t>N32345_H07</t>
  </si>
  <si>
    <t>Assay2, 6/11//2021</t>
  </si>
  <si>
    <t>Assay1+2 Average</t>
  </si>
  <si>
    <t>Fucosylated IgG%</t>
  </si>
  <si>
    <t>Bissected IgG%</t>
  </si>
  <si>
    <t>Sialylated IgG%</t>
  </si>
  <si>
    <t>agalactosylated IgG%</t>
  </si>
  <si>
    <t>Mono-galactosylated IgG%</t>
  </si>
  <si>
    <t>Di-galactosylated IgG%</t>
  </si>
  <si>
    <t>Galatosylated IgG%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</si>
</sst>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Tahoma"/>
      <family val="2"/>
    </font>
    <font>
      <sz val="12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/>
    <xf numFmtId="0" fontId="3" fillId="5" borderId="1" applyNumberFormat="0" applyAlignment="0" applyProtection="0"/>
  </cellStyleXfs>
  <cellXfs count="28">
    <xf numFmtId="0" fontId="0" fillId="0" borderId="0" xfId="0"/>
    <xf numFmtId="0" fontId="1" fillId="2" borderId="0" xfId="0" applyFont="1" applyFill="1" applyAlignment="1">
      <alignment horizontal="center" textRotation="90"/>
    </xf>
    <xf numFmtId="164" fontId="0" fillId="0" borderId="0" xfId="0" applyNumberFormat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/>
    <xf numFmtId="0" fontId="2" fillId="0" borderId="0" xfId="1"/>
    <xf numFmtId="0" fontId="1" fillId="2" borderId="0" xfId="1" applyFont="1" applyFill="1" applyAlignment="1">
      <alignment horizontal="center" textRotation="90"/>
    </xf>
    <xf numFmtId="164" fontId="2" fillId="0" borderId="0" xfId="1" applyNumberFormat="1"/>
    <xf numFmtId="164" fontId="2" fillId="4" borderId="0" xfId="1" applyNumberFormat="1" applyFill="1"/>
    <xf numFmtId="0" fontId="2" fillId="0" borderId="0" xfId="1"/>
    <xf numFmtId="0" fontId="1" fillId="2" borderId="0" xfId="1" applyFont="1" applyFill="1" applyAlignment="1">
      <alignment horizontal="center" textRotation="90"/>
    </xf>
    <xf numFmtId="164" fontId="2" fillId="0" borderId="0" xfId="1" applyNumberFormat="1"/>
    <xf numFmtId="164" fontId="2" fillId="4" borderId="0" xfId="1" applyNumberFormat="1" applyFill="1"/>
    <xf numFmtId="0" fontId="2" fillId="0" borderId="0" xfId="1"/>
    <xf numFmtId="0" fontId="1" fillId="2" borderId="0" xfId="1" applyFont="1" applyFill="1" applyAlignment="1">
      <alignment horizontal="center" textRotation="90"/>
    </xf>
    <xf numFmtId="164" fontId="2" fillId="0" borderId="0" xfId="1" applyNumberFormat="1"/>
    <xf numFmtId="164" fontId="2" fillId="4" borderId="0" xfId="1" applyNumberFormat="1" applyFill="1"/>
    <xf numFmtId="0" fontId="3" fillId="5" borderId="1" xfId="2"/>
    <xf numFmtId="0" fontId="0" fillId="0" borderId="0" xfId="0"/>
    <xf numFmtId="0" fontId="2" fillId="0" borderId="0" xfId="1"/>
    <xf numFmtId="164" fontId="2" fillId="3" borderId="0" xfId="1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 textRotation="90"/>
    </xf>
    <xf numFmtId="0" fontId="0" fillId="0" borderId="0" xfId="0" applyAlignment="1">
      <alignment wrapText="1"/>
    </xf>
  </cellXfs>
  <cellStyles count="3">
    <cellStyle name="Input" xfId="2" builtinId="20"/>
    <cellStyle name="Normal" xfId="0" builtinId="0"/>
    <cellStyle name="Normal 2" xfId="1" xr:uid="{00000000-0005-0000-0000-000001000000}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8"/>
  <sheetViews>
    <sheetView workbookViewId="0">
      <selection sqref="A1:BW18"/>
    </sheetView>
  </sheetViews>
  <sheetFormatPr baseColWidth="10" defaultColWidth="8.83203125" defaultRowHeight="15" x14ac:dyDescent="0.2"/>
  <sheetData>
    <row r="1" spans="1:75" ht="52" x14ac:dyDescent="0.2">
      <c r="A1" s="12"/>
      <c r="B1" s="12"/>
      <c r="C1" s="12"/>
      <c r="D1" s="12"/>
      <c r="E1" s="12"/>
      <c r="F1" s="12"/>
      <c r="G1" s="12"/>
      <c r="H1" s="12"/>
      <c r="I1" s="12" t="s">
        <v>88</v>
      </c>
      <c r="J1" s="12" t="s">
        <v>0</v>
      </c>
      <c r="K1" s="12" t="s">
        <v>1</v>
      </c>
      <c r="L1" s="12" t="s">
        <v>2</v>
      </c>
      <c r="M1" s="12" t="s">
        <v>3</v>
      </c>
      <c r="N1" s="12" t="s">
        <v>4</v>
      </c>
      <c r="O1" s="12" t="s">
        <v>6</v>
      </c>
      <c r="P1" s="12" t="s">
        <v>7</v>
      </c>
      <c r="Q1" s="12" t="s">
        <v>8</v>
      </c>
      <c r="R1" s="12" t="s">
        <v>9</v>
      </c>
      <c r="S1" s="12" t="s">
        <v>10</v>
      </c>
      <c r="T1" s="12" t="s">
        <v>11</v>
      </c>
      <c r="U1" s="12" t="s">
        <v>13</v>
      </c>
      <c r="V1" s="12" t="s">
        <v>14</v>
      </c>
      <c r="W1" s="12" t="s">
        <v>15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  <c r="AE1" s="12" t="s">
        <v>24</v>
      </c>
      <c r="AF1" s="12" t="s">
        <v>25</v>
      </c>
      <c r="AG1" s="12" t="s">
        <v>26</v>
      </c>
      <c r="AH1" s="12" t="s">
        <v>27</v>
      </c>
      <c r="AI1" s="12" t="s">
        <v>28</v>
      </c>
      <c r="AJ1" s="12" t="s">
        <v>29</v>
      </c>
      <c r="AK1" s="12" t="s">
        <v>30</v>
      </c>
      <c r="AL1" s="12" t="s">
        <v>31</v>
      </c>
      <c r="AM1" s="12" t="s">
        <v>32</v>
      </c>
      <c r="AN1" s="12" t="s">
        <v>92</v>
      </c>
      <c r="AO1" s="12" t="s">
        <v>33</v>
      </c>
      <c r="AP1" s="12" t="s">
        <v>34</v>
      </c>
      <c r="AQ1" s="12" t="s">
        <v>35</v>
      </c>
      <c r="AR1" s="12" t="s">
        <v>37</v>
      </c>
      <c r="AS1" s="12" t="s">
        <v>38</v>
      </c>
      <c r="AT1" s="12" t="s">
        <v>39</v>
      </c>
      <c r="AU1" s="12" t="s">
        <v>40</v>
      </c>
      <c r="AV1" s="12" t="s">
        <v>41</v>
      </c>
      <c r="AW1" s="12" t="s">
        <v>42</v>
      </c>
      <c r="AX1" s="12" t="s">
        <v>43</v>
      </c>
      <c r="AY1" s="12" t="s">
        <v>44</v>
      </c>
      <c r="AZ1" s="12" t="s">
        <v>46</v>
      </c>
      <c r="BA1" s="12" t="s">
        <v>47</v>
      </c>
      <c r="BB1" s="12" t="s">
        <v>48</v>
      </c>
      <c r="BC1" s="12" t="s">
        <v>49</v>
      </c>
      <c r="BD1" s="12" t="s">
        <v>50</v>
      </c>
      <c r="BE1" s="12" t="s">
        <v>51</v>
      </c>
      <c r="BF1" s="12" t="s">
        <v>52</v>
      </c>
      <c r="BG1" s="12" t="s">
        <v>53</v>
      </c>
      <c r="BH1" s="12" t="s">
        <v>93</v>
      </c>
      <c r="BI1" s="12" t="s">
        <v>54</v>
      </c>
      <c r="BJ1" s="12" t="s">
        <v>55</v>
      </c>
      <c r="BK1" s="12" t="s">
        <v>56</v>
      </c>
      <c r="BL1" s="12" t="s">
        <v>57</v>
      </c>
      <c r="BM1" s="12" t="s">
        <v>58</v>
      </c>
      <c r="BN1" s="12" t="s">
        <v>59</v>
      </c>
      <c r="BO1" s="12" t="s">
        <v>60</v>
      </c>
      <c r="BP1" s="12" t="s">
        <v>61</v>
      </c>
      <c r="BQ1" s="12" t="s">
        <v>62</v>
      </c>
      <c r="BR1" s="12" t="s">
        <v>63</v>
      </c>
      <c r="BS1" s="12" t="s">
        <v>64</v>
      </c>
      <c r="BT1" s="12" t="s">
        <v>65</v>
      </c>
      <c r="BU1" s="12" t="s">
        <v>66</v>
      </c>
      <c r="BV1" s="12" t="s">
        <v>67</v>
      </c>
      <c r="BW1" s="11"/>
    </row>
    <row r="2" spans="1:75" x14ac:dyDescent="0.2">
      <c r="A2" s="11"/>
      <c r="B2" s="11"/>
      <c r="C2" s="11"/>
      <c r="D2" s="11"/>
      <c r="E2" s="11"/>
      <c r="F2" s="11"/>
      <c r="G2" s="11"/>
      <c r="H2" s="11" t="s">
        <v>68</v>
      </c>
      <c r="I2" s="13">
        <v>4</v>
      </c>
      <c r="J2" s="13">
        <v>4.1399999999999997</v>
      </c>
      <c r="K2" s="13">
        <v>4.2300000000000004</v>
      </c>
      <c r="L2" s="13">
        <v>4.3</v>
      </c>
      <c r="M2" s="13">
        <v>4.5199999999999996</v>
      </c>
      <c r="N2" s="13">
        <v>4.6100000000000003</v>
      </c>
      <c r="O2" s="13">
        <v>5</v>
      </c>
      <c r="P2" s="13">
        <v>5.0999999999999996</v>
      </c>
      <c r="Q2" s="13">
        <v>5.2</v>
      </c>
      <c r="R2" s="13">
        <v>5.35</v>
      </c>
      <c r="S2" s="13">
        <v>5.38</v>
      </c>
      <c r="T2" s="13">
        <v>5.57</v>
      </c>
      <c r="U2" s="13">
        <v>5.8</v>
      </c>
      <c r="V2" s="13">
        <v>5.92</v>
      </c>
      <c r="W2" s="13">
        <v>6.03</v>
      </c>
      <c r="X2" s="13">
        <v>6.4</v>
      </c>
      <c r="Y2" s="13">
        <v>6.46</v>
      </c>
      <c r="Z2" s="13">
        <v>6.62</v>
      </c>
      <c r="AA2" s="13">
        <v>6.84</v>
      </c>
      <c r="AB2" s="13">
        <v>6.92</v>
      </c>
      <c r="AC2" s="13">
        <v>7.15</v>
      </c>
      <c r="AD2" s="13">
        <v>7.15</v>
      </c>
      <c r="AE2" s="13">
        <v>7.31</v>
      </c>
      <c r="AF2" s="13">
        <v>7.47</v>
      </c>
      <c r="AG2" s="13">
        <v>7.59</v>
      </c>
      <c r="AH2" s="13">
        <v>7.71</v>
      </c>
      <c r="AI2" s="13">
        <v>7.85</v>
      </c>
      <c r="AJ2" s="13">
        <v>7.97</v>
      </c>
      <c r="AK2" s="13">
        <v>8.07</v>
      </c>
      <c r="AL2" s="13">
        <v>8.2100000000000009</v>
      </c>
      <c r="AM2" s="13">
        <v>8.32</v>
      </c>
      <c r="AN2" s="13">
        <v>8.35</v>
      </c>
      <c r="AO2" s="13">
        <v>8.64</v>
      </c>
      <c r="AP2" s="13">
        <v>8.92</v>
      </c>
      <c r="AQ2" s="13">
        <v>9.1199999999999992</v>
      </c>
      <c r="AR2" s="13">
        <v>9.4499999999999993</v>
      </c>
      <c r="AS2" s="13">
        <v>9.68</v>
      </c>
      <c r="AT2" s="13">
        <v>9.8699999999999992</v>
      </c>
      <c r="AU2" s="13">
        <v>10.14</v>
      </c>
      <c r="AV2" s="13">
        <v>10.35</v>
      </c>
      <c r="AW2" s="13">
        <v>10.35</v>
      </c>
      <c r="AX2" s="13">
        <v>10.49</v>
      </c>
      <c r="AY2" s="13">
        <v>10.6</v>
      </c>
      <c r="AZ2" s="13">
        <v>10.92</v>
      </c>
      <c r="BA2" s="13">
        <v>11.03</v>
      </c>
      <c r="BB2" s="13">
        <v>11.06</v>
      </c>
      <c r="BC2" s="13">
        <v>11.16</v>
      </c>
      <c r="BD2" s="13">
        <v>11.39</v>
      </c>
      <c r="BE2" s="13">
        <v>11.48</v>
      </c>
      <c r="BF2" s="13">
        <v>11.59</v>
      </c>
      <c r="BG2" s="13">
        <v>11.66</v>
      </c>
      <c r="BH2" s="13">
        <v>11.8</v>
      </c>
      <c r="BI2" s="13">
        <v>11.9</v>
      </c>
      <c r="BJ2" s="13">
        <v>11.97</v>
      </c>
      <c r="BK2" s="13">
        <v>12.06</v>
      </c>
      <c r="BL2" s="13">
        <v>12.32</v>
      </c>
      <c r="BM2" s="13">
        <v>12.4</v>
      </c>
      <c r="BN2" s="13">
        <v>12.46</v>
      </c>
      <c r="BO2" s="13">
        <v>12.66</v>
      </c>
      <c r="BP2" s="13">
        <v>13.13</v>
      </c>
      <c r="BQ2" s="13">
        <v>13.22</v>
      </c>
      <c r="BR2" s="13">
        <v>13.37</v>
      </c>
      <c r="BS2" s="13">
        <v>13.51</v>
      </c>
      <c r="BT2" s="13">
        <v>13.64</v>
      </c>
      <c r="BU2" s="13">
        <v>13.72</v>
      </c>
      <c r="BV2" s="13">
        <v>13.97</v>
      </c>
      <c r="BW2" s="13"/>
    </row>
    <row r="3" spans="1:75" x14ac:dyDescent="0.2">
      <c r="A3" s="11">
        <v>2</v>
      </c>
      <c r="B3" s="21" t="s">
        <v>95</v>
      </c>
      <c r="C3" s="21"/>
      <c r="D3" s="21"/>
      <c r="E3" s="21"/>
      <c r="F3" s="21"/>
      <c r="G3" s="21"/>
      <c r="H3" s="11" t="s">
        <v>70</v>
      </c>
      <c r="I3" s="13">
        <v>3</v>
      </c>
      <c r="J3" s="13">
        <v>0.09</v>
      </c>
      <c r="K3" s="13">
        <v>0.09</v>
      </c>
      <c r="L3" s="14">
        <v>0.26</v>
      </c>
      <c r="M3" s="13">
        <v>1.68</v>
      </c>
      <c r="N3" s="13">
        <v>0.08</v>
      </c>
      <c r="O3" s="13">
        <v>0.77</v>
      </c>
      <c r="P3" s="13">
        <v>0.84</v>
      </c>
      <c r="Q3" s="13">
        <v>0.14000000000000001</v>
      </c>
      <c r="R3" s="13"/>
      <c r="S3" s="13">
        <v>0.56999999999999995</v>
      </c>
      <c r="T3" s="14">
        <v>2.23</v>
      </c>
      <c r="U3" s="22">
        <v>1.04</v>
      </c>
      <c r="V3" s="22"/>
      <c r="W3" s="13"/>
      <c r="X3" s="13">
        <v>0.26</v>
      </c>
      <c r="Y3" s="13"/>
      <c r="Z3" s="13">
        <v>3.17</v>
      </c>
      <c r="AA3" s="13"/>
      <c r="AB3" s="13">
        <v>0.6</v>
      </c>
      <c r="AC3" s="13"/>
      <c r="AD3" s="13">
        <v>3.76</v>
      </c>
      <c r="AE3" s="13">
        <v>0.89</v>
      </c>
      <c r="AF3" s="13"/>
      <c r="AG3" s="13"/>
      <c r="AH3" s="14">
        <v>0.62</v>
      </c>
      <c r="AI3" s="14">
        <v>0.14000000000000001</v>
      </c>
      <c r="AJ3" s="13">
        <v>0.19</v>
      </c>
      <c r="AK3" s="13">
        <v>0.13</v>
      </c>
      <c r="AL3" s="13">
        <v>0.11</v>
      </c>
      <c r="AM3" s="13">
        <v>0.12</v>
      </c>
      <c r="AN3" s="13"/>
      <c r="AO3" s="13">
        <v>17.53</v>
      </c>
      <c r="AP3" s="13">
        <v>5.43</v>
      </c>
      <c r="AQ3" s="13">
        <v>14.85</v>
      </c>
      <c r="AR3" s="13">
        <v>6.64</v>
      </c>
      <c r="AS3" s="13">
        <v>6.95</v>
      </c>
      <c r="AT3" s="14">
        <v>19.16</v>
      </c>
      <c r="AU3" s="13"/>
      <c r="AV3" s="22">
        <v>1.58</v>
      </c>
      <c r="AW3" s="22"/>
      <c r="AX3" s="13">
        <v>0.25</v>
      </c>
      <c r="AY3" s="13">
        <v>0.21</v>
      </c>
      <c r="AZ3" s="14">
        <v>0.59</v>
      </c>
      <c r="BA3" s="13"/>
      <c r="BB3" s="13">
        <v>0.19</v>
      </c>
      <c r="BC3" s="13">
        <v>0.11</v>
      </c>
      <c r="BD3" s="14">
        <v>0.19</v>
      </c>
      <c r="BE3" s="13"/>
      <c r="BF3" s="13">
        <v>0.1</v>
      </c>
      <c r="BG3" s="13">
        <v>0.11</v>
      </c>
      <c r="BH3" s="13">
        <v>0.09</v>
      </c>
      <c r="BI3" s="13">
        <v>0.26</v>
      </c>
      <c r="BJ3" s="14">
        <v>0.32</v>
      </c>
      <c r="BK3" s="13"/>
      <c r="BL3" s="13">
        <v>0.08</v>
      </c>
      <c r="BM3" s="13"/>
      <c r="BN3" s="13">
        <v>0.18</v>
      </c>
      <c r="BO3" s="14">
        <v>0.2</v>
      </c>
      <c r="BP3" s="13">
        <v>0.24</v>
      </c>
      <c r="BQ3" s="13">
        <v>0.21</v>
      </c>
      <c r="BR3" s="14">
        <v>2.4500000000000002</v>
      </c>
      <c r="BS3" s="13">
        <v>0.38</v>
      </c>
      <c r="BT3" s="13">
        <v>0.11</v>
      </c>
      <c r="BU3" s="13">
        <v>0.19</v>
      </c>
      <c r="BV3" s="13">
        <v>0.59</v>
      </c>
      <c r="BW3" s="13"/>
    </row>
    <row r="4" spans="1:75" x14ac:dyDescent="0.2">
      <c r="A4" s="11">
        <v>3</v>
      </c>
      <c r="B4" s="21" t="s">
        <v>96</v>
      </c>
      <c r="C4" s="21"/>
      <c r="D4" s="21"/>
      <c r="E4" s="21"/>
      <c r="F4" s="21"/>
      <c r="G4" s="21"/>
      <c r="H4" s="11" t="s">
        <v>70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>
        <v>0.08</v>
      </c>
      <c r="T4" s="13">
        <v>0.63</v>
      </c>
      <c r="U4" s="13">
        <v>0.18</v>
      </c>
      <c r="V4" s="13"/>
      <c r="W4" s="13">
        <v>0.1</v>
      </c>
      <c r="X4" s="13"/>
      <c r="Y4" s="13"/>
      <c r="Z4" s="13">
        <v>2.77</v>
      </c>
      <c r="AA4" s="13">
        <v>0.33</v>
      </c>
      <c r="AB4" s="13">
        <v>0.98</v>
      </c>
      <c r="AC4" s="13"/>
      <c r="AD4" s="13">
        <v>0.59</v>
      </c>
      <c r="AE4" s="13">
        <v>1.28</v>
      </c>
      <c r="AF4" s="13">
        <v>0.22</v>
      </c>
      <c r="AG4" s="13">
        <v>0.39</v>
      </c>
      <c r="AH4" s="13">
        <v>0.33</v>
      </c>
      <c r="AI4" s="13"/>
      <c r="AJ4" s="13">
        <v>0.12</v>
      </c>
      <c r="AK4" s="13">
        <v>0.22</v>
      </c>
      <c r="AL4" s="13"/>
      <c r="AM4" s="13"/>
      <c r="AN4" s="13"/>
      <c r="AO4" s="13">
        <v>28.31</v>
      </c>
      <c r="AP4" s="13">
        <v>19.59</v>
      </c>
      <c r="AQ4" s="13">
        <v>4.4400000000000004</v>
      </c>
      <c r="AR4" s="13">
        <v>8.41</v>
      </c>
      <c r="AS4" s="13">
        <v>6.26</v>
      </c>
      <c r="AT4" s="13">
        <v>13.22</v>
      </c>
      <c r="AU4" s="13">
        <v>3.75</v>
      </c>
      <c r="AV4" s="22">
        <v>3.74</v>
      </c>
      <c r="AW4" s="22"/>
      <c r="AX4" s="13"/>
      <c r="AY4" s="13">
        <v>0.86</v>
      </c>
      <c r="AZ4" s="14">
        <v>2.2999999999999998</v>
      </c>
      <c r="BA4" s="13"/>
      <c r="BB4" s="13"/>
      <c r="BC4" s="13"/>
      <c r="BD4" s="14">
        <v>0.83</v>
      </c>
      <c r="BE4" s="13"/>
      <c r="BF4" s="13"/>
      <c r="BG4" s="13"/>
      <c r="BH4" s="13"/>
      <c r="BI4" s="13"/>
      <c r="BJ4" s="13"/>
      <c r="BK4" s="13"/>
      <c r="BL4" s="13"/>
      <c r="BM4" s="13">
        <v>0.05</v>
      </c>
      <c r="BN4" s="13"/>
      <c r="BO4" s="13"/>
      <c r="BP4" s="13"/>
      <c r="BQ4" s="13"/>
      <c r="BR4" s="13"/>
      <c r="BS4" s="13"/>
      <c r="BT4" s="13"/>
      <c r="BU4" s="13"/>
      <c r="BV4" s="13"/>
      <c r="BW4" s="13"/>
    </row>
    <row r="5" spans="1:75" x14ac:dyDescent="0.2">
      <c r="A5" s="11">
        <v>4</v>
      </c>
      <c r="B5" s="21" t="s">
        <v>97</v>
      </c>
      <c r="C5" s="21"/>
      <c r="D5" s="21"/>
      <c r="E5" s="21"/>
      <c r="F5" s="21"/>
      <c r="G5" s="21"/>
      <c r="H5" s="11" t="s">
        <v>70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>
        <v>0.59</v>
      </c>
      <c r="U5" s="13">
        <v>0.19</v>
      </c>
      <c r="V5" s="13"/>
      <c r="W5" s="13"/>
      <c r="X5" s="13"/>
      <c r="Y5" s="13"/>
      <c r="Z5" s="13">
        <v>3.23</v>
      </c>
      <c r="AA5" s="13"/>
      <c r="AB5" s="14">
        <v>1.66</v>
      </c>
      <c r="AC5" s="13"/>
      <c r="AD5" s="13">
        <v>0.45</v>
      </c>
      <c r="AE5" s="13">
        <v>1.72</v>
      </c>
      <c r="AF5" s="13">
        <v>0.41</v>
      </c>
      <c r="AG5" s="13">
        <v>0.37</v>
      </c>
      <c r="AH5" s="13">
        <v>0.3</v>
      </c>
      <c r="AI5" s="13"/>
      <c r="AJ5" s="13">
        <v>0.15</v>
      </c>
      <c r="AK5" s="13">
        <v>0.18</v>
      </c>
      <c r="AL5" s="13"/>
      <c r="AM5" s="13"/>
      <c r="AN5" s="13"/>
      <c r="AO5" s="13">
        <v>27.23</v>
      </c>
      <c r="AP5" s="13">
        <v>19.399999999999999</v>
      </c>
      <c r="AQ5" s="13">
        <v>1.84</v>
      </c>
      <c r="AR5" s="13">
        <v>5.36</v>
      </c>
      <c r="AS5" s="13">
        <v>7.36</v>
      </c>
      <c r="AT5" s="13">
        <v>16.95</v>
      </c>
      <c r="AU5" s="13">
        <v>4.0199999999999996</v>
      </c>
      <c r="AV5" s="22">
        <v>2.73</v>
      </c>
      <c r="AW5" s="22"/>
      <c r="AX5" s="13"/>
      <c r="AY5" s="13">
        <v>0.84</v>
      </c>
      <c r="AZ5" s="14">
        <v>3.81</v>
      </c>
      <c r="BA5" s="13"/>
      <c r="BB5" s="13"/>
      <c r="BC5" s="13"/>
      <c r="BD5" s="14">
        <v>0.89</v>
      </c>
      <c r="BE5" s="13"/>
      <c r="BF5" s="13"/>
      <c r="BG5" s="13"/>
      <c r="BH5" s="13"/>
      <c r="BI5" s="13">
        <v>0.09</v>
      </c>
      <c r="BJ5" s="13">
        <v>0.15</v>
      </c>
      <c r="BK5" s="13"/>
      <c r="BL5" s="13"/>
      <c r="BM5" s="13">
        <v>0.05</v>
      </c>
      <c r="BN5" s="13"/>
      <c r="BO5" s="13"/>
      <c r="BP5" s="13"/>
      <c r="BQ5" s="13"/>
      <c r="BR5" s="13"/>
      <c r="BS5" s="13"/>
      <c r="BT5" s="13"/>
      <c r="BU5" s="13"/>
      <c r="BV5" s="13"/>
      <c r="BW5" s="13"/>
    </row>
    <row r="6" spans="1:75" x14ac:dyDescent="0.2">
      <c r="A6" s="11">
        <v>5</v>
      </c>
      <c r="B6" s="21" t="s">
        <v>98</v>
      </c>
      <c r="C6" s="21"/>
      <c r="D6" s="21"/>
      <c r="E6" s="21"/>
      <c r="F6" s="21"/>
      <c r="G6" s="21"/>
      <c r="H6" s="11" t="s">
        <v>70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>
        <v>7.0000000000000007E-2</v>
      </c>
      <c r="T6" s="13">
        <v>0.49</v>
      </c>
      <c r="U6" s="13">
        <v>0.21</v>
      </c>
      <c r="V6" s="13"/>
      <c r="W6" s="13">
        <v>0.06</v>
      </c>
      <c r="X6" s="13"/>
      <c r="Y6" s="13"/>
      <c r="Z6" s="13">
        <v>3.75</v>
      </c>
      <c r="AA6" s="13"/>
      <c r="AB6" s="14">
        <v>1.37</v>
      </c>
      <c r="AC6" s="13"/>
      <c r="AD6" s="13">
        <v>0.39</v>
      </c>
      <c r="AE6" s="13">
        <v>1.57</v>
      </c>
      <c r="AF6" s="13">
        <v>0.38</v>
      </c>
      <c r="AG6" s="13">
        <v>0.22</v>
      </c>
      <c r="AH6" s="13">
        <v>0.18</v>
      </c>
      <c r="AI6" s="13"/>
      <c r="AJ6" s="13">
        <v>0.22</v>
      </c>
      <c r="AK6" s="13">
        <v>0.14000000000000001</v>
      </c>
      <c r="AL6" s="13"/>
      <c r="AM6" s="13"/>
      <c r="AN6" s="13"/>
      <c r="AO6" s="13">
        <v>32.119999999999997</v>
      </c>
      <c r="AP6" s="13">
        <v>15.29</v>
      </c>
      <c r="AQ6" s="13">
        <v>1.67</v>
      </c>
      <c r="AR6" s="13">
        <v>5.12</v>
      </c>
      <c r="AS6" s="13">
        <v>8.6300000000000008</v>
      </c>
      <c r="AT6" s="13">
        <v>17.53</v>
      </c>
      <c r="AU6" s="13">
        <v>3.62</v>
      </c>
      <c r="AV6" s="22">
        <v>2.04</v>
      </c>
      <c r="AW6" s="22"/>
      <c r="AX6" s="13"/>
      <c r="AY6" s="13">
        <v>0.59</v>
      </c>
      <c r="AZ6" s="14">
        <v>3.61</v>
      </c>
      <c r="BA6" s="13"/>
      <c r="BB6" s="13"/>
      <c r="BC6" s="13"/>
      <c r="BD6" s="14">
        <v>0.51</v>
      </c>
      <c r="BE6" s="13"/>
      <c r="BF6" s="13"/>
      <c r="BG6" s="13"/>
      <c r="BH6" s="13"/>
      <c r="BI6" s="13">
        <v>0.12</v>
      </c>
      <c r="BJ6" s="13">
        <v>0.12</v>
      </c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</row>
    <row r="7" spans="1:75" x14ac:dyDescent="0.2">
      <c r="A7" s="11">
        <v>6</v>
      </c>
      <c r="B7" s="21" t="s">
        <v>99</v>
      </c>
      <c r="C7" s="21"/>
      <c r="D7" s="21"/>
      <c r="E7" s="21"/>
      <c r="F7" s="21"/>
      <c r="G7" s="21"/>
      <c r="H7" s="11" t="s">
        <v>70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>
        <v>0.06</v>
      </c>
      <c r="T7" s="13">
        <v>0.5</v>
      </c>
      <c r="U7" s="13">
        <v>0.18</v>
      </c>
      <c r="V7" s="13"/>
      <c r="W7" s="13"/>
      <c r="X7" s="13"/>
      <c r="Y7" s="13"/>
      <c r="Z7" s="13">
        <v>2.68</v>
      </c>
      <c r="AA7" s="13"/>
      <c r="AB7" s="14">
        <v>1.24</v>
      </c>
      <c r="AC7" s="13"/>
      <c r="AD7" s="13">
        <v>0.43</v>
      </c>
      <c r="AE7" s="13">
        <v>1.1000000000000001</v>
      </c>
      <c r="AF7" s="13">
        <v>0.32</v>
      </c>
      <c r="AG7" s="13">
        <v>0.19</v>
      </c>
      <c r="AH7" s="13">
        <v>0.2</v>
      </c>
      <c r="AI7" s="13"/>
      <c r="AJ7" s="13">
        <v>0.18</v>
      </c>
      <c r="AK7" s="13">
        <v>0.18</v>
      </c>
      <c r="AL7" s="13"/>
      <c r="AM7" s="13"/>
      <c r="AN7" s="13"/>
      <c r="AO7" s="13">
        <v>30.16</v>
      </c>
      <c r="AP7" s="13">
        <v>20.62</v>
      </c>
      <c r="AQ7" s="13">
        <v>2.21</v>
      </c>
      <c r="AR7" s="13">
        <v>6.96</v>
      </c>
      <c r="AS7" s="13">
        <v>6.59</v>
      </c>
      <c r="AT7" s="13">
        <v>14.92</v>
      </c>
      <c r="AU7" s="13">
        <v>3.81</v>
      </c>
      <c r="AV7" s="22">
        <v>2.62</v>
      </c>
      <c r="AW7" s="22"/>
      <c r="AX7" s="13"/>
      <c r="AY7" s="13">
        <v>0.89</v>
      </c>
      <c r="AZ7" s="14">
        <v>3</v>
      </c>
      <c r="BA7" s="13"/>
      <c r="BB7" s="13"/>
      <c r="BC7" s="13"/>
      <c r="BD7" s="14">
        <v>0.71</v>
      </c>
      <c r="BE7" s="13"/>
      <c r="BF7" s="13"/>
      <c r="BG7" s="13"/>
      <c r="BH7" s="13"/>
      <c r="BI7" s="13">
        <v>0.09</v>
      </c>
      <c r="BJ7" s="13">
        <v>7.0000000000000007E-2</v>
      </c>
      <c r="BK7" s="13"/>
      <c r="BL7" s="13"/>
      <c r="BM7" s="13">
        <v>0.08</v>
      </c>
      <c r="BN7" s="13"/>
      <c r="BO7" s="13"/>
      <c r="BP7" s="13"/>
      <c r="BQ7" s="13"/>
      <c r="BR7" s="13"/>
      <c r="BS7" s="13"/>
      <c r="BT7" s="13"/>
      <c r="BU7" s="13"/>
      <c r="BV7" s="13"/>
      <c r="BW7" s="13"/>
    </row>
    <row r="8" spans="1:75" x14ac:dyDescent="0.2">
      <c r="A8" s="11">
        <v>7</v>
      </c>
      <c r="B8" s="21" t="s">
        <v>100</v>
      </c>
      <c r="C8" s="21"/>
      <c r="D8" s="21"/>
      <c r="E8" s="21"/>
      <c r="F8" s="21"/>
      <c r="G8" s="21"/>
      <c r="H8" s="11" t="s">
        <v>70</v>
      </c>
      <c r="I8" s="13"/>
      <c r="J8" s="13"/>
      <c r="K8" s="13"/>
      <c r="L8" s="13"/>
      <c r="M8" s="13"/>
      <c r="N8" s="13"/>
      <c r="O8" s="13"/>
      <c r="P8" s="13"/>
      <c r="Q8" s="13">
        <v>7.0000000000000007E-2</v>
      </c>
      <c r="R8" s="13"/>
      <c r="S8" s="13">
        <v>0.1</v>
      </c>
      <c r="T8" s="13">
        <v>0.37</v>
      </c>
      <c r="U8" s="13">
        <v>0.15</v>
      </c>
      <c r="V8" s="13"/>
      <c r="W8" s="13"/>
      <c r="X8" s="13"/>
      <c r="Y8" s="13"/>
      <c r="Z8" s="13">
        <v>2.69</v>
      </c>
      <c r="AA8" s="13"/>
      <c r="AB8" s="14">
        <v>1.1100000000000001</v>
      </c>
      <c r="AC8" s="13">
        <v>0.55000000000000004</v>
      </c>
      <c r="AD8" s="13"/>
      <c r="AE8" s="13">
        <v>0.94</v>
      </c>
      <c r="AF8" s="13">
        <v>0.24</v>
      </c>
      <c r="AG8" s="13">
        <v>0.12</v>
      </c>
      <c r="AH8" s="13">
        <v>0.13</v>
      </c>
      <c r="AI8" s="13"/>
      <c r="AJ8" s="13">
        <v>0.12</v>
      </c>
      <c r="AK8" s="13">
        <v>0.1</v>
      </c>
      <c r="AL8" s="13"/>
      <c r="AM8" s="13"/>
      <c r="AN8" s="13"/>
      <c r="AO8" s="13">
        <v>34.619999999999997</v>
      </c>
      <c r="AP8" s="13">
        <v>20.84</v>
      </c>
      <c r="AQ8" s="13">
        <v>1.65</v>
      </c>
      <c r="AR8" s="13">
        <v>6.07</v>
      </c>
      <c r="AS8" s="13">
        <v>6.84</v>
      </c>
      <c r="AT8" s="13">
        <v>14.59</v>
      </c>
      <c r="AU8" s="13">
        <v>3.57</v>
      </c>
      <c r="AV8" s="22">
        <v>1.76</v>
      </c>
      <c r="AW8" s="22"/>
      <c r="AX8" s="13"/>
      <c r="AY8" s="13">
        <v>0.6</v>
      </c>
      <c r="AZ8" s="14">
        <v>2.37</v>
      </c>
      <c r="BA8" s="13"/>
      <c r="BB8" s="13"/>
      <c r="BC8" s="13"/>
      <c r="BD8" s="14">
        <v>0.33</v>
      </c>
      <c r="BE8" s="13"/>
      <c r="BF8" s="13"/>
      <c r="BG8" s="13"/>
      <c r="BH8" s="13"/>
      <c r="BI8" s="13"/>
      <c r="BJ8" s="13">
        <v>7.0000000000000007E-2</v>
      </c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</row>
    <row r="9" spans="1:75" x14ac:dyDescent="0.2">
      <c r="A9" s="11">
        <v>8</v>
      </c>
      <c r="B9" s="21" t="s">
        <v>101</v>
      </c>
      <c r="C9" s="21"/>
      <c r="D9" s="21"/>
      <c r="E9" s="21"/>
      <c r="F9" s="21"/>
      <c r="G9" s="21"/>
      <c r="H9" s="11" t="s">
        <v>70</v>
      </c>
      <c r="I9" s="13"/>
      <c r="J9" s="13"/>
      <c r="K9" s="13"/>
      <c r="L9" s="13"/>
      <c r="M9" s="13"/>
      <c r="N9" s="13"/>
      <c r="O9" s="13">
        <v>0.06</v>
      </c>
      <c r="P9" s="13"/>
      <c r="Q9" s="13">
        <v>0.06</v>
      </c>
      <c r="R9" s="13"/>
      <c r="S9" s="13">
        <v>7.0000000000000007E-2</v>
      </c>
      <c r="T9" s="13">
        <v>0.37</v>
      </c>
      <c r="U9" s="22">
        <v>0.23</v>
      </c>
      <c r="V9" s="22"/>
      <c r="W9" s="13">
        <v>0.13</v>
      </c>
      <c r="X9" s="13"/>
      <c r="Y9" s="13"/>
      <c r="Z9" s="13">
        <v>3.22</v>
      </c>
      <c r="AA9" s="13"/>
      <c r="AB9" s="14">
        <v>1.67</v>
      </c>
      <c r="AC9" s="13"/>
      <c r="AD9" s="13">
        <v>0.45</v>
      </c>
      <c r="AE9" s="13">
        <v>1.6</v>
      </c>
      <c r="AF9" s="13">
        <v>0.33</v>
      </c>
      <c r="AG9" s="13">
        <v>0.42</v>
      </c>
      <c r="AH9" s="13">
        <v>0.44</v>
      </c>
      <c r="AI9" s="13"/>
      <c r="AJ9" s="13">
        <v>0.14000000000000001</v>
      </c>
      <c r="AK9" s="13">
        <v>0.18</v>
      </c>
      <c r="AL9" s="13"/>
      <c r="AM9" s="13"/>
      <c r="AN9" s="13"/>
      <c r="AO9" s="13">
        <v>27.96</v>
      </c>
      <c r="AP9" s="13">
        <v>16.600000000000001</v>
      </c>
      <c r="AQ9" s="13">
        <v>2.25</v>
      </c>
      <c r="AR9" s="13">
        <v>6.41</v>
      </c>
      <c r="AS9" s="13">
        <v>7.36</v>
      </c>
      <c r="AT9" s="13">
        <v>16.11</v>
      </c>
      <c r="AU9" s="13">
        <v>4.21</v>
      </c>
      <c r="AV9" s="22">
        <v>3.6</v>
      </c>
      <c r="AW9" s="22"/>
      <c r="AX9" s="13"/>
      <c r="AY9" s="13">
        <v>1.07</v>
      </c>
      <c r="AZ9" s="14">
        <v>3.54</v>
      </c>
      <c r="BA9" s="13"/>
      <c r="BB9" s="13"/>
      <c r="BC9" s="13"/>
      <c r="BD9" s="14">
        <v>1.1599999999999999</v>
      </c>
      <c r="BE9" s="13"/>
      <c r="BF9" s="13"/>
      <c r="BG9" s="13"/>
      <c r="BH9" s="13"/>
      <c r="BI9" s="13">
        <v>0.08</v>
      </c>
      <c r="BJ9" s="13">
        <v>7.0000000000000007E-2</v>
      </c>
      <c r="BK9" s="13">
        <v>0.09</v>
      </c>
      <c r="BL9" s="13"/>
      <c r="BM9" s="13">
        <v>0.11</v>
      </c>
      <c r="BN9" s="13"/>
      <c r="BO9" s="13"/>
      <c r="BP9" s="13"/>
      <c r="BQ9" s="13"/>
      <c r="BR9" s="13"/>
      <c r="BS9" s="13"/>
      <c r="BT9" s="13"/>
      <c r="BU9" s="13"/>
      <c r="BV9" s="13"/>
      <c r="BW9" s="13"/>
    </row>
    <row r="10" spans="1:75" x14ac:dyDescent="0.2">
      <c r="A10" s="11">
        <v>9</v>
      </c>
      <c r="B10" s="21" t="s">
        <v>102</v>
      </c>
      <c r="C10" s="21"/>
      <c r="D10" s="21"/>
      <c r="E10" s="21"/>
      <c r="F10" s="21"/>
      <c r="G10" s="21"/>
      <c r="H10" s="11" t="s">
        <v>70</v>
      </c>
      <c r="I10" s="13"/>
      <c r="J10" s="13"/>
      <c r="K10" s="13"/>
      <c r="L10" s="13"/>
      <c r="M10" s="13">
        <v>7.0000000000000007E-2</v>
      </c>
      <c r="N10" s="13"/>
      <c r="O10" s="13"/>
      <c r="P10" s="13"/>
      <c r="Q10" s="13"/>
      <c r="R10" s="13"/>
      <c r="S10" s="13">
        <v>0.1</v>
      </c>
      <c r="T10" s="13">
        <v>0.59</v>
      </c>
      <c r="U10" s="22">
        <v>0.3</v>
      </c>
      <c r="V10" s="22"/>
      <c r="W10" s="13">
        <v>0.21</v>
      </c>
      <c r="X10" s="13"/>
      <c r="Y10" s="13"/>
      <c r="Z10" s="13">
        <v>3.45</v>
      </c>
      <c r="AA10" s="13"/>
      <c r="AB10" s="14">
        <v>1.7</v>
      </c>
      <c r="AC10" s="13"/>
      <c r="AD10" s="13">
        <v>0.71</v>
      </c>
      <c r="AE10" s="13">
        <v>1.67</v>
      </c>
      <c r="AF10" s="13">
        <v>0.47</v>
      </c>
      <c r="AG10" s="13">
        <v>0.44</v>
      </c>
      <c r="AH10" s="13">
        <v>0.52</v>
      </c>
      <c r="AI10" s="13"/>
      <c r="AJ10" s="13">
        <v>0.15</v>
      </c>
      <c r="AK10" s="13">
        <v>0.22</v>
      </c>
      <c r="AL10" s="13"/>
      <c r="AM10" s="13"/>
      <c r="AN10" s="13"/>
      <c r="AO10" s="13">
        <v>31.18</v>
      </c>
      <c r="AP10" s="13">
        <v>18.649999999999999</v>
      </c>
      <c r="AQ10" s="13">
        <v>1.34</v>
      </c>
      <c r="AR10" s="13">
        <v>4.4000000000000004</v>
      </c>
      <c r="AS10" s="13">
        <v>7.19</v>
      </c>
      <c r="AT10" s="13">
        <v>15.97</v>
      </c>
      <c r="AU10" s="13">
        <v>3.52</v>
      </c>
      <c r="AV10" s="22">
        <v>2.4300000000000002</v>
      </c>
      <c r="AW10" s="22"/>
      <c r="AX10" s="13"/>
      <c r="AY10" s="13">
        <v>0.61</v>
      </c>
      <c r="AZ10" s="14">
        <v>3.04</v>
      </c>
      <c r="BA10" s="13"/>
      <c r="BB10" s="13"/>
      <c r="BC10" s="13"/>
      <c r="BD10" s="14">
        <v>0.86</v>
      </c>
      <c r="BE10" s="13"/>
      <c r="BF10" s="13"/>
      <c r="BG10" s="13"/>
      <c r="BH10" s="13"/>
      <c r="BI10" s="13"/>
      <c r="BJ10" s="13"/>
      <c r="BK10" s="13"/>
      <c r="BL10" s="13"/>
      <c r="BM10" s="13">
        <v>0.1</v>
      </c>
      <c r="BN10" s="13"/>
      <c r="BO10" s="13"/>
      <c r="BP10" s="13"/>
      <c r="BQ10" s="13"/>
      <c r="BR10" s="13"/>
      <c r="BS10" s="13">
        <v>0.11</v>
      </c>
      <c r="BT10" s="13"/>
      <c r="BU10" s="13"/>
      <c r="BV10" s="13"/>
      <c r="BW10" s="13"/>
    </row>
    <row r="11" spans="1:75" x14ac:dyDescent="0.2">
      <c r="A11" s="11">
        <v>10</v>
      </c>
      <c r="B11" s="21" t="s">
        <v>103</v>
      </c>
      <c r="C11" s="21"/>
      <c r="D11" s="21"/>
      <c r="E11" s="21"/>
      <c r="F11" s="21"/>
      <c r="G11" s="21"/>
      <c r="H11" s="11" t="s">
        <v>70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>
        <v>0.63</v>
      </c>
      <c r="U11" s="22">
        <v>0.36</v>
      </c>
      <c r="V11" s="22"/>
      <c r="W11" s="13">
        <v>0.18</v>
      </c>
      <c r="X11" s="13"/>
      <c r="Y11" s="13"/>
      <c r="Z11" s="13">
        <v>5.08</v>
      </c>
      <c r="AA11" s="13"/>
      <c r="AB11" s="14">
        <v>2.74</v>
      </c>
      <c r="AC11" s="13"/>
      <c r="AD11" s="13">
        <v>0.74</v>
      </c>
      <c r="AE11" s="13">
        <v>3.37</v>
      </c>
      <c r="AF11" s="13">
        <v>0.77</v>
      </c>
      <c r="AG11" s="13">
        <v>0.97</v>
      </c>
      <c r="AH11" s="13">
        <v>0.69</v>
      </c>
      <c r="AI11" s="13"/>
      <c r="AJ11" s="13">
        <v>0.22</v>
      </c>
      <c r="AK11" s="13">
        <v>0.27</v>
      </c>
      <c r="AL11" s="13"/>
      <c r="AM11" s="13">
        <v>0.05</v>
      </c>
      <c r="AN11" s="13"/>
      <c r="AO11" s="13">
        <v>22.01</v>
      </c>
      <c r="AP11" s="13">
        <v>14.26</v>
      </c>
      <c r="AQ11" s="13">
        <v>1.6</v>
      </c>
      <c r="AR11" s="13">
        <v>5.21</v>
      </c>
      <c r="AS11" s="13">
        <v>7.68</v>
      </c>
      <c r="AT11" s="13">
        <v>17.47</v>
      </c>
      <c r="AU11" s="13">
        <v>4.09</v>
      </c>
      <c r="AV11" s="22">
        <v>3.57</v>
      </c>
      <c r="AW11" s="22"/>
      <c r="AX11" s="13"/>
      <c r="AY11" s="13">
        <v>1</v>
      </c>
      <c r="AZ11" s="14">
        <v>5.01</v>
      </c>
      <c r="BA11" s="13"/>
      <c r="BB11" s="13"/>
      <c r="BC11" s="13"/>
      <c r="BD11" s="14">
        <v>1.6</v>
      </c>
      <c r="BE11" s="13"/>
      <c r="BF11" s="13"/>
      <c r="BG11" s="13"/>
      <c r="BH11" s="13"/>
      <c r="BI11" s="13">
        <v>0.11</v>
      </c>
      <c r="BJ11" s="13">
        <v>0.14000000000000001</v>
      </c>
      <c r="BK11" s="13"/>
      <c r="BL11" s="13"/>
      <c r="BM11" s="13">
        <v>0.1</v>
      </c>
      <c r="BN11" s="13"/>
      <c r="BO11" s="13"/>
      <c r="BP11" s="13"/>
      <c r="BQ11" s="13"/>
      <c r="BR11" s="13"/>
      <c r="BS11" s="13">
        <v>0.09</v>
      </c>
      <c r="BT11" s="13"/>
      <c r="BU11" s="13"/>
      <c r="BV11" s="13"/>
      <c r="BW11" s="13"/>
    </row>
    <row r="12" spans="1:75" x14ac:dyDescent="0.2">
      <c r="A12" s="11">
        <v>11</v>
      </c>
      <c r="B12" s="21" t="s">
        <v>104</v>
      </c>
      <c r="C12" s="21"/>
      <c r="D12" s="21"/>
      <c r="E12" s="21"/>
      <c r="F12" s="21"/>
      <c r="G12" s="21"/>
      <c r="H12" s="11" t="s">
        <v>70</v>
      </c>
      <c r="I12" s="13"/>
      <c r="J12" s="13"/>
      <c r="K12" s="13"/>
      <c r="L12" s="13"/>
      <c r="M12" s="13">
        <v>0.06</v>
      </c>
      <c r="N12" s="13"/>
      <c r="O12" s="13"/>
      <c r="P12" s="13"/>
      <c r="Q12" s="13"/>
      <c r="R12" s="13"/>
      <c r="S12" s="13">
        <v>0.09</v>
      </c>
      <c r="T12" s="13">
        <v>0.66</v>
      </c>
      <c r="U12" s="22">
        <v>0.34</v>
      </c>
      <c r="V12" s="22"/>
      <c r="W12" s="13">
        <v>0.22</v>
      </c>
      <c r="X12" s="13"/>
      <c r="Y12" s="13"/>
      <c r="Z12" s="13">
        <v>4.9000000000000004</v>
      </c>
      <c r="AA12" s="13">
        <v>0.75</v>
      </c>
      <c r="AB12" s="13">
        <v>1.66</v>
      </c>
      <c r="AC12" s="13"/>
      <c r="AD12" s="13">
        <v>0.93</v>
      </c>
      <c r="AE12" s="13">
        <v>2.84</v>
      </c>
      <c r="AF12" s="13">
        <v>0.54</v>
      </c>
      <c r="AG12" s="13">
        <v>0.79</v>
      </c>
      <c r="AH12" s="13">
        <v>0.75</v>
      </c>
      <c r="AI12" s="13"/>
      <c r="AJ12" s="13">
        <v>0.26</v>
      </c>
      <c r="AK12" s="13">
        <v>0.18</v>
      </c>
      <c r="AL12" s="13"/>
      <c r="AM12" s="13">
        <v>7.0000000000000007E-2</v>
      </c>
      <c r="AN12" s="13"/>
      <c r="AO12" s="13">
        <v>25.35</v>
      </c>
      <c r="AP12" s="13">
        <v>14.09</v>
      </c>
      <c r="AQ12" s="13">
        <v>2.38</v>
      </c>
      <c r="AR12" s="13">
        <v>8</v>
      </c>
      <c r="AS12" s="13">
        <v>7.08</v>
      </c>
      <c r="AT12" s="13">
        <v>14.77</v>
      </c>
      <c r="AU12" s="13">
        <v>3.43</v>
      </c>
      <c r="AV12" s="22">
        <v>3.96</v>
      </c>
      <c r="AW12" s="22"/>
      <c r="AX12" s="13"/>
      <c r="AY12" s="13">
        <v>1.1499999999999999</v>
      </c>
      <c r="AZ12" s="14">
        <v>3.39</v>
      </c>
      <c r="BA12" s="13"/>
      <c r="BB12" s="13"/>
      <c r="BC12" s="13"/>
      <c r="BD12" s="14">
        <v>1.1599999999999999</v>
      </c>
      <c r="BE12" s="13"/>
      <c r="BF12" s="13"/>
      <c r="BG12" s="13"/>
      <c r="BH12" s="13"/>
      <c r="BI12" s="13">
        <v>7.0000000000000007E-2</v>
      </c>
      <c r="BJ12" s="13"/>
      <c r="BK12" s="13"/>
      <c r="BL12" s="13"/>
      <c r="BM12" s="13">
        <v>0.13</v>
      </c>
      <c r="BN12" s="13"/>
      <c r="BO12" s="13"/>
      <c r="BP12" s="13"/>
      <c r="BQ12" s="13"/>
      <c r="BR12" s="13"/>
      <c r="BS12" s="13"/>
      <c r="BT12" s="13"/>
      <c r="BU12" s="13"/>
      <c r="BV12" s="13"/>
      <c r="BW12" s="13"/>
    </row>
    <row r="13" spans="1:75" x14ac:dyDescent="0.2">
      <c r="A13" s="11">
        <v>12</v>
      </c>
      <c r="B13" s="21" t="s">
        <v>105</v>
      </c>
      <c r="C13" s="21"/>
      <c r="D13" s="21"/>
      <c r="E13" s="21"/>
      <c r="F13" s="21"/>
      <c r="G13" s="21"/>
      <c r="H13" s="11" t="s">
        <v>70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>
        <v>0.5</v>
      </c>
      <c r="U13" s="22">
        <v>0.28999999999999998</v>
      </c>
      <c r="V13" s="22"/>
      <c r="W13" s="13">
        <v>0.21</v>
      </c>
      <c r="X13" s="13"/>
      <c r="Y13" s="13"/>
      <c r="Z13" s="13">
        <v>4.59</v>
      </c>
      <c r="AA13" s="13">
        <v>0.62</v>
      </c>
      <c r="AB13" s="13">
        <v>2.0499999999999998</v>
      </c>
      <c r="AC13" s="13"/>
      <c r="AD13" s="13">
        <v>0.89</v>
      </c>
      <c r="AE13" s="13">
        <v>2.6</v>
      </c>
      <c r="AF13" s="13">
        <v>0.48</v>
      </c>
      <c r="AG13" s="13">
        <v>1.06</v>
      </c>
      <c r="AH13" s="13">
        <v>0.69</v>
      </c>
      <c r="AI13" s="13"/>
      <c r="AJ13" s="13"/>
      <c r="AK13" s="14">
        <v>0.46</v>
      </c>
      <c r="AL13" s="13"/>
      <c r="AM13" s="13"/>
      <c r="AN13" s="13">
        <v>0.09</v>
      </c>
      <c r="AO13" s="13">
        <v>22.64</v>
      </c>
      <c r="AP13" s="13">
        <v>13.54</v>
      </c>
      <c r="AQ13" s="13">
        <v>2.42</v>
      </c>
      <c r="AR13" s="13">
        <v>6.93</v>
      </c>
      <c r="AS13" s="13">
        <v>7.45</v>
      </c>
      <c r="AT13" s="13">
        <v>15.56</v>
      </c>
      <c r="AU13" s="13">
        <v>4.41</v>
      </c>
      <c r="AV13" s="22">
        <v>4.6500000000000004</v>
      </c>
      <c r="AW13" s="22"/>
      <c r="AX13" s="13"/>
      <c r="AY13" s="13">
        <v>1.17</v>
      </c>
      <c r="AZ13" s="14">
        <v>4.1500000000000004</v>
      </c>
      <c r="BA13" s="13"/>
      <c r="BB13" s="13"/>
      <c r="BC13" s="13"/>
      <c r="BD13" s="14">
        <v>2.0299999999999998</v>
      </c>
      <c r="BE13" s="13"/>
      <c r="BF13" s="13"/>
      <c r="BG13" s="13"/>
      <c r="BH13" s="13"/>
      <c r="BI13" s="13"/>
      <c r="BJ13" s="14">
        <v>0.27</v>
      </c>
      <c r="BK13" s="13"/>
      <c r="BL13" s="13"/>
      <c r="BM13" s="13">
        <v>0.15</v>
      </c>
      <c r="BN13" s="13"/>
      <c r="BO13" s="13"/>
      <c r="BP13" s="13"/>
      <c r="BQ13" s="13"/>
      <c r="BR13" s="13">
        <v>0.06</v>
      </c>
      <c r="BS13" s="13">
        <v>0.06</v>
      </c>
      <c r="BT13" s="13"/>
      <c r="BU13" s="13"/>
      <c r="BV13" s="13"/>
      <c r="BW13" s="13"/>
    </row>
    <row r="14" spans="1:75" x14ac:dyDescent="0.2">
      <c r="A14" s="11">
        <v>13</v>
      </c>
      <c r="B14" s="21" t="s">
        <v>106</v>
      </c>
      <c r="C14" s="21"/>
      <c r="D14" s="21"/>
      <c r="E14" s="21"/>
      <c r="F14" s="21"/>
      <c r="G14" s="21"/>
      <c r="H14" s="11" t="s">
        <v>70</v>
      </c>
      <c r="I14" s="13"/>
      <c r="J14" s="13"/>
      <c r="K14" s="13"/>
      <c r="L14" s="13"/>
      <c r="M14" s="13">
        <v>0.05</v>
      </c>
      <c r="N14" s="13"/>
      <c r="O14" s="13"/>
      <c r="P14" s="13"/>
      <c r="Q14" s="13"/>
      <c r="R14" s="13"/>
      <c r="S14" s="13"/>
      <c r="T14" s="13">
        <v>0.85</v>
      </c>
      <c r="U14" s="22">
        <v>0.53</v>
      </c>
      <c r="V14" s="22"/>
      <c r="W14" s="13">
        <v>0.38</v>
      </c>
      <c r="X14" s="13"/>
      <c r="Y14" s="13"/>
      <c r="Z14" s="13">
        <v>4.9400000000000004</v>
      </c>
      <c r="AA14" s="13"/>
      <c r="AB14" s="14">
        <v>3.35</v>
      </c>
      <c r="AC14" s="13"/>
      <c r="AD14" s="13">
        <v>0.87</v>
      </c>
      <c r="AE14" s="13">
        <v>3.48</v>
      </c>
      <c r="AF14" s="13">
        <v>0.96</v>
      </c>
      <c r="AG14" s="13">
        <v>1.33</v>
      </c>
      <c r="AH14" s="13">
        <v>1.25</v>
      </c>
      <c r="AI14" s="13"/>
      <c r="AJ14" s="13">
        <v>0.21</v>
      </c>
      <c r="AK14" s="13">
        <v>0.33</v>
      </c>
      <c r="AL14" s="13"/>
      <c r="AM14" s="13">
        <v>0.1</v>
      </c>
      <c r="AN14" s="13"/>
      <c r="AO14" s="13">
        <v>20.45</v>
      </c>
      <c r="AP14" s="13">
        <v>12.94</v>
      </c>
      <c r="AQ14" s="13">
        <v>1.88</v>
      </c>
      <c r="AR14" s="13">
        <v>6.53</v>
      </c>
      <c r="AS14" s="13">
        <v>6.62</v>
      </c>
      <c r="AT14" s="13">
        <v>16.329999999999998</v>
      </c>
      <c r="AU14" s="13">
        <v>4.09</v>
      </c>
      <c r="AV14" s="22">
        <v>4.6900000000000004</v>
      </c>
      <c r="AW14" s="22"/>
      <c r="AX14" s="13"/>
      <c r="AY14" s="13">
        <v>1.25</v>
      </c>
      <c r="AZ14" s="14">
        <v>4.3</v>
      </c>
      <c r="BA14" s="13"/>
      <c r="BB14" s="13"/>
      <c r="BC14" s="13"/>
      <c r="BD14" s="14">
        <v>1.96</v>
      </c>
      <c r="BE14" s="13"/>
      <c r="BF14" s="13"/>
      <c r="BG14" s="13"/>
      <c r="BH14" s="13"/>
      <c r="BI14" s="13">
        <v>0.11</v>
      </c>
      <c r="BJ14" s="13">
        <v>0.13</v>
      </c>
      <c r="BK14" s="13"/>
      <c r="BL14" s="13"/>
      <c r="BM14" s="13">
        <v>0.13</v>
      </c>
      <c r="BN14" s="13"/>
      <c r="BO14" s="13"/>
      <c r="BP14" s="13"/>
      <c r="BQ14" s="13"/>
      <c r="BR14" s="13"/>
      <c r="BS14" s="13"/>
      <c r="BT14" s="13"/>
      <c r="BU14" s="13"/>
      <c r="BV14" s="13"/>
      <c r="BW14" s="13"/>
    </row>
    <row r="15" spans="1:75" x14ac:dyDescent="0.2">
      <c r="A15" s="11">
        <v>14</v>
      </c>
      <c r="B15" s="21" t="s">
        <v>107</v>
      </c>
      <c r="C15" s="21"/>
      <c r="D15" s="21"/>
      <c r="E15" s="21"/>
      <c r="F15" s="21"/>
      <c r="G15" s="21"/>
      <c r="H15" s="11" t="s">
        <v>70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>
        <v>0.06</v>
      </c>
      <c r="T15" s="13">
        <v>0.56000000000000005</v>
      </c>
      <c r="U15" s="22">
        <v>0.27</v>
      </c>
      <c r="V15" s="22"/>
      <c r="W15" s="13">
        <v>0.08</v>
      </c>
      <c r="X15" s="13"/>
      <c r="Y15" s="13"/>
      <c r="Z15" s="13">
        <v>5.27</v>
      </c>
      <c r="AA15" s="13">
        <v>0.62</v>
      </c>
      <c r="AB15" s="13">
        <v>1.55</v>
      </c>
      <c r="AC15" s="13">
        <v>0.59</v>
      </c>
      <c r="AD15" s="13"/>
      <c r="AE15" s="13">
        <v>2.64</v>
      </c>
      <c r="AF15" s="13">
        <v>0.44</v>
      </c>
      <c r="AG15" s="13">
        <v>0.8</v>
      </c>
      <c r="AH15" s="13">
        <v>0.34</v>
      </c>
      <c r="AI15" s="13"/>
      <c r="AJ15" s="13">
        <v>0.23</v>
      </c>
      <c r="AK15" s="13">
        <v>0.13</v>
      </c>
      <c r="AL15" s="13"/>
      <c r="AM15" s="13">
        <v>0.08</v>
      </c>
      <c r="AN15" s="13"/>
      <c r="AO15" s="13">
        <v>28.08</v>
      </c>
      <c r="AP15" s="13">
        <v>13.56</v>
      </c>
      <c r="AQ15" s="13">
        <v>1.36</v>
      </c>
      <c r="AR15" s="13">
        <v>4.1399999999999997</v>
      </c>
      <c r="AS15" s="13">
        <v>8.61</v>
      </c>
      <c r="AT15" s="13">
        <v>17.579999999999998</v>
      </c>
      <c r="AU15" s="13">
        <v>3.62</v>
      </c>
      <c r="AV15" s="22">
        <v>2.5099999999999998</v>
      </c>
      <c r="AW15" s="22"/>
      <c r="AX15" s="13"/>
      <c r="AY15" s="13">
        <v>0.73</v>
      </c>
      <c r="AZ15" s="13">
        <v>3.78</v>
      </c>
      <c r="BA15" s="13">
        <v>0.8</v>
      </c>
      <c r="BB15" s="13"/>
      <c r="BC15" s="13"/>
      <c r="BD15" s="13">
        <v>0.88</v>
      </c>
      <c r="BE15" s="13">
        <v>0.33</v>
      </c>
      <c r="BF15" s="13"/>
      <c r="BG15" s="13"/>
      <c r="BH15" s="13"/>
      <c r="BI15" s="13">
        <v>0.21</v>
      </c>
      <c r="BJ15" s="13"/>
      <c r="BK15" s="13"/>
      <c r="BL15" s="13"/>
      <c r="BM15" s="13">
        <v>0.08</v>
      </c>
      <c r="BN15" s="13"/>
      <c r="BO15" s="13"/>
      <c r="BP15" s="13"/>
      <c r="BQ15" s="13"/>
      <c r="BR15" s="13"/>
      <c r="BS15" s="13">
        <v>0.09</v>
      </c>
      <c r="BT15" s="13"/>
      <c r="BU15" s="13"/>
      <c r="BV15" s="13"/>
      <c r="BW15" s="13"/>
    </row>
    <row r="16" spans="1:75" x14ac:dyDescent="0.2">
      <c r="A16" s="11">
        <v>15</v>
      </c>
      <c r="B16" s="21" t="s">
        <v>108</v>
      </c>
      <c r="C16" s="21"/>
      <c r="D16" s="21"/>
      <c r="E16" s="21"/>
      <c r="F16" s="21"/>
      <c r="G16" s="21"/>
      <c r="H16" s="11" t="s">
        <v>70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>
        <v>0.35</v>
      </c>
      <c r="U16" s="22">
        <v>0.18</v>
      </c>
      <c r="V16" s="22"/>
      <c r="W16" s="13">
        <v>0.09</v>
      </c>
      <c r="X16" s="13"/>
      <c r="Y16" s="13"/>
      <c r="Z16" s="13">
        <v>2.89</v>
      </c>
      <c r="AA16" s="13"/>
      <c r="AB16" s="13">
        <v>1.92</v>
      </c>
      <c r="AC16" s="13"/>
      <c r="AD16" s="13">
        <v>0.49</v>
      </c>
      <c r="AE16" s="13">
        <v>1.37</v>
      </c>
      <c r="AF16" s="13">
        <v>0.23</v>
      </c>
      <c r="AG16" s="13">
        <v>0.67</v>
      </c>
      <c r="AH16" s="13">
        <v>0.36</v>
      </c>
      <c r="AI16" s="13"/>
      <c r="AJ16" s="13">
        <v>0.1</v>
      </c>
      <c r="AK16" s="13">
        <v>0.17</v>
      </c>
      <c r="AL16" s="13"/>
      <c r="AM16" s="13">
        <v>0.06</v>
      </c>
      <c r="AN16" s="13"/>
      <c r="AO16" s="13">
        <v>25.7</v>
      </c>
      <c r="AP16" s="13">
        <v>17.309999999999999</v>
      </c>
      <c r="AQ16" s="13">
        <v>3.54</v>
      </c>
      <c r="AR16" s="13">
        <v>6.94</v>
      </c>
      <c r="AS16" s="13">
        <v>6.48</v>
      </c>
      <c r="AT16" s="13">
        <v>15.24</v>
      </c>
      <c r="AU16" s="13">
        <v>4.55</v>
      </c>
      <c r="AV16" s="22">
        <v>4.92</v>
      </c>
      <c r="AW16" s="22"/>
      <c r="AX16" s="13"/>
      <c r="AY16" s="13">
        <v>1.17</v>
      </c>
      <c r="AZ16" s="14">
        <v>3.27</v>
      </c>
      <c r="BA16" s="13"/>
      <c r="BB16" s="13"/>
      <c r="BC16" s="13"/>
      <c r="BD16" s="13">
        <v>1.17</v>
      </c>
      <c r="BE16" s="13">
        <v>0.5</v>
      </c>
      <c r="BF16" s="13"/>
      <c r="BG16" s="13"/>
      <c r="BH16" s="13"/>
      <c r="BI16" s="13"/>
      <c r="BJ16" s="14">
        <v>0.19</v>
      </c>
      <c r="BK16" s="13"/>
      <c r="BL16" s="13"/>
      <c r="BM16" s="13">
        <v>0.12</v>
      </c>
      <c r="BN16" s="13"/>
      <c r="BO16" s="13"/>
      <c r="BP16" s="13"/>
      <c r="BQ16" s="13"/>
      <c r="BR16" s="13"/>
      <c r="BS16" s="13"/>
      <c r="BT16" s="13"/>
      <c r="BU16" s="13"/>
      <c r="BV16" s="13"/>
      <c r="BW16" s="13"/>
    </row>
    <row r="17" spans="1:75" x14ac:dyDescent="0.2">
      <c r="A17" s="11">
        <v>16</v>
      </c>
      <c r="B17" s="21" t="s">
        <v>109</v>
      </c>
      <c r="C17" s="21"/>
      <c r="D17" s="21"/>
      <c r="E17" s="21"/>
      <c r="F17" s="21"/>
      <c r="G17" s="21"/>
      <c r="H17" s="11" t="s">
        <v>70</v>
      </c>
      <c r="I17" s="13"/>
      <c r="J17" s="13"/>
      <c r="K17" s="13"/>
      <c r="L17" s="13"/>
      <c r="M17" s="13"/>
      <c r="N17" s="13"/>
      <c r="O17" s="13"/>
      <c r="P17" s="13"/>
      <c r="Q17" s="13"/>
      <c r="R17" s="13">
        <v>0.09</v>
      </c>
      <c r="S17" s="13"/>
      <c r="T17" s="13">
        <v>0.4</v>
      </c>
      <c r="U17" s="22">
        <v>0.18</v>
      </c>
      <c r="V17" s="22"/>
      <c r="W17" s="13"/>
      <c r="X17" s="13"/>
      <c r="Y17" s="13"/>
      <c r="Z17" s="13">
        <v>4.22</v>
      </c>
      <c r="AA17" s="13"/>
      <c r="AB17" s="14">
        <v>1.44</v>
      </c>
      <c r="AC17" s="13">
        <v>0.53</v>
      </c>
      <c r="AD17" s="13"/>
      <c r="AE17" s="13">
        <v>1.64</v>
      </c>
      <c r="AF17" s="13">
        <v>0.24</v>
      </c>
      <c r="AG17" s="13">
        <v>0.28999999999999998</v>
      </c>
      <c r="AH17" s="13">
        <v>0.14000000000000001</v>
      </c>
      <c r="AI17" s="13"/>
      <c r="AJ17" s="13">
        <v>0.2</v>
      </c>
      <c r="AK17" s="13">
        <v>0.13</v>
      </c>
      <c r="AL17" s="13"/>
      <c r="AM17" s="13"/>
      <c r="AN17" s="13"/>
      <c r="AO17" s="13">
        <v>33.39</v>
      </c>
      <c r="AP17" s="13">
        <v>16.66</v>
      </c>
      <c r="AQ17" s="13">
        <v>1.27</v>
      </c>
      <c r="AR17" s="13">
        <v>3.77</v>
      </c>
      <c r="AS17" s="13">
        <v>8.85</v>
      </c>
      <c r="AT17" s="13">
        <v>16.57</v>
      </c>
      <c r="AU17" s="13">
        <v>3.35</v>
      </c>
      <c r="AV17" s="22">
        <v>1.89</v>
      </c>
      <c r="AW17" s="22"/>
      <c r="AX17" s="13"/>
      <c r="AY17" s="13">
        <v>0.59</v>
      </c>
      <c r="AZ17" s="13">
        <v>2.88</v>
      </c>
      <c r="BA17" s="13">
        <v>0.54</v>
      </c>
      <c r="BB17" s="13"/>
      <c r="BC17" s="13"/>
      <c r="BD17" s="13">
        <v>0.46</v>
      </c>
      <c r="BE17" s="13">
        <v>0.17</v>
      </c>
      <c r="BF17" s="13"/>
      <c r="BG17" s="13"/>
      <c r="BH17" s="13"/>
      <c r="BI17" s="13">
        <v>0.11</v>
      </c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</row>
    <row r="18" spans="1:75" x14ac:dyDescent="0.2">
      <c r="A18" s="11">
        <v>17</v>
      </c>
      <c r="B18" s="21" t="s">
        <v>110</v>
      </c>
      <c r="C18" s="21"/>
      <c r="D18" s="21"/>
      <c r="E18" s="21"/>
      <c r="F18" s="21"/>
      <c r="G18" s="21"/>
      <c r="H18" s="11" t="s">
        <v>70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>
        <v>0.06</v>
      </c>
      <c r="T18" s="13">
        <v>0.57999999999999996</v>
      </c>
      <c r="U18" s="22">
        <v>0.25</v>
      </c>
      <c r="V18" s="22"/>
      <c r="W18" s="13">
        <v>7.0000000000000007E-2</v>
      </c>
      <c r="X18" s="13"/>
      <c r="Y18" s="13">
        <v>0.08</v>
      </c>
      <c r="Z18" s="13">
        <v>4.75</v>
      </c>
      <c r="AA18" s="13"/>
      <c r="AB18" s="13">
        <v>1.81</v>
      </c>
      <c r="AC18" s="13">
        <v>0.64</v>
      </c>
      <c r="AD18" s="13"/>
      <c r="AE18" s="13">
        <v>2.31</v>
      </c>
      <c r="AF18" s="13">
        <v>0.34</v>
      </c>
      <c r="AG18" s="13">
        <v>0.67</v>
      </c>
      <c r="AH18" s="13">
        <v>0.28000000000000003</v>
      </c>
      <c r="AI18" s="13"/>
      <c r="AJ18" s="13">
        <v>0.18</v>
      </c>
      <c r="AK18" s="13">
        <v>0.1</v>
      </c>
      <c r="AL18" s="13"/>
      <c r="AM18" s="13">
        <v>0.05</v>
      </c>
      <c r="AN18" s="13"/>
      <c r="AO18" s="13">
        <v>30.75</v>
      </c>
      <c r="AP18" s="13">
        <v>9.42</v>
      </c>
      <c r="AQ18" s="14">
        <v>2.67</v>
      </c>
      <c r="AR18" s="13">
        <v>3.63</v>
      </c>
      <c r="AS18" s="13">
        <v>9.69</v>
      </c>
      <c r="AT18" s="13">
        <v>18.489999999999998</v>
      </c>
      <c r="AU18" s="13">
        <v>3.5</v>
      </c>
      <c r="AV18" s="22">
        <v>3.08</v>
      </c>
      <c r="AW18" s="22"/>
      <c r="AX18" s="13"/>
      <c r="AY18" s="13">
        <v>0.79</v>
      </c>
      <c r="AZ18" s="13">
        <v>3.93</v>
      </c>
      <c r="BA18" s="13">
        <v>0.5</v>
      </c>
      <c r="BB18" s="13"/>
      <c r="BC18" s="13"/>
      <c r="BD18" s="13">
        <v>0.88</v>
      </c>
      <c r="BE18" s="13">
        <v>0.33</v>
      </c>
      <c r="BF18" s="13"/>
      <c r="BG18" s="13"/>
      <c r="BH18" s="13"/>
      <c r="BI18" s="13">
        <v>0.12</v>
      </c>
      <c r="BJ18" s="13"/>
      <c r="BK18" s="13"/>
      <c r="BL18" s="13"/>
      <c r="BM18" s="13"/>
      <c r="BN18" s="13"/>
      <c r="BO18" s="13"/>
      <c r="BP18" s="13"/>
      <c r="BQ18" s="13"/>
      <c r="BR18" s="13"/>
      <c r="BS18" s="13">
        <v>0.05</v>
      </c>
      <c r="BT18" s="13"/>
      <c r="BU18" s="13"/>
      <c r="BV18" s="13"/>
      <c r="BW18" s="13"/>
    </row>
  </sheetData>
  <mergeCells count="43">
    <mergeCell ref="B17:G17"/>
    <mergeCell ref="U18:V18"/>
    <mergeCell ref="AV18:AW18"/>
    <mergeCell ref="U15:V15"/>
    <mergeCell ref="AV15:AW15"/>
    <mergeCell ref="U17:V17"/>
    <mergeCell ref="AV17:AW17"/>
    <mergeCell ref="AV14:AW14"/>
    <mergeCell ref="U12:V12"/>
    <mergeCell ref="AV12:AW12"/>
    <mergeCell ref="U13:V13"/>
    <mergeCell ref="AV13:AW13"/>
    <mergeCell ref="B16:G16"/>
    <mergeCell ref="AV3:AW3"/>
    <mergeCell ref="AV4:AW4"/>
    <mergeCell ref="AV5:AW5"/>
    <mergeCell ref="AV6:AW6"/>
    <mergeCell ref="AV7:AW7"/>
    <mergeCell ref="B12:G12"/>
    <mergeCell ref="B13:G13"/>
    <mergeCell ref="AV16:AW16"/>
    <mergeCell ref="AV8:AW8"/>
    <mergeCell ref="U9:V9"/>
    <mergeCell ref="AV9:AW9"/>
    <mergeCell ref="U10:V10"/>
    <mergeCell ref="AV10:AW10"/>
    <mergeCell ref="AV11:AW11"/>
    <mergeCell ref="B18:G18"/>
    <mergeCell ref="U3:V3"/>
    <mergeCell ref="U11:V11"/>
    <mergeCell ref="U16:V16"/>
    <mergeCell ref="B3:G3"/>
    <mergeCell ref="B4:G4"/>
    <mergeCell ref="B5:G5"/>
    <mergeCell ref="B6:G6"/>
    <mergeCell ref="B7:G7"/>
    <mergeCell ref="B8:G8"/>
    <mergeCell ref="B9:G9"/>
    <mergeCell ref="B10:G10"/>
    <mergeCell ref="U14:V14"/>
    <mergeCell ref="B11:G11"/>
    <mergeCell ref="B14:G14"/>
    <mergeCell ref="B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"/>
  <sheetViews>
    <sheetView workbookViewId="0">
      <selection activeCell="N1" sqref="N1:N1048576"/>
    </sheetView>
  </sheetViews>
  <sheetFormatPr baseColWidth="10" defaultColWidth="8.83203125" defaultRowHeight="15" x14ac:dyDescent="0.2"/>
  <sheetData>
    <row r="1" spans="1:26" s="3" customFormat="1" ht="52" x14ac:dyDescent="0.2">
      <c r="A1" s="8"/>
      <c r="B1" s="8"/>
      <c r="C1" s="8"/>
      <c r="D1" s="8"/>
      <c r="E1" s="8"/>
      <c r="F1" s="8"/>
      <c r="G1" s="8"/>
      <c r="H1" s="8"/>
      <c r="I1" s="8" t="s">
        <v>11</v>
      </c>
      <c r="J1" s="8" t="s">
        <v>13</v>
      </c>
      <c r="K1" s="8" t="s">
        <v>14</v>
      </c>
      <c r="L1" s="8" t="s">
        <v>21</v>
      </c>
      <c r="M1" s="8" t="s">
        <v>24</v>
      </c>
      <c r="N1" s="8" t="s">
        <v>26</v>
      </c>
      <c r="O1" s="8" t="s">
        <v>27</v>
      </c>
      <c r="P1" s="8" t="s">
        <v>33</v>
      </c>
      <c r="Q1" s="8" t="s">
        <v>35</v>
      </c>
      <c r="R1" s="8" t="s">
        <v>37</v>
      </c>
      <c r="S1" s="8" t="s">
        <v>38</v>
      </c>
      <c r="T1" s="8" t="s">
        <v>39</v>
      </c>
      <c r="U1" s="8" t="s">
        <v>40</v>
      </c>
      <c r="V1" s="8" t="s">
        <v>41</v>
      </c>
      <c r="W1" s="8" t="s">
        <v>42</v>
      </c>
      <c r="X1" s="8" t="s">
        <v>46</v>
      </c>
      <c r="Y1" s="8" t="s">
        <v>50</v>
      </c>
      <c r="Z1" s="7"/>
    </row>
    <row r="2" spans="1:26" s="3" customFormat="1" x14ac:dyDescent="0.2">
      <c r="A2" s="7"/>
      <c r="B2" s="7"/>
      <c r="C2" s="7"/>
      <c r="D2" s="7"/>
      <c r="E2" s="7"/>
      <c r="F2" s="7"/>
      <c r="G2" s="7"/>
      <c r="H2" s="7" t="s">
        <v>68</v>
      </c>
      <c r="I2" s="9">
        <v>5.57</v>
      </c>
      <c r="J2" s="9">
        <v>5.8</v>
      </c>
      <c r="K2" s="9">
        <v>5.92</v>
      </c>
      <c r="L2" s="9">
        <v>6.92</v>
      </c>
      <c r="M2" s="9">
        <v>7.31</v>
      </c>
      <c r="N2" s="9">
        <v>7.59</v>
      </c>
      <c r="O2" s="9">
        <v>7.71</v>
      </c>
      <c r="P2" s="9">
        <v>8.64</v>
      </c>
      <c r="Q2" s="9">
        <v>9.1199999999999992</v>
      </c>
      <c r="R2" s="9">
        <v>9.4499999999999993</v>
      </c>
      <c r="S2" s="9">
        <v>9.68</v>
      </c>
      <c r="T2" s="9">
        <v>9.8699999999999992</v>
      </c>
      <c r="U2" s="9">
        <v>10.14</v>
      </c>
      <c r="V2" s="9">
        <v>10.35</v>
      </c>
      <c r="W2" s="9">
        <v>10.35</v>
      </c>
      <c r="X2" s="9">
        <v>10.92</v>
      </c>
      <c r="Y2" s="9">
        <v>11.39</v>
      </c>
      <c r="Z2" s="9"/>
    </row>
    <row r="3" spans="1:26" s="3" customFormat="1" x14ac:dyDescent="0.2">
      <c r="A3" s="7">
        <v>2</v>
      </c>
      <c r="B3" s="21" t="s">
        <v>95</v>
      </c>
      <c r="C3" s="21"/>
      <c r="D3" s="21"/>
      <c r="E3" s="21"/>
      <c r="F3" s="21"/>
      <c r="G3" s="21"/>
      <c r="H3" s="7" t="s">
        <v>70</v>
      </c>
      <c r="I3" s="10">
        <v>2.23</v>
      </c>
      <c r="J3" s="22">
        <v>1.04</v>
      </c>
      <c r="K3" s="22"/>
      <c r="L3" s="9">
        <v>0.6</v>
      </c>
      <c r="M3" s="9">
        <v>0.89</v>
      </c>
      <c r="N3" s="17">
        <v>0.05</v>
      </c>
      <c r="O3" s="10">
        <v>0.62</v>
      </c>
      <c r="P3" s="9">
        <v>17.53</v>
      </c>
      <c r="Q3" s="9">
        <v>14.85</v>
      </c>
      <c r="R3" s="9">
        <v>6.64</v>
      </c>
      <c r="S3" s="9">
        <v>6.95</v>
      </c>
      <c r="T3" s="10">
        <v>19.16</v>
      </c>
      <c r="U3" s="9">
        <v>0.05</v>
      </c>
      <c r="V3" s="22">
        <v>1.58</v>
      </c>
      <c r="W3" s="22"/>
      <c r="X3" s="10">
        <v>0.59</v>
      </c>
      <c r="Y3" s="10">
        <v>0.19</v>
      </c>
      <c r="Z3" s="9"/>
    </row>
    <row r="4" spans="1:26" s="3" customFormat="1" x14ac:dyDescent="0.2">
      <c r="A4" s="7">
        <v>3</v>
      </c>
      <c r="B4" s="21" t="s">
        <v>96</v>
      </c>
      <c r="C4" s="21"/>
      <c r="D4" s="21"/>
      <c r="E4" s="21"/>
      <c r="F4" s="21"/>
      <c r="G4" s="21"/>
      <c r="H4" s="7" t="s">
        <v>70</v>
      </c>
      <c r="I4" s="9">
        <v>0.63</v>
      </c>
      <c r="J4" s="9">
        <v>0.18</v>
      </c>
      <c r="K4" s="9">
        <v>0.05</v>
      </c>
      <c r="L4" s="9">
        <v>0.98</v>
      </c>
      <c r="M4" s="9">
        <v>1.28</v>
      </c>
      <c r="N4" s="9">
        <v>0.39</v>
      </c>
      <c r="O4" s="9">
        <v>0.33</v>
      </c>
      <c r="P4" s="9">
        <v>28.31</v>
      </c>
      <c r="Q4" s="9">
        <v>4.4400000000000004</v>
      </c>
      <c r="R4" s="9">
        <v>8.41</v>
      </c>
      <c r="S4" s="9">
        <v>6.26</v>
      </c>
      <c r="T4" s="9">
        <v>13.22</v>
      </c>
      <c r="U4" s="9">
        <v>3.75</v>
      </c>
      <c r="V4" s="22">
        <v>3.74</v>
      </c>
      <c r="W4" s="22"/>
      <c r="X4" s="10">
        <v>2.2999999999999998</v>
      </c>
      <c r="Y4" s="10">
        <v>0.83</v>
      </c>
      <c r="Z4" s="9"/>
    </row>
    <row r="5" spans="1:26" s="3" customFormat="1" x14ac:dyDescent="0.2">
      <c r="A5" s="7">
        <v>4</v>
      </c>
      <c r="B5" s="21" t="s">
        <v>97</v>
      </c>
      <c r="C5" s="21"/>
      <c r="D5" s="21"/>
      <c r="E5" s="21"/>
      <c r="F5" s="21"/>
      <c r="G5" s="21"/>
      <c r="H5" s="7" t="s">
        <v>70</v>
      </c>
      <c r="I5" s="9">
        <v>0.59</v>
      </c>
      <c r="J5" s="9">
        <v>0.19</v>
      </c>
      <c r="K5" s="17">
        <v>0.05</v>
      </c>
      <c r="L5" s="10">
        <v>1.66</v>
      </c>
      <c r="M5" s="9">
        <v>1.72</v>
      </c>
      <c r="N5" s="9">
        <v>0.37</v>
      </c>
      <c r="O5" s="9">
        <v>0.3</v>
      </c>
      <c r="P5" s="9">
        <v>27.23</v>
      </c>
      <c r="Q5" s="9">
        <v>1.84</v>
      </c>
      <c r="R5" s="9">
        <v>5.36</v>
      </c>
      <c r="S5" s="9">
        <v>7.36</v>
      </c>
      <c r="T5" s="9">
        <v>16.95</v>
      </c>
      <c r="U5" s="9">
        <v>4.0199999999999996</v>
      </c>
      <c r="V5" s="22">
        <v>2.73</v>
      </c>
      <c r="W5" s="22"/>
      <c r="X5" s="10">
        <v>3.81</v>
      </c>
      <c r="Y5" s="10">
        <v>0.89</v>
      </c>
      <c r="Z5" s="9"/>
    </row>
    <row r="6" spans="1:26" s="3" customFormat="1" x14ac:dyDescent="0.2">
      <c r="A6" s="7">
        <v>5</v>
      </c>
      <c r="B6" s="21" t="s">
        <v>98</v>
      </c>
      <c r="C6" s="21"/>
      <c r="D6" s="21"/>
      <c r="E6" s="21"/>
      <c r="F6" s="21"/>
      <c r="G6" s="21"/>
      <c r="H6" s="7" t="s">
        <v>70</v>
      </c>
      <c r="I6" s="9">
        <v>0.49</v>
      </c>
      <c r="J6" s="9">
        <v>0.21</v>
      </c>
      <c r="K6" s="17">
        <v>0.05</v>
      </c>
      <c r="L6" s="10">
        <v>1.37</v>
      </c>
      <c r="M6" s="9">
        <v>1.57</v>
      </c>
      <c r="N6" s="9">
        <v>0.22</v>
      </c>
      <c r="O6" s="9">
        <v>0.18</v>
      </c>
      <c r="P6" s="9">
        <v>32.119999999999997</v>
      </c>
      <c r="Q6" s="9">
        <v>1.67</v>
      </c>
      <c r="R6" s="9">
        <v>5.12</v>
      </c>
      <c r="S6" s="9">
        <v>8.6300000000000008</v>
      </c>
      <c r="T6" s="9">
        <v>17.53</v>
      </c>
      <c r="U6" s="9">
        <v>3.62</v>
      </c>
      <c r="V6" s="22">
        <v>2.04</v>
      </c>
      <c r="W6" s="22"/>
      <c r="X6" s="10">
        <v>3.61</v>
      </c>
      <c r="Y6" s="10">
        <v>0.51</v>
      </c>
      <c r="Z6" s="9"/>
    </row>
    <row r="7" spans="1:26" s="3" customFormat="1" x14ac:dyDescent="0.2">
      <c r="A7" s="7">
        <v>6</v>
      </c>
      <c r="B7" s="21" t="s">
        <v>99</v>
      </c>
      <c r="C7" s="21"/>
      <c r="D7" s="21"/>
      <c r="E7" s="21"/>
      <c r="F7" s="21"/>
      <c r="G7" s="21"/>
      <c r="H7" s="7" t="s">
        <v>70</v>
      </c>
      <c r="I7" s="9">
        <v>0.5</v>
      </c>
      <c r="J7" s="9">
        <v>0.18</v>
      </c>
      <c r="K7" s="17">
        <v>0.05</v>
      </c>
      <c r="L7" s="10">
        <v>1.24</v>
      </c>
      <c r="M7" s="9">
        <v>1.1000000000000001</v>
      </c>
      <c r="N7" s="9">
        <v>0.19</v>
      </c>
      <c r="O7" s="9">
        <v>0.2</v>
      </c>
      <c r="P7" s="9">
        <v>30.16</v>
      </c>
      <c r="Q7" s="9">
        <v>2.21</v>
      </c>
      <c r="R7" s="9">
        <v>6.96</v>
      </c>
      <c r="S7" s="9">
        <v>6.59</v>
      </c>
      <c r="T7" s="9">
        <v>14.92</v>
      </c>
      <c r="U7" s="9">
        <v>3.81</v>
      </c>
      <c r="V7" s="22">
        <v>2.62</v>
      </c>
      <c r="W7" s="22"/>
      <c r="X7" s="10">
        <v>3</v>
      </c>
      <c r="Y7" s="10">
        <v>0.71</v>
      </c>
      <c r="Z7" s="9"/>
    </row>
    <row r="8" spans="1:26" s="3" customFormat="1" x14ac:dyDescent="0.2">
      <c r="A8" s="7">
        <v>7</v>
      </c>
      <c r="B8" s="21" t="s">
        <v>100</v>
      </c>
      <c r="C8" s="21"/>
      <c r="D8" s="21"/>
      <c r="E8" s="21"/>
      <c r="F8" s="21"/>
      <c r="G8" s="21"/>
      <c r="H8" s="7" t="s">
        <v>70</v>
      </c>
      <c r="I8" s="9">
        <v>0.37</v>
      </c>
      <c r="J8" s="9">
        <v>0.15</v>
      </c>
      <c r="K8" s="17">
        <v>0.05</v>
      </c>
      <c r="L8" s="10">
        <v>1.1100000000000001</v>
      </c>
      <c r="M8" s="9">
        <v>0.94</v>
      </c>
      <c r="N8" s="9">
        <v>0.12</v>
      </c>
      <c r="O8" s="9">
        <v>0.13</v>
      </c>
      <c r="P8" s="9">
        <v>34.619999999999997</v>
      </c>
      <c r="Q8" s="9">
        <v>1.65</v>
      </c>
      <c r="R8" s="9">
        <v>6.07</v>
      </c>
      <c r="S8" s="9">
        <v>6.84</v>
      </c>
      <c r="T8" s="9">
        <v>14.59</v>
      </c>
      <c r="U8" s="9">
        <v>3.57</v>
      </c>
      <c r="V8" s="22">
        <v>1.76</v>
      </c>
      <c r="W8" s="22"/>
      <c r="X8" s="10">
        <v>2.37</v>
      </c>
      <c r="Y8" s="10">
        <v>0.33</v>
      </c>
      <c r="Z8" s="9"/>
    </row>
    <row r="9" spans="1:26" s="3" customFormat="1" x14ac:dyDescent="0.2">
      <c r="A9" s="7">
        <v>8</v>
      </c>
      <c r="B9" s="21" t="s">
        <v>101</v>
      </c>
      <c r="C9" s="21"/>
      <c r="D9" s="21"/>
      <c r="E9" s="21"/>
      <c r="F9" s="21"/>
      <c r="G9" s="21"/>
      <c r="H9" s="7" t="s">
        <v>70</v>
      </c>
      <c r="I9" s="9">
        <v>0.37</v>
      </c>
      <c r="J9" s="22">
        <v>0.23</v>
      </c>
      <c r="K9" s="22"/>
      <c r="L9" s="10">
        <v>1.67</v>
      </c>
      <c r="M9" s="9">
        <v>1.6</v>
      </c>
      <c r="N9" s="9">
        <v>0.42</v>
      </c>
      <c r="O9" s="9">
        <v>0.44</v>
      </c>
      <c r="P9" s="9">
        <v>27.96</v>
      </c>
      <c r="Q9" s="9">
        <v>2.25</v>
      </c>
      <c r="R9" s="9">
        <v>6.41</v>
      </c>
      <c r="S9" s="9">
        <v>7.36</v>
      </c>
      <c r="T9" s="9">
        <v>16.11</v>
      </c>
      <c r="U9" s="9">
        <v>4.21</v>
      </c>
      <c r="V9" s="22">
        <v>3.6</v>
      </c>
      <c r="W9" s="22"/>
      <c r="X9" s="10">
        <v>3.54</v>
      </c>
      <c r="Y9" s="10">
        <v>1.1599999999999999</v>
      </c>
      <c r="Z9" s="9"/>
    </row>
    <row r="10" spans="1:26" s="3" customFormat="1" x14ac:dyDescent="0.2">
      <c r="A10" s="7">
        <v>9</v>
      </c>
      <c r="B10" s="21" t="s">
        <v>102</v>
      </c>
      <c r="C10" s="21"/>
      <c r="D10" s="21"/>
      <c r="E10" s="21"/>
      <c r="F10" s="21"/>
      <c r="G10" s="21"/>
      <c r="H10" s="7" t="s">
        <v>70</v>
      </c>
      <c r="I10" s="9">
        <v>0.59</v>
      </c>
      <c r="J10" s="22">
        <v>0.3</v>
      </c>
      <c r="K10" s="22"/>
      <c r="L10" s="10">
        <v>1.7</v>
      </c>
      <c r="M10" s="9">
        <v>1.67</v>
      </c>
      <c r="N10" s="9">
        <v>0.44</v>
      </c>
      <c r="O10" s="9">
        <v>0.52</v>
      </c>
      <c r="P10" s="9">
        <v>31.18</v>
      </c>
      <c r="Q10" s="9">
        <v>1.34</v>
      </c>
      <c r="R10" s="9">
        <v>4.4000000000000004</v>
      </c>
      <c r="S10" s="9">
        <v>7.19</v>
      </c>
      <c r="T10" s="9">
        <v>15.97</v>
      </c>
      <c r="U10" s="9">
        <v>3.52</v>
      </c>
      <c r="V10" s="22">
        <v>2.4300000000000002</v>
      </c>
      <c r="W10" s="22"/>
      <c r="X10" s="10">
        <v>3.04</v>
      </c>
      <c r="Y10" s="10">
        <v>0.86</v>
      </c>
      <c r="Z10" s="9"/>
    </row>
    <row r="11" spans="1:26" s="3" customFormat="1" x14ac:dyDescent="0.2">
      <c r="A11" s="7">
        <v>10</v>
      </c>
      <c r="B11" s="21" t="s">
        <v>103</v>
      </c>
      <c r="C11" s="21"/>
      <c r="D11" s="21"/>
      <c r="E11" s="21"/>
      <c r="F11" s="21"/>
      <c r="G11" s="21"/>
      <c r="H11" s="7" t="s">
        <v>70</v>
      </c>
      <c r="I11" s="9">
        <v>0.63</v>
      </c>
      <c r="J11" s="22">
        <v>0.36</v>
      </c>
      <c r="K11" s="22"/>
      <c r="L11" s="10">
        <v>2.74</v>
      </c>
      <c r="M11" s="9">
        <v>3.37</v>
      </c>
      <c r="N11" s="9">
        <v>0.97</v>
      </c>
      <c r="O11" s="9">
        <v>0.69</v>
      </c>
      <c r="P11" s="9">
        <v>22.01</v>
      </c>
      <c r="Q11" s="9">
        <v>1.6</v>
      </c>
      <c r="R11" s="9">
        <v>5.21</v>
      </c>
      <c r="S11" s="9">
        <v>7.68</v>
      </c>
      <c r="T11" s="9">
        <v>17.47</v>
      </c>
      <c r="U11" s="9">
        <v>4.09</v>
      </c>
      <c r="V11" s="22">
        <v>3.57</v>
      </c>
      <c r="W11" s="22"/>
      <c r="X11" s="10">
        <v>5.01</v>
      </c>
      <c r="Y11" s="10">
        <v>1.6</v>
      </c>
      <c r="Z11" s="9"/>
    </row>
    <row r="12" spans="1:26" s="3" customFormat="1" x14ac:dyDescent="0.2">
      <c r="A12" s="7">
        <v>11</v>
      </c>
      <c r="B12" s="21" t="s">
        <v>104</v>
      </c>
      <c r="C12" s="21"/>
      <c r="D12" s="21"/>
      <c r="E12" s="21"/>
      <c r="F12" s="21"/>
      <c r="G12" s="21"/>
      <c r="H12" s="7" t="s">
        <v>70</v>
      </c>
      <c r="I12" s="9">
        <v>0.66</v>
      </c>
      <c r="J12" s="22">
        <v>0.34</v>
      </c>
      <c r="K12" s="22"/>
      <c r="L12" s="9">
        <v>1.66</v>
      </c>
      <c r="M12" s="9">
        <v>2.84</v>
      </c>
      <c r="N12" s="9">
        <v>0.79</v>
      </c>
      <c r="O12" s="9">
        <v>0.75</v>
      </c>
      <c r="P12" s="9">
        <v>25.35</v>
      </c>
      <c r="Q12" s="9">
        <v>2.38</v>
      </c>
      <c r="R12" s="9">
        <v>8</v>
      </c>
      <c r="S12" s="9">
        <v>7.08</v>
      </c>
      <c r="T12" s="9">
        <v>14.77</v>
      </c>
      <c r="U12" s="9">
        <v>3.43</v>
      </c>
      <c r="V12" s="22">
        <v>3.96</v>
      </c>
      <c r="W12" s="22"/>
      <c r="X12" s="10">
        <v>3.39</v>
      </c>
      <c r="Y12" s="10">
        <v>1.1599999999999999</v>
      </c>
      <c r="Z12" s="9"/>
    </row>
    <row r="13" spans="1:26" s="3" customFormat="1" x14ac:dyDescent="0.2">
      <c r="A13" s="7">
        <v>12</v>
      </c>
      <c r="B13" s="21" t="s">
        <v>105</v>
      </c>
      <c r="C13" s="21"/>
      <c r="D13" s="21"/>
      <c r="E13" s="21"/>
      <c r="F13" s="21"/>
      <c r="G13" s="21"/>
      <c r="H13" s="7" t="s">
        <v>70</v>
      </c>
      <c r="I13" s="9">
        <v>0.5</v>
      </c>
      <c r="J13" s="22">
        <v>0.28999999999999998</v>
      </c>
      <c r="K13" s="22"/>
      <c r="L13" s="9">
        <v>2.0499999999999998</v>
      </c>
      <c r="M13" s="9">
        <v>2.6</v>
      </c>
      <c r="N13" s="9">
        <v>1.06</v>
      </c>
      <c r="O13" s="9">
        <v>0.69</v>
      </c>
      <c r="P13" s="9">
        <v>22.64</v>
      </c>
      <c r="Q13" s="9">
        <v>2.42</v>
      </c>
      <c r="R13" s="9">
        <v>6.93</v>
      </c>
      <c r="S13" s="9">
        <v>7.45</v>
      </c>
      <c r="T13" s="9">
        <v>15.56</v>
      </c>
      <c r="U13" s="9">
        <v>4.41</v>
      </c>
      <c r="V13" s="22">
        <v>4.6500000000000004</v>
      </c>
      <c r="W13" s="22"/>
      <c r="X13" s="10">
        <v>4.1500000000000004</v>
      </c>
      <c r="Y13" s="10">
        <v>2.0299999999999998</v>
      </c>
      <c r="Z13" s="9"/>
    </row>
    <row r="14" spans="1:26" s="3" customFormat="1" x14ac:dyDescent="0.2">
      <c r="A14" s="7">
        <v>13</v>
      </c>
      <c r="B14" s="21" t="s">
        <v>106</v>
      </c>
      <c r="C14" s="21"/>
      <c r="D14" s="21"/>
      <c r="E14" s="21"/>
      <c r="F14" s="21"/>
      <c r="G14" s="21"/>
      <c r="H14" s="7" t="s">
        <v>70</v>
      </c>
      <c r="I14" s="9">
        <v>0.85</v>
      </c>
      <c r="J14" s="22">
        <v>0.53</v>
      </c>
      <c r="K14" s="22"/>
      <c r="L14" s="10">
        <v>3.35</v>
      </c>
      <c r="M14" s="9">
        <v>3.48</v>
      </c>
      <c r="N14" s="9">
        <v>1.33</v>
      </c>
      <c r="O14" s="9">
        <v>1.25</v>
      </c>
      <c r="P14" s="9">
        <v>20.45</v>
      </c>
      <c r="Q14" s="9">
        <v>1.88</v>
      </c>
      <c r="R14" s="9">
        <v>6.53</v>
      </c>
      <c r="S14" s="9">
        <v>6.62</v>
      </c>
      <c r="T14" s="9">
        <v>16.329999999999998</v>
      </c>
      <c r="U14" s="9">
        <v>4.09</v>
      </c>
      <c r="V14" s="22">
        <v>4.6900000000000004</v>
      </c>
      <c r="W14" s="22"/>
      <c r="X14" s="10">
        <v>4.3</v>
      </c>
      <c r="Y14" s="10">
        <v>1.96</v>
      </c>
      <c r="Z14" s="9"/>
    </row>
    <row r="15" spans="1:26" s="3" customFormat="1" x14ac:dyDescent="0.2">
      <c r="A15" s="7">
        <v>14</v>
      </c>
      <c r="B15" s="21" t="s">
        <v>107</v>
      </c>
      <c r="C15" s="21"/>
      <c r="D15" s="21"/>
      <c r="E15" s="21"/>
      <c r="F15" s="21"/>
      <c r="G15" s="21"/>
      <c r="H15" s="7" t="s">
        <v>70</v>
      </c>
      <c r="I15" s="9">
        <v>0.56000000000000005</v>
      </c>
      <c r="J15" s="22">
        <v>0.27</v>
      </c>
      <c r="K15" s="22"/>
      <c r="L15" s="9">
        <v>1.55</v>
      </c>
      <c r="M15" s="9">
        <v>2.64</v>
      </c>
      <c r="N15" s="9">
        <v>0.8</v>
      </c>
      <c r="O15" s="9">
        <v>0.34</v>
      </c>
      <c r="P15" s="9">
        <v>28.08</v>
      </c>
      <c r="Q15" s="9">
        <v>1.36</v>
      </c>
      <c r="R15" s="9">
        <v>4.1399999999999997</v>
      </c>
      <c r="S15" s="9">
        <v>8.61</v>
      </c>
      <c r="T15" s="9">
        <v>17.579999999999998</v>
      </c>
      <c r="U15" s="9">
        <v>3.62</v>
      </c>
      <c r="V15" s="22">
        <v>2.5099999999999998</v>
      </c>
      <c r="W15" s="22"/>
      <c r="X15" s="9">
        <v>3.78</v>
      </c>
      <c r="Y15" s="9">
        <v>0.88</v>
      </c>
      <c r="Z15" s="9"/>
    </row>
    <row r="16" spans="1:26" s="3" customFormat="1" x14ac:dyDescent="0.2">
      <c r="A16" s="7">
        <v>15</v>
      </c>
      <c r="B16" s="21" t="s">
        <v>108</v>
      </c>
      <c r="C16" s="21"/>
      <c r="D16" s="21"/>
      <c r="E16" s="21"/>
      <c r="F16" s="21"/>
      <c r="G16" s="21"/>
      <c r="H16" s="7" t="s">
        <v>70</v>
      </c>
      <c r="I16" s="9">
        <v>0.35</v>
      </c>
      <c r="J16" s="22">
        <v>0.18</v>
      </c>
      <c r="K16" s="22"/>
      <c r="L16" s="9">
        <v>1.92</v>
      </c>
      <c r="M16" s="9">
        <v>1.37</v>
      </c>
      <c r="N16" s="9">
        <v>0.67</v>
      </c>
      <c r="O16" s="9">
        <v>0.36</v>
      </c>
      <c r="P16" s="9">
        <v>25.7</v>
      </c>
      <c r="Q16" s="9">
        <v>3.54</v>
      </c>
      <c r="R16" s="9">
        <v>6.94</v>
      </c>
      <c r="S16" s="9">
        <v>6.48</v>
      </c>
      <c r="T16" s="9">
        <v>15.24</v>
      </c>
      <c r="U16" s="9">
        <v>4.55</v>
      </c>
      <c r="V16" s="22">
        <v>4.92</v>
      </c>
      <c r="W16" s="22"/>
      <c r="X16" s="10">
        <v>3.27</v>
      </c>
      <c r="Y16" s="9">
        <v>1.17</v>
      </c>
      <c r="Z16" s="9"/>
    </row>
    <row r="17" spans="1:26" s="3" customFormat="1" x14ac:dyDescent="0.2">
      <c r="A17" s="7">
        <v>16</v>
      </c>
      <c r="B17" s="21" t="s">
        <v>109</v>
      </c>
      <c r="C17" s="21"/>
      <c r="D17" s="21"/>
      <c r="E17" s="21"/>
      <c r="F17" s="21"/>
      <c r="G17" s="21"/>
      <c r="H17" s="7" t="s">
        <v>70</v>
      </c>
      <c r="I17" s="9">
        <v>0.4</v>
      </c>
      <c r="J17" s="22">
        <v>0.18</v>
      </c>
      <c r="K17" s="22"/>
      <c r="L17" s="10">
        <v>1.44</v>
      </c>
      <c r="M17" s="9">
        <v>1.64</v>
      </c>
      <c r="N17" s="9">
        <v>0.28999999999999998</v>
      </c>
      <c r="O17" s="9">
        <v>0.14000000000000001</v>
      </c>
      <c r="P17" s="9">
        <v>33.39</v>
      </c>
      <c r="Q17" s="9">
        <v>1.27</v>
      </c>
      <c r="R17" s="9">
        <v>3.77</v>
      </c>
      <c r="S17" s="9">
        <v>8.85</v>
      </c>
      <c r="T17" s="9">
        <v>16.57</v>
      </c>
      <c r="U17" s="9">
        <v>3.35</v>
      </c>
      <c r="V17" s="22">
        <v>1.89</v>
      </c>
      <c r="W17" s="22"/>
      <c r="X17" s="9">
        <v>2.88</v>
      </c>
      <c r="Y17" s="9">
        <v>0.46</v>
      </c>
      <c r="Z17" s="9"/>
    </row>
    <row r="18" spans="1:26" s="3" customFormat="1" x14ac:dyDescent="0.2">
      <c r="A18" s="7">
        <v>17</v>
      </c>
      <c r="B18" s="21" t="s">
        <v>110</v>
      </c>
      <c r="C18" s="21"/>
      <c r="D18" s="21"/>
      <c r="E18" s="21"/>
      <c r="F18" s="21"/>
      <c r="G18" s="21"/>
      <c r="H18" s="7" t="s">
        <v>70</v>
      </c>
      <c r="I18" s="9">
        <v>0.57999999999999996</v>
      </c>
      <c r="J18" s="22">
        <v>0.25</v>
      </c>
      <c r="K18" s="22"/>
      <c r="L18" s="9">
        <v>1.81</v>
      </c>
      <c r="M18" s="9">
        <v>2.31</v>
      </c>
      <c r="N18" s="9">
        <v>0.67</v>
      </c>
      <c r="O18" s="9">
        <v>0.28000000000000003</v>
      </c>
      <c r="P18" s="9">
        <v>30.75</v>
      </c>
      <c r="Q18" s="10">
        <v>2.67</v>
      </c>
      <c r="R18" s="9">
        <v>3.63</v>
      </c>
      <c r="S18" s="9">
        <v>9.69</v>
      </c>
      <c r="T18" s="9">
        <v>18.489999999999998</v>
      </c>
      <c r="U18" s="9">
        <v>3.5</v>
      </c>
      <c r="V18" s="22">
        <v>3.08</v>
      </c>
      <c r="W18" s="22"/>
      <c r="X18" s="9">
        <v>3.93</v>
      </c>
      <c r="Y18" s="9">
        <v>0.88</v>
      </c>
      <c r="Z18" s="9"/>
    </row>
  </sheetData>
  <mergeCells count="43">
    <mergeCell ref="J16:K16"/>
    <mergeCell ref="B12:G12"/>
    <mergeCell ref="B13:G13"/>
    <mergeCell ref="J13:K13"/>
    <mergeCell ref="V13:W13"/>
    <mergeCell ref="B18:G18"/>
    <mergeCell ref="B15:G15"/>
    <mergeCell ref="J15:K15"/>
    <mergeCell ref="B16:G16"/>
    <mergeCell ref="B17:G17"/>
    <mergeCell ref="J17:K17"/>
    <mergeCell ref="V17:W17"/>
    <mergeCell ref="J18:K18"/>
    <mergeCell ref="V18:W18"/>
    <mergeCell ref="J14:K14"/>
    <mergeCell ref="V14:W14"/>
    <mergeCell ref="V15:W15"/>
    <mergeCell ref="V9:W9"/>
    <mergeCell ref="V10:W10"/>
    <mergeCell ref="V11:W11"/>
    <mergeCell ref="J12:K12"/>
    <mergeCell ref="V12:W12"/>
    <mergeCell ref="B10:G10"/>
    <mergeCell ref="J10:K10"/>
    <mergeCell ref="B11:G11"/>
    <mergeCell ref="J11:K11"/>
    <mergeCell ref="J9:K9"/>
    <mergeCell ref="V16:W16"/>
    <mergeCell ref="B8:G8"/>
    <mergeCell ref="B3:G3"/>
    <mergeCell ref="B4:G4"/>
    <mergeCell ref="B5:G5"/>
    <mergeCell ref="J3:K3"/>
    <mergeCell ref="V3:W3"/>
    <mergeCell ref="V4:W4"/>
    <mergeCell ref="V5:W5"/>
    <mergeCell ref="V6:W6"/>
    <mergeCell ref="V7:W7"/>
    <mergeCell ref="V8:W8"/>
    <mergeCell ref="B6:G6"/>
    <mergeCell ref="B7:G7"/>
    <mergeCell ref="B14:G14"/>
    <mergeCell ref="B9:G9"/>
  </mergeCells>
  <conditionalFormatting sqref="I3:X18">
    <cfRule type="cellIs" dxfId="4" priority="1" operator="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13"/>
  <sheetViews>
    <sheetView workbookViewId="0">
      <selection sqref="A1:AU4"/>
    </sheetView>
  </sheetViews>
  <sheetFormatPr baseColWidth="10" defaultColWidth="8.83203125" defaultRowHeight="15" x14ac:dyDescent="0.2"/>
  <sheetData>
    <row r="1" spans="1:87" s="4" customFormat="1" ht="52" x14ac:dyDescent="0.2">
      <c r="A1" s="16"/>
      <c r="B1" s="16"/>
      <c r="C1" s="16"/>
      <c r="D1" s="16"/>
      <c r="E1" s="16"/>
      <c r="F1" s="16"/>
      <c r="G1" s="16"/>
      <c r="H1" s="16"/>
      <c r="I1" s="16" t="s">
        <v>2</v>
      </c>
      <c r="J1" s="16" t="s">
        <v>89</v>
      </c>
      <c r="K1" s="16" t="s">
        <v>5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90</v>
      </c>
      <c r="Q1" s="16" t="s">
        <v>16</v>
      </c>
      <c r="R1" s="16" t="s">
        <v>21</v>
      </c>
      <c r="S1" s="16" t="s">
        <v>22</v>
      </c>
      <c r="T1" s="16" t="s">
        <v>23</v>
      </c>
      <c r="U1" s="16" t="s">
        <v>24</v>
      </c>
      <c r="V1" s="16" t="s">
        <v>26</v>
      </c>
      <c r="W1" s="16" t="s">
        <v>27</v>
      </c>
      <c r="X1" s="16" t="s">
        <v>28</v>
      </c>
      <c r="Y1" s="16" t="s">
        <v>91</v>
      </c>
      <c r="Z1" s="16" t="s">
        <v>29</v>
      </c>
      <c r="AA1" s="16" t="s">
        <v>31</v>
      </c>
      <c r="AB1" s="16" t="s">
        <v>32</v>
      </c>
      <c r="AC1" s="16" t="s">
        <v>33</v>
      </c>
      <c r="AD1" s="16" t="s">
        <v>111</v>
      </c>
      <c r="AE1" s="16" t="s">
        <v>35</v>
      </c>
      <c r="AF1" s="16" t="s">
        <v>36</v>
      </c>
      <c r="AG1" s="16" t="s">
        <v>37</v>
      </c>
      <c r="AH1" s="16" t="s">
        <v>38</v>
      </c>
      <c r="AI1" s="16" t="s">
        <v>39</v>
      </c>
      <c r="AJ1" s="16" t="s">
        <v>40</v>
      </c>
      <c r="AK1" s="16" t="s">
        <v>41</v>
      </c>
      <c r="AL1" s="16" t="s">
        <v>42</v>
      </c>
      <c r="AM1" s="16" t="s">
        <v>45</v>
      </c>
      <c r="AN1" s="16" t="s">
        <v>46</v>
      </c>
      <c r="AO1" s="16" t="s">
        <v>48</v>
      </c>
      <c r="AP1" s="16" t="s">
        <v>50</v>
      </c>
      <c r="AQ1" s="16" t="s">
        <v>51</v>
      </c>
      <c r="AR1" s="16" t="s">
        <v>55</v>
      </c>
      <c r="AS1" s="16" t="s">
        <v>56</v>
      </c>
      <c r="AT1" s="16" t="s">
        <v>59</v>
      </c>
      <c r="AU1" s="15"/>
      <c r="AV1" s="5"/>
      <c r="AW1" s="5"/>
      <c r="AX1" s="5"/>
      <c r="AY1" s="5"/>
      <c r="AZ1" s="5"/>
      <c r="BA1" s="5"/>
      <c r="BB1" s="24"/>
      <c r="BC1" s="24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</row>
    <row r="2" spans="1:87" s="4" customFormat="1" x14ac:dyDescent="0.2">
      <c r="A2" s="15"/>
      <c r="B2" s="15"/>
      <c r="C2" s="15"/>
      <c r="D2" s="15"/>
      <c r="E2" s="15"/>
      <c r="F2" s="15"/>
      <c r="G2" s="15"/>
      <c r="H2" s="15" t="s">
        <v>68</v>
      </c>
      <c r="I2" s="17">
        <v>4.34</v>
      </c>
      <c r="J2" s="17">
        <v>4.41</v>
      </c>
      <c r="K2" s="17">
        <v>4.71</v>
      </c>
      <c r="L2" s="17">
        <v>5.57</v>
      </c>
      <c r="M2" s="17">
        <v>5.68</v>
      </c>
      <c r="N2" s="17">
        <v>5.8</v>
      </c>
      <c r="O2" s="17">
        <v>5.92</v>
      </c>
      <c r="P2" s="17">
        <v>6.12</v>
      </c>
      <c r="Q2" s="17">
        <v>6.31</v>
      </c>
      <c r="R2" s="17">
        <v>6.92</v>
      </c>
      <c r="S2" s="17">
        <v>7.09</v>
      </c>
      <c r="T2" s="17">
        <v>7.19</v>
      </c>
      <c r="U2" s="17">
        <v>7.31</v>
      </c>
      <c r="V2" s="17">
        <v>7.59</v>
      </c>
      <c r="W2" s="17">
        <v>7.71</v>
      </c>
      <c r="X2" s="17">
        <v>7.85</v>
      </c>
      <c r="Y2" s="17">
        <v>7.85</v>
      </c>
      <c r="Z2" s="17">
        <v>7.98</v>
      </c>
      <c r="AA2" s="17">
        <v>8.25</v>
      </c>
      <c r="AB2" s="17">
        <v>8.31</v>
      </c>
      <c r="AC2" s="17">
        <v>8.64</v>
      </c>
      <c r="AD2" s="17">
        <v>8.76</v>
      </c>
      <c r="AE2" s="17">
        <v>9.1199999999999992</v>
      </c>
      <c r="AF2" s="17">
        <v>9.24</v>
      </c>
      <c r="AG2" s="17">
        <v>9.4499999999999993</v>
      </c>
      <c r="AH2" s="17">
        <v>9.68</v>
      </c>
      <c r="AI2" s="17">
        <v>9.8699999999999992</v>
      </c>
      <c r="AJ2" s="17">
        <v>10.14</v>
      </c>
      <c r="AK2" s="17">
        <v>10.35</v>
      </c>
      <c r="AL2" s="17">
        <v>10.35</v>
      </c>
      <c r="AM2" s="17">
        <v>10.7</v>
      </c>
      <c r="AN2" s="17">
        <v>10.92</v>
      </c>
      <c r="AO2" s="17">
        <v>11.12</v>
      </c>
      <c r="AP2" s="17">
        <v>11.39</v>
      </c>
      <c r="AQ2" s="17">
        <v>11.54</v>
      </c>
      <c r="AR2" s="17">
        <v>12.02</v>
      </c>
      <c r="AS2" s="17">
        <v>12.09</v>
      </c>
      <c r="AT2" s="17">
        <v>12.47</v>
      </c>
      <c r="AU2" s="17"/>
      <c r="AV2" s="5"/>
      <c r="AW2" s="5"/>
      <c r="AX2" s="5"/>
      <c r="AY2" s="5"/>
      <c r="AZ2" s="5"/>
      <c r="BA2" s="5"/>
      <c r="BB2" s="24"/>
      <c r="BC2" s="24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</row>
    <row r="3" spans="1:87" s="4" customFormat="1" x14ac:dyDescent="0.2">
      <c r="A3" s="15">
        <v>2</v>
      </c>
      <c r="B3" s="21" t="s">
        <v>112</v>
      </c>
      <c r="C3" s="21"/>
      <c r="D3" s="21"/>
      <c r="E3" s="21"/>
      <c r="F3" s="21"/>
      <c r="G3" s="21"/>
      <c r="H3" s="15" t="s">
        <v>70</v>
      </c>
      <c r="I3" s="17">
        <v>0.13</v>
      </c>
      <c r="J3" s="17"/>
      <c r="K3" s="17">
        <v>7.0000000000000007E-2</v>
      </c>
      <c r="L3" s="17"/>
      <c r="M3" s="17">
        <v>0.09</v>
      </c>
      <c r="N3" s="17"/>
      <c r="O3" s="17">
        <v>0.16</v>
      </c>
      <c r="P3" s="17">
        <v>0.13</v>
      </c>
      <c r="Q3" s="17">
        <v>0.08</v>
      </c>
      <c r="R3" s="17">
        <v>3.08</v>
      </c>
      <c r="S3" s="17">
        <v>0.5</v>
      </c>
      <c r="T3" s="17">
        <v>0.93</v>
      </c>
      <c r="U3" s="17">
        <v>0.54</v>
      </c>
      <c r="V3" s="17">
        <v>1.29</v>
      </c>
      <c r="W3" s="17">
        <v>0.26</v>
      </c>
      <c r="X3" s="17">
        <v>0.28000000000000003</v>
      </c>
      <c r="Y3" s="17"/>
      <c r="Z3" s="17">
        <v>0.31</v>
      </c>
      <c r="AA3" s="17">
        <v>0.09</v>
      </c>
      <c r="AB3" s="17">
        <v>0.12</v>
      </c>
      <c r="AC3" s="17"/>
      <c r="AD3" s="17">
        <v>26.48</v>
      </c>
      <c r="AE3" s="17">
        <v>13.47</v>
      </c>
      <c r="AF3" s="17">
        <v>5.4</v>
      </c>
      <c r="AG3" s="18">
        <v>9.69</v>
      </c>
      <c r="AH3" s="17">
        <v>7.8</v>
      </c>
      <c r="AI3" s="17">
        <v>15.09</v>
      </c>
      <c r="AJ3" s="18">
        <v>5.86</v>
      </c>
      <c r="AK3" s="22">
        <v>3.44</v>
      </c>
      <c r="AL3" s="22"/>
      <c r="AM3" s="17">
        <v>1.01</v>
      </c>
      <c r="AN3" s="17">
        <v>2.21</v>
      </c>
      <c r="AO3" s="17">
        <v>0.63</v>
      </c>
      <c r="AP3" s="17">
        <v>0.39</v>
      </c>
      <c r="AQ3" s="17">
        <v>0.48</v>
      </c>
      <c r="AR3" s="17"/>
      <c r="AS3" s="17"/>
      <c r="AT3" s="17"/>
      <c r="AU3" s="17"/>
      <c r="AV3" s="5"/>
      <c r="AW3" s="5"/>
      <c r="AX3" s="5"/>
      <c r="AY3" s="5"/>
      <c r="AZ3" s="5"/>
      <c r="BA3" s="5"/>
      <c r="BB3" s="24"/>
      <c r="BC3" s="24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</row>
    <row r="4" spans="1:87" s="4" customFormat="1" x14ac:dyDescent="0.2">
      <c r="A4" s="15">
        <v>3</v>
      </c>
      <c r="B4" s="21" t="s">
        <v>113</v>
      </c>
      <c r="C4" s="21"/>
      <c r="D4" s="21"/>
      <c r="E4" s="21"/>
      <c r="F4" s="21"/>
      <c r="G4" s="21"/>
      <c r="H4" s="15" t="s">
        <v>70</v>
      </c>
      <c r="I4" s="17">
        <v>0.1</v>
      </c>
      <c r="J4" s="17">
        <v>0.08</v>
      </c>
      <c r="K4" s="17"/>
      <c r="L4" s="17"/>
      <c r="M4" s="17">
        <v>7.0000000000000007E-2</v>
      </c>
      <c r="N4" s="17"/>
      <c r="O4" s="17">
        <v>0.33</v>
      </c>
      <c r="P4" s="17">
        <v>0.22</v>
      </c>
      <c r="Q4" s="17">
        <v>0.13</v>
      </c>
      <c r="R4" s="17">
        <v>3.41</v>
      </c>
      <c r="S4" s="17">
        <v>0.53</v>
      </c>
      <c r="T4" s="17">
        <v>1.31</v>
      </c>
      <c r="U4" s="17">
        <v>0.73</v>
      </c>
      <c r="V4" s="17">
        <v>1.86</v>
      </c>
      <c r="W4" s="17">
        <v>0.34</v>
      </c>
      <c r="X4" s="17"/>
      <c r="Y4" s="17">
        <v>0.49</v>
      </c>
      <c r="Z4" s="17">
        <v>0.44</v>
      </c>
      <c r="AA4" s="17">
        <v>0.16</v>
      </c>
      <c r="AB4" s="17">
        <v>0.16</v>
      </c>
      <c r="AC4" s="17"/>
      <c r="AD4" s="17">
        <v>22.46</v>
      </c>
      <c r="AE4" s="17">
        <v>13.23</v>
      </c>
      <c r="AF4" s="17">
        <v>4.1100000000000003</v>
      </c>
      <c r="AG4" s="18">
        <v>9.8699999999999992</v>
      </c>
      <c r="AH4" s="17">
        <v>7.67</v>
      </c>
      <c r="AI4" s="17">
        <v>15.78</v>
      </c>
      <c r="AJ4" s="17">
        <v>5.67</v>
      </c>
      <c r="AK4" s="22">
        <v>4.47</v>
      </c>
      <c r="AL4" s="22"/>
      <c r="AM4" s="17">
        <v>1.25</v>
      </c>
      <c r="AN4" s="17">
        <v>2.82</v>
      </c>
      <c r="AO4" s="17">
        <v>0.73</v>
      </c>
      <c r="AP4" s="17">
        <v>0.68</v>
      </c>
      <c r="AQ4" s="17">
        <v>0.61</v>
      </c>
      <c r="AR4" s="17">
        <v>0.12</v>
      </c>
      <c r="AS4" s="17">
        <v>0.09</v>
      </c>
      <c r="AT4" s="17">
        <v>7.0000000000000007E-2</v>
      </c>
      <c r="AU4" s="17"/>
      <c r="AV4" s="5"/>
      <c r="AW4" s="5"/>
      <c r="AX4" s="5"/>
      <c r="AY4" s="5"/>
      <c r="AZ4" s="5"/>
      <c r="BA4" s="5"/>
      <c r="BB4" s="24"/>
      <c r="BC4" s="24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</row>
    <row r="5" spans="1:87" s="4" customFormat="1" x14ac:dyDescent="0.2">
      <c r="B5" s="23"/>
      <c r="C5" s="23"/>
      <c r="D5" s="23"/>
      <c r="E5" s="23"/>
      <c r="F5" s="23"/>
      <c r="G5" s="2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24"/>
      <c r="X5" s="2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24"/>
      <c r="BC5" s="24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</row>
    <row r="6" spans="1:87" s="4" customFormat="1" x14ac:dyDescent="0.2">
      <c r="B6" s="23"/>
      <c r="C6" s="23"/>
      <c r="D6" s="23"/>
      <c r="E6" s="23"/>
      <c r="F6" s="23"/>
      <c r="G6" s="2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24"/>
      <c r="X6" s="2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24"/>
      <c r="BC6" s="24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</row>
    <row r="7" spans="1:87" s="4" customFormat="1" x14ac:dyDescent="0.2">
      <c r="B7" s="23"/>
      <c r="C7" s="23"/>
      <c r="D7" s="23"/>
      <c r="E7" s="23"/>
      <c r="F7" s="23"/>
      <c r="G7" s="2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24"/>
      <c r="BC7" s="24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</row>
    <row r="8" spans="1:87" s="4" customFormat="1" x14ac:dyDescent="0.2">
      <c r="B8" s="23"/>
      <c r="C8" s="23"/>
      <c r="D8" s="23"/>
      <c r="E8" s="23"/>
      <c r="F8" s="23"/>
      <c r="G8" s="2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24"/>
      <c r="X8" s="2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24"/>
      <c r="BC8" s="24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</row>
    <row r="9" spans="1:87" s="4" customFormat="1" x14ac:dyDescent="0.2">
      <c r="B9" s="23"/>
      <c r="C9" s="23"/>
      <c r="D9" s="23"/>
      <c r="E9" s="23"/>
      <c r="F9" s="23"/>
      <c r="G9" s="2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24"/>
      <c r="BC9" s="2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</row>
    <row r="10" spans="1:87" s="4" customFormat="1" x14ac:dyDescent="0.2">
      <c r="B10" s="23"/>
      <c r="C10" s="23"/>
      <c r="D10" s="23"/>
      <c r="E10" s="23"/>
      <c r="F10" s="23"/>
      <c r="G10" s="2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24"/>
      <c r="X10" s="24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24"/>
      <c r="BC10" s="24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</row>
    <row r="11" spans="1:87" s="4" customFormat="1" x14ac:dyDescent="0.2">
      <c r="B11" s="23"/>
      <c r="C11" s="23"/>
      <c r="D11" s="23"/>
      <c r="E11" s="23"/>
      <c r="F11" s="23"/>
      <c r="G11" s="2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24"/>
      <c r="BC11" s="24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</row>
    <row r="12" spans="1:87" s="4" customFormat="1" x14ac:dyDescent="0.2">
      <c r="B12" s="23"/>
      <c r="C12" s="23"/>
      <c r="D12" s="23"/>
      <c r="E12" s="23"/>
      <c r="F12" s="23"/>
      <c r="G12" s="2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24"/>
      <c r="X12" s="24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24"/>
      <c r="BC12" s="24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</row>
    <row r="13" spans="1:87" s="4" customFormat="1" x14ac:dyDescent="0.2">
      <c r="B13" s="23"/>
      <c r="C13" s="23"/>
      <c r="D13" s="23"/>
      <c r="E13" s="23"/>
      <c r="F13" s="23"/>
      <c r="G13" s="2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24"/>
      <c r="BC13" s="2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</row>
  </sheetData>
  <mergeCells count="31">
    <mergeCell ref="B13:G13"/>
    <mergeCell ref="BB13:BC13"/>
    <mergeCell ref="B10:G10"/>
    <mergeCell ref="W10:X10"/>
    <mergeCell ref="BB10:BC10"/>
    <mergeCell ref="B11:G11"/>
    <mergeCell ref="BB11:BC11"/>
    <mergeCell ref="B12:G12"/>
    <mergeCell ref="W12:X12"/>
    <mergeCell ref="BB12:BC12"/>
    <mergeCell ref="BB7:BC7"/>
    <mergeCell ref="B8:G8"/>
    <mergeCell ref="W8:X8"/>
    <mergeCell ref="BB8:BC8"/>
    <mergeCell ref="B9:G9"/>
    <mergeCell ref="BB9:BC9"/>
    <mergeCell ref="B7:G7"/>
    <mergeCell ref="B6:G6"/>
    <mergeCell ref="W6:X6"/>
    <mergeCell ref="BB6:BC6"/>
    <mergeCell ref="BB1:BC1"/>
    <mergeCell ref="BB2:BC2"/>
    <mergeCell ref="BB3:BC3"/>
    <mergeCell ref="B3:G3"/>
    <mergeCell ref="B4:G4"/>
    <mergeCell ref="AK3:AL3"/>
    <mergeCell ref="AK4:AL4"/>
    <mergeCell ref="BB4:BC4"/>
    <mergeCell ref="B5:G5"/>
    <mergeCell ref="W5:X5"/>
    <mergeCell ref="BB5:B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2"/>
  <sheetViews>
    <sheetView workbookViewId="0">
      <selection sqref="A1:XFD4"/>
    </sheetView>
  </sheetViews>
  <sheetFormatPr baseColWidth="10" defaultColWidth="8.83203125" defaultRowHeight="15" x14ac:dyDescent="0.2"/>
  <sheetData>
    <row r="1" spans="1:26" s="4" customFormat="1" ht="52" x14ac:dyDescent="0.2">
      <c r="A1" s="16"/>
      <c r="B1" s="16"/>
      <c r="C1" s="16"/>
      <c r="D1" s="16"/>
      <c r="E1" s="16"/>
      <c r="F1" s="16"/>
      <c r="G1" s="16"/>
      <c r="H1" s="16"/>
      <c r="I1" s="16" t="s">
        <v>11</v>
      </c>
      <c r="J1" s="16" t="s">
        <v>13</v>
      </c>
      <c r="K1" s="16" t="s">
        <v>14</v>
      </c>
      <c r="L1" s="16" t="s">
        <v>21</v>
      </c>
      <c r="M1" s="16" t="s">
        <v>24</v>
      </c>
      <c r="N1" s="16" t="s">
        <v>26</v>
      </c>
      <c r="O1" s="16" t="s">
        <v>27</v>
      </c>
      <c r="P1" s="16" t="s">
        <v>33</v>
      </c>
      <c r="Q1" s="16" t="s">
        <v>35</v>
      </c>
      <c r="R1" s="16" t="s">
        <v>37</v>
      </c>
      <c r="S1" s="16" t="s">
        <v>38</v>
      </c>
      <c r="T1" s="16" t="s">
        <v>39</v>
      </c>
      <c r="U1" s="16" t="s">
        <v>40</v>
      </c>
      <c r="V1" s="16" t="s">
        <v>41</v>
      </c>
      <c r="W1" s="16" t="s">
        <v>42</v>
      </c>
      <c r="X1" s="16" t="s">
        <v>46</v>
      </c>
      <c r="Y1" s="16" t="s">
        <v>50</v>
      </c>
      <c r="Z1" s="15"/>
    </row>
    <row r="2" spans="1:26" s="4" customFormat="1" x14ac:dyDescent="0.2">
      <c r="A2" s="15"/>
      <c r="B2" s="15"/>
      <c r="C2" s="15"/>
      <c r="D2" s="15"/>
      <c r="E2" s="15"/>
      <c r="F2" s="15"/>
      <c r="G2" s="15"/>
      <c r="H2" s="15" t="s">
        <v>68</v>
      </c>
      <c r="I2" s="17">
        <v>5.57</v>
      </c>
      <c r="J2" s="17">
        <v>5.8</v>
      </c>
      <c r="K2" s="17">
        <v>5.92</v>
      </c>
      <c r="L2" s="17">
        <v>6.92</v>
      </c>
      <c r="M2" s="17">
        <v>7.31</v>
      </c>
      <c r="N2" s="17">
        <v>7.59</v>
      </c>
      <c r="O2" s="17">
        <v>7.71</v>
      </c>
      <c r="P2" s="17">
        <v>8.64</v>
      </c>
      <c r="Q2" s="17">
        <v>9.1199999999999992</v>
      </c>
      <c r="R2" s="17">
        <v>9.4499999999999993</v>
      </c>
      <c r="S2" s="17">
        <v>9.68</v>
      </c>
      <c r="T2" s="17">
        <v>9.8699999999999992</v>
      </c>
      <c r="U2" s="17">
        <v>10.14</v>
      </c>
      <c r="V2" s="17">
        <v>10.35</v>
      </c>
      <c r="W2" s="17">
        <v>10.35</v>
      </c>
      <c r="X2" s="17">
        <v>10.92</v>
      </c>
      <c r="Y2" s="17">
        <v>11.39</v>
      </c>
      <c r="Z2" s="17"/>
    </row>
    <row r="3" spans="1:26" s="4" customFormat="1" x14ac:dyDescent="0.2">
      <c r="A3" s="15">
        <v>2</v>
      </c>
      <c r="B3" s="21" t="s">
        <v>112</v>
      </c>
      <c r="C3" s="21"/>
      <c r="D3" s="21"/>
      <c r="E3" s="21"/>
      <c r="F3" s="21"/>
      <c r="G3" s="21"/>
      <c r="H3" s="15" t="s">
        <v>70</v>
      </c>
      <c r="I3" s="17">
        <v>0.05</v>
      </c>
      <c r="J3" s="17">
        <v>0.05</v>
      </c>
      <c r="K3" s="17">
        <v>0.16</v>
      </c>
      <c r="L3" s="17">
        <v>3.08</v>
      </c>
      <c r="M3" s="17">
        <v>0.54</v>
      </c>
      <c r="N3" s="17">
        <v>1.29</v>
      </c>
      <c r="O3" s="17">
        <v>0.26</v>
      </c>
      <c r="P3" s="17">
        <v>0.05</v>
      </c>
      <c r="Q3" s="17">
        <v>13.47</v>
      </c>
      <c r="R3" s="18">
        <v>9.69</v>
      </c>
      <c r="S3" s="17">
        <v>7.8</v>
      </c>
      <c r="T3" s="17">
        <v>15.09</v>
      </c>
      <c r="U3" s="18">
        <v>5.86</v>
      </c>
      <c r="V3" s="22">
        <v>3.44</v>
      </c>
      <c r="W3" s="22"/>
      <c r="X3" s="17">
        <v>2.21</v>
      </c>
      <c r="Y3" s="17">
        <v>0.39</v>
      </c>
      <c r="Z3" s="17"/>
    </row>
    <row r="4" spans="1:26" s="4" customFormat="1" x14ac:dyDescent="0.2">
      <c r="A4" s="15">
        <v>3</v>
      </c>
      <c r="B4" s="21" t="s">
        <v>113</v>
      </c>
      <c r="C4" s="21"/>
      <c r="D4" s="21"/>
      <c r="E4" s="21"/>
      <c r="F4" s="21"/>
      <c r="G4" s="21"/>
      <c r="H4" s="15" t="s">
        <v>70</v>
      </c>
      <c r="I4" s="17">
        <v>0.05</v>
      </c>
      <c r="J4" s="17">
        <v>0.05</v>
      </c>
      <c r="K4" s="17">
        <v>0.33</v>
      </c>
      <c r="L4" s="17">
        <v>3.41</v>
      </c>
      <c r="M4" s="17">
        <v>0.73</v>
      </c>
      <c r="N4" s="17">
        <v>1.86</v>
      </c>
      <c r="O4" s="17">
        <v>0.34</v>
      </c>
      <c r="P4" s="17">
        <v>0.05</v>
      </c>
      <c r="Q4" s="17">
        <v>13.23</v>
      </c>
      <c r="R4" s="18">
        <v>9.8699999999999992</v>
      </c>
      <c r="S4" s="17">
        <v>7.67</v>
      </c>
      <c r="T4" s="17">
        <v>15.78</v>
      </c>
      <c r="U4" s="17">
        <v>5.67</v>
      </c>
      <c r="V4" s="22">
        <v>4.47</v>
      </c>
      <c r="W4" s="22"/>
      <c r="X4" s="17">
        <v>2.82</v>
      </c>
      <c r="Y4" s="17">
        <v>0.68</v>
      </c>
      <c r="Z4" s="17"/>
    </row>
    <row r="5" spans="1:26" s="4" customFormat="1" x14ac:dyDescent="0.2">
      <c r="B5" s="23"/>
      <c r="C5" s="23"/>
      <c r="D5" s="23"/>
      <c r="E5" s="23"/>
      <c r="F5" s="23"/>
      <c r="G5" s="23"/>
      <c r="I5" s="5"/>
      <c r="J5" s="5"/>
      <c r="K5" s="5"/>
      <c r="L5" s="5"/>
      <c r="M5" s="5"/>
      <c r="N5" s="24"/>
      <c r="O5" s="24"/>
    </row>
    <row r="6" spans="1:26" s="4" customFormat="1" x14ac:dyDescent="0.2">
      <c r="B6" s="23"/>
      <c r="C6" s="23"/>
      <c r="D6" s="23"/>
      <c r="E6" s="23"/>
      <c r="F6" s="23"/>
      <c r="G6" s="23"/>
      <c r="I6" s="5"/>
      <c r="J6" s="5"/>
      <c r="K6" s="5"/>
      <c r="L6" s="5"/>
      <c r="M6" s="5"/>
      <c r="N6" s="24"/>
      <c r="O6" s="24"/>
    </row>
    <row r="7" spans="1:26" s="4" customFormat="1" x14ac:dyDescent="0.2">
      <c r="B7" s="23"/>
      <c r="C7" s="23"/>
      <c r="D7" s="23"/>
      <c r="E7" s="23"/>
      <c r="F7" s="23"/>
      <c r="G7" s="23"/>
      <c r="I7" s="5"/>
      <c r="J7" s="5"/>
      <c r="K7" s="5"/>
      <c r="L7" s="5"/>
      <c r="M7" s="5"/>
      <c r="N7" s="24"/>
      <c r="O7" s="24"/>
    </row>
    <row r="8" spans="1:26" s="4" customFormat="1" x14ac:dyDescent="0.2">
      <c r="B8" s="23"/>
      <c r="C8" s="23"/>
      <c r="D8" s="23"/>
      <c r="E8" s="23"/>
      <c r="F8" s="23"/>
      <c r="G8" s="23"/>
      <c r="I8" s="5"/>
      <c r="J8" s="5"/>
      <c r="K8" s="5"/>
      <c r="L8" s="5"/>
      <c r="M8" s="5"/>
      <c r="N8" s="24"/>
      <c r="O8" s="24"/>
    </row>
    <row r="9" spans="1:26" s="4" customFormat="1" x14ac:dyDescent="0.2">
      <c r="B9" s="23"/>
      <c r="C9" s="23"/>
      <c r="D9" s="23"/>
      <c r="E9" s="23"/>
      <c r="F9" s="23"/>
      <c r="G9" s="23"/>
      <c r="I9" s="5"/>
      <c r="J9" s="5"/>
      <c r="K9" s="5"/>
      <c r="L9" s="5"/>
      <c r="M9" s="5"/>
      <c r="N9" s="24"/>
      <c r="O9" s="24"/>
    </row>
    <row r="10" spans="1:26" s="4" customFormat="1" x14ac:dyDescent="0.2">
      <c r="B10" s="23"/>
      <c r="C10" s="23"/>
      <c r="D10" s="23"/>
      <c r="E10" s="23"/>
      <c r="F10" s="23"/>
      <c r="G10" s="23"/>
      <c r="I10" s="5"/>
      <c r="J10" s="5"/>
      <c r="K10" s="5"/>
      <c r="L10" s="5"/>
      <c r="M10" s="5"/>
      <c r="N10" s="24"/>
      <c r="O10" s="24"/>
    </row>
    <row r="11" spans="1:26" s="4" customFormat="1" x14ac:dyDescent="0.2">
      <c r="B11" s="23"/>
      <c r="C11" s="23"/>
      <c r="D11" s="23"/>
      <c r="E11" s="23"/>
      <c r="F11" s="23"/>
      <c r="G11" s="23"/>
      <c r="I11" s="5"/>
      <c r="J11" s="5"/>
      <c r="K11" s="5"/>
      <c r="L11" s="5"/>
      <c r="M11" s="5"/>
      <c r="N11" s="24"/>
      <c r="O11" s="24"/>
    </row>
    <row r="12" spans="1:26" s="4" customFormat="1" x14ac:dyDescent="0.2">
      <c r="B12" s="23"/>
      <c r="C12" s="23"/>
      <c r="D12" s="23"/>
      <c r="E12" s="23"/>
      <c r="F12" s="23"/>
      <c r="G12" s="23"/>
      <c r="I12" s="5"/>
      <c r="J12" s="5"/>
      <c r="K12" s="5"/>
      <c r="L12" s="5"/>
      <c r="M12" s="5"/>
      <c r="N12" s="24"/>
      <c r="O12" s="24"/>
    </row>
  </sheetData>
  <mergeCells count="20">
    <mergeCell ref="B12:G12"/>
    <mergeCell ref="N12:O12"/>
    <mergeCell ref="B9:G9"/>
    <mergeCell ref="N9:O9"/>
    <mergeCell ref="B10:G10"/>
    <mergeCell ref="N10:O10"/>
    <mergeCell ref="B11:G11"/>
    <mergeCell ref="N11:O11"/>
    <mergeCell ref="V3:W3"/>
    <mergeCell ref="V4:W4"/>
    <mergeCell ref="B3:G3"/>
    <mergeCell ref="B8:G8"/>
    <mergeCell ref="N8:O8"/>
    <mergeCell ref="B4:G4"/>
    <mergeCell ref="B5:G5"/>
    <mergeCell ref="N5:O5"/>
    <mergeCell ref="B6:G6"/>
    <mergeCell ref="N6:O6"/>
    <mergeCell ref="B7:G7"/>
    <mergeCell ref="N7:O7"/>
  </mergeCells>
  <conditionalFormatting sqref="I3:Y4">
    <cfRule type="cellIs" dxfId="3" priority="1" operator="equal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7"/>
  <sheetViews>
    <sheetView zoomScale="91" zoomScaleNormal="73" workbookViewId="0">
      <selection sqref="A1:Y18"/>
    </sheetView>
  </sheetViews>
  <sheetFormatPr baseColWidth="10" defaultColWidth="8.83203125" defaultRowHeight="15" x14ac:dyDescent="0.2"/>
  <sheetData>
    <row r="1" spans="1:26" ht="52" x14ac:dyDescent="0.2">
      <c r="A1" s="1"/>
      <c r="B1" s="1"/>
      <c r="C1" s="1"/>
      <c r="D1" s="1"/>
      <c r="E1" s="1"/>
      <c r="F1" s="1"/>
      <c r="G1" s="1"/>
      <c r="H1" s="1"/>
      <c r="I1" s="1" t="s">
        <v>11</v>
      </c>
      <c r="J1" s="1" t="s">
        <v>13</v>
      </c>
      <c r="K1" s="1" t="s">
        <v>14</v>
      </c>
      <c r="L1" s="1" t="s">
        <v>21</v>
      </c>
      <c r="M1" s="1" t="s">
        <v>24</v>
      </c>
      <c r="N1" s="1" t="s">
        <v>26</v>
      </c>
      <c r="O1" s="1" t="s">
        <v>27</v>
      </c>
      <c r="P1" s="1" t="s">
        <v>33</v>
      </c>
      <c r="Q1" s="1" t="s">
        <v>35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46</v>
      </c>
      <c r="Y1" s="1" t="s">
        <v>50</v>
      </c>
    </row>
    <row r="2" spans="1:26" x14ac:dyDescent="0.2">
      <c r="H2" t="s">
        <v>68</v>
      </c>
      <c r="I2" s="2">
        <v>5.57</v>
      </c>
      <c r="J2" s="2">
        <v>5.8</v>
      </c>
      <c r="K2" s="2">
        <v>5.92</v>
      </c>
      <c r="L2" s="2">
        <v>6.92</v>
      </c>
      <c r="M2" s="2">
        <v>7.31</v>
      </c>
      <c r="N2" s="2">
        <v>7.59</v>
      </c>
      <c r="O2" s="2">
        <v>7.71</v>
      </c>
      <c r="P2" s="2">
        <v>8.64</v>
      </c>
      <c r="Q2" s="2">
        <v>9.1199999999999992</v>
      </c>
      <c r="R2" s="2">
        <v>9.4499999999999993</v>
      </c>
      <c r="S2" s="2">
        <v>9.68</v>
      </c>
      <c r="T2" s="2">
        <v>9.8699999999999992</v>
      </c>
      <c r="U2" s="2">
        <v>10.14</v>
      </c>
      <c r="V2" s="2">
        <v>10.35</v>
      </c>
      <c r="W2" s="2">
        <v>10.35</v>
      </c>
      <c r="X2" s="2">
        <v>10.92</v>
      </c>
      <c r="Y2" s="2">
        <v>11.39</v>
      </c>
      <c r="Z2" s="2"/>
    </row>
    <row r="3" spans="1:26" x14ac:dyDescent="0.2">
      <c r="A3" s="15">
        <v>2</v>
      </c>
      <c r="B3" s="21" t="s">
        <v>112</v>
      </c>
      <c r="C3" s="21"/>
      <c r="D3" s="21"/>
      <c r="E3" s="21"/>
      <c r="F3" s="21"/>
      <c r="G3" s="21"/>
      <c r="H3" s="15" t="s">
        <v>70</v>
      </c>
      <c r="I3" s="17">
        <v>0.05</v>
      </c>
      <c r="J3" s="17">
        <v>0.05</v>
      </c>
      <c r="K3" s="17">
        <v>0.16</v>
      </c>
      <c r="L3" s="17">
        <v>3.08</v>
      </c>
      <c r="M3" s="17">
        <v>0.54</v>
      </c>
      <c r="N3" s="17">
        <v>1.29</v>
      </c>
      <c r="O3" s="17">
        <v>0.26</v>
      </c>
      <c r="P3" s="17">
        <v>0.05</v>
      </c>
      <c r="Q3" s="17">
        <v>13.47</v>
      </c>
      <c r="R3" s="18">
        <v>9.69</v>
      </c>
      <c r="S3" s="17">
        <v>7.8</v>
      </c>
      <c r="T3" s="17">
        <v>15.09</v>
      </c>
      <c r="U3" s="18">
        <v>5.86</v>
      </c>
      <c r="V3" s="22">
        <v>3.44</v>
      </c>
      <c r="W3" s="22"/>
      <c r="X3" s="17">
        <v>2.21</v>
      </c>
      <c r="Y3" s="17">
        <v>0.39</v>
      </c>
      <c r="Z3" s="2"/>
    </row>
    <row r="4" spans="1:26" x14ac:dyDescent="0.2">
      <c r="A4">
        <v>3</v>
      </c>
      <c r="B4" s="25" t="s">
        <v>71</v>
      </c>
      <c r="C4" s="25"/>
      <c r="D4" s="25"/>
      <c r="E4" s="25"/>
      <c r="F4" s="25"/>
      <c r="G4" s="25"/>
      <c r="H4" t="s">
        <v>70</v>
      </c>
      <c r="I4" s="17">
        <v>0.63</v>
      </c>
      <c r="J4" s="17">
        <v>0.18</v>
      </c>
      <c r="K4" s="17">
        <v>0.05</v>
      </c>
      <c r="L4" s="17">
        <v>0.98</v>
      </c>
      <c r="M4" s="17">
        <v>1.28</v>
      </c>
      <c r="N4" s="17">
        <v>0.39</v>
      </c>
      <c r="O4" s="17">
        <v>0.33</v>
      </c>
      <c r="P4" s="17">
        <v>28.31</v>
      </c>
      <c r="Q4" s="17">
        <v>4.4400000000000004</v>
      </c>
      <c r="R4" s="17">
        <v>8.41</v>
      </c>
      <c r="S4" s="17">
        <v>6.26</v>
      </c>
      <c r="T4" s="17">
        <v>13.22</v>
      </c>
      <c r="U4" s="17">
        <v>3.75</v>
      </c>
      <c r="V4" s="22">
        <v>3.74</v>
      </c>
      <c r="W4" s="22"/>
      <c r="X4" s="18">
        <v>2.2999999999999998</v>
      </c>
      <c r="Y4" s="18">
        <v>0.83</v>
      </c>
      <c r="Z4" s="2"/>
    </row>
    <row r="5" spans="1:26" x14ac:dyDescent="0.2">
      <c r="A5">
        <v>4</v>
      </c>
      <c r="B5" s="25" t="s">
        <v>72</v>
      </c>
      <c r="C5" s="25"/>
      <c r="D5" s="25"/>
      <c r="E5" s="25"/>
      <c r="F5" s="25"/>
      <c r="G5" s="25"/>
      <c r="H5" t="s">
        <v>70</v>
      </c>
      <c r="I5" s="17">
        <v>0.59</v>
      </c>
      <c r="J5" s="17">
        <v>0.19</v>
      </c>
      <c r="K5" s="17">
        <v>0.05</v>
      </c>
      <c r="L5" s="18">
        <v>1.66</v>
      </c>
      <c r="M5" s="17">
        <v>1.72</v>
      </c>
      <c r="N5" s="17">
        <v>0.37</v>
      </c>
      <c r="O5" s="17">
        <v>0.3</v>
      </c>
      <c r="P5" s="17">
        <v>27.23</v>
      </c>
      <c r="Q5" s="17">
        <v>1.84</v>
      </c>
      <c r="R5" s="17">
        <v>5.36</v>
      </c>
      <c r="S5" s="17">
        <v>7.36</v>
      </c>
      <c r="T5" s="17">
        <v>16.95</v>
      </c>
      <c r="U5" s="17">
        <v>4.0199999999999996</v>
      </c>
      <c r="V5" s="22">
        <v>2.73</v>
      </c>
      <c r="W5" s="22"/>
      <c r="X5" s="18">
        <v>3.81</v>
      </c>
      <c r="Y5" s="18">
        <v>0.89</v>
      </c>
      <c r="Z5" s="2"/>
    </row>
    <row r="6" spans="1:26" x14ac:dyDescent="0.2">
      <c r="A6">
        <v>5</v>
      </c>
      <c r="B6" s="25" t="s">
        <v>73</v>
      </c>
      <c r="C6" s="25"/>
      <c r="D6" s="25"/>
      <c r="E6" s="25"/>
      <c r="F6" s="25"/>
      <c r="G6" s="25"/>
      <c r="H6" t="s">
        <v>70</v>
      </c>
      <c r="I6" s="17">
        <v>0.49</v>
      </c>
      <c r="J6" s="17">
        <v>0.21</v>
      </c>
      <c r="K6" s="17">
        <v>0.05</v>
      </c>
      <c r="L6" s="18">
        <v>1.37</v>
      </c>
      <c r="M6" s="17">
        <v>1.57</v>
      </c>
      <c r="N6" s="17">
        <v>0.22</v>
      </c>
      <c r="O6" s="17">
        <v>0.18</v>
      </c>
      <c r="P6" s="17">
        <v>32.119999999999997</v>
      </c>
      <c r="Q6" s="17">
        <v>1.67</v>
      </c>
      <c r="R6" s="17">
        <v>5.12</v>
      </c>
      <c r="S6" s="17">
        <v>8.6300000000000008</v>
      </c>
      <c r="T6" s="17">
        <v>17.53</v>
      </c>
      <c r="U6" s="17">
        <v>3.62</v>
      </c>
      <c r="V6" s="22">
        <v>2.04</v>
      </c>
      <c r="W6" s="22"/>
      <c r="X6" s="18">
        <v>3.61</v>
      </c>
      <c r="Y6" s="18">
        <v>0.51</v>
      </c>
      <c r="Z6" s="2"/>
    </row>
    <row r="7" spans="1:26" x14ac:dyDescent="0.2">
      <c r="A7">
        <v>6</v>
      </c>
      <c r="B7" s="25" t="s">
        <v>74</v>
      </c>
      <c r="C7" s="25"/>
      <c r="D7" s="25"/>
      <c r="E7" s="25"/>
      <c r="F7" s="25"/>
      <c r="G7" s="25"/>
      <c r="H7" t="s">
        <v>70</v>
      </c>
      <c r="I7" s="17">
        <v>0.5</v>
      </c>
      <c r="J7" s="17">
        <v>0.18</v>
      </c>
      <c r="K7" s="17">
        <v>0.05</v>
      </c>
      <c r="L7" s="18">
        <v>1.24</v>
      </c>
      <c r="M7" s="17">
        <v>1.1000000000000001</v>
      </c>
      <c r="N7" s="17">
        <v>0.19</v>
      </c>
      <c r="O7" s="17">
        <v>0.2</v>
      </c>
      <c r="P7" s="17">
        <v>30.16</v>
      </c>
      <c r="Q7" s="17">
        <v>2.21</v>
      </c>
      <c r="R7" s="17">
        <v>6.96</v>
      </c>
      <c r="S7" s="17">
        <v>6.59</v>
      </c>
      <c r="T7" s="17">
        <v>14.92</v>
      </c>
      <c r="U7" s="17">
        <v>3.81</v>
      </c>
      <c r="V7" s="22">
        <v>2.62</v>
      </c>
      <c r="W7" s="22"/>
      <c r="X7" s="18">
        <v>3</v>
      </c>
      <c r="Y7" s="18">
        <v>0.71</v>
      </c>
      <c r="Z7" s="2"/>
    </row>
    <row r="8" spans="1:26" x14ac:dyDescent="0.2">
      <c r="A8">
        <v>7</v>
      </c>
      <c r="B8" s="25" t="s">
        <v>75</v>
      </c>
      <c r="C8" s="25"/>
      <c r="D8" s="25"/>
      <c r="E8" s="25"/>
      <c r="F8" s="25"/>
      <c r="G8" s="25"/>
      <c r="H8" t="s">
        <v>70</v>
      </c>
      <c r="I8" s="17">
        <v>0.37</v>
      </c>
      <c r="J8" s="17">
        <v>0.15</v>
      </c>
      <c r="K8" s="17">
        <v>0.05</v>
      </c>
      <c r="L8" s="18">
        <v>1.1100000000000001</v>
      </c>
      <c r="M8" s="17">
        <v>0.94</v>
      </c>
      <c r="N8" s="17">
        <v>0.12</v>
      </c>
      <c r="O8" s="17">
        <v>0.13</v>
      </c>
      <c r="P8" s="17">
        <v>34.619999999999997</v>
      </c>
      <c r="Q8" s="17">
        <v>1.65</v>
      </c>
      <c r="R8" s="17">
        <v>6.07</v>
      </c>
      <c r="S8" s="17">
        <v>6.84</v>
      </c>
      <c r="T8" s="17">
        <v>14.59</v>
      </c>
      <c r="U8" s="17">
        <v>3.57</v>
      </c>
      <c r="V8" s="22">
        <v>1.76</v>
      </c>
      <c r="W8" s="22"/>
      <c r="X8" s="18">
        <v>2.37</v>
      </c>
      <c r="Y8" s="18">
        <v>0.33</v>
      </c>
      <c r="Z8" s="2"/>
    </row>
    <row r="9" spans="1:26" x14ac:dyDescent="0.2">
      <c r="A9">
        <v>8</v>
      </c>
      <c r="B9" s="21" t="s">
        <v>113</v>
      </c>
      <c r="C9" s="21"/>
      <c r="D9" s="21"/>
      <c r="E9" s="21"/>
      <c r="F9" s="21"/>
      <c r="G9" s="21"/>
      <c r="H9" s="15" t="s">
        <v>70</v>
      </c>
      <c r="I9" s="17">
        <v>0.05</v>
      </c>
      <c r="J9" s="17">
        <v>0.05</v>
      </c>
      <c r="K9" s="17">
        <v>0.33</v>
      </c>
      <c r="L9" s="17">
        <v>3.41</v>
      </c>
      <c r="M9" s="17">
        <v>0.73</v>
      </c>
      <c r="N9" s="17">
        <v>1.86</v>
      </c>
      <c r="O9" s="17">
        <v>0.34</v>
      </c>
      <c r="P9" s="17">
        <v>0.05</v>
      </c>
      <c r="Q9" s="17">
        <v>13.23</v>
      </c>
      <c r="R9" s="18">
        <v>9.8699999999999992</v>
      </c>
      <c r="S9" s="17">
        <v>7.67</v>
      </c>
      <c r="T9" s="17">
        <v>15.78</v>
      </c>
      <c r="U9" s="17">
        <v>5.67</v>
      </c>
      <c r="V9" s="22">
        <v>4.47</v>
      </c>
      <c r="W9" s="22"/>
      <c r="X9" s="17">
        <v>2.82</v>
      </c>
      <c r="Y9" s="17">
        <v>0.68</v>
      </c>
      <c r="Z9" s="2"/>
    </row>
    <row r="10" spans="1:26" x14ac:dyDescent="0.2">
      <c r="A10">
        <v>9</v>
      </c>
      <c r="B10" s="25" t="s">
        <v>77</v>
      </c>
      <c r="C10" s="25"/>
      <c r="D10" s="25"/>
      <c r="E10" s="25"/>
      <c r="F10" s="25"/>
      <c r="G10" s="25"/>
      <c r="H10" t="s">
        <v>70</v>
      </c>
      <c r="I10" s="17">
        <v>0.59</v>
      </c>
      <c r="J10" s="22">
        <v>0.3</v>
      </c>
      <c r="K10" s="22"/>
      <c r="L10" s="18">
        <v>1.7</v>
      </c>
      <c r="M10" s="17">
        <v>1.67</v>
      </c>
      <c r="N10" s="17">
        <v>0.44</v>
      </c>
      <c r="O10" s="17">
        <v>0.52</v>
      </c>
      <c r="P10" s="17">
        <v>31.18</v>
      </c>
      <c r="Q10" s="17">
        <v>1.34</v>
      </c>
      <c r="R10" s="17">
        <v>4.4000000000000004</v>
      </c>
      <c r="S10" s="17">
        <v>7.19</v>
      </c>
      <c r="T10" s="17">
        <v>15.97</v>
      </c>
      <c r="U10" s="17">
        <v>3.52</v>
      </c>
      <c r="V10" s="22">
        <v>2.4300000000000002</v>
      </c>
      <c r="W10" s="22"/>
      <c r="X10" s="18">
        <v>3.04</v>
      </c>
      <c r="Y10" s="18">
        <v>0.86</v>
      </c>
      <c r="Z10" s="2"/>
    </row>
    <row r="11" spans="1:26" x14ac:dyDescent="0.2">
      <c r="A11">
        <v>10</v>
      </c>
      <c r="B11" s="25" t="s">
        <v>78</v>
      </c>
      <c r="C11" s="25"/>
      <c r="D11" s="25"/>
      <c r="E11" s="25"/>
      <c r="F11" s="25"/>
      <c r="G11" s="25"/>
      <c r="H11" t="s">
        <v>70</v>
      </c>
      <c r="I11" s="17">
        <v>0.63</v>
      </c>
      <c r="J11" s="22">
        <v>0.36</v>
      </c>
      <c r="K11" s="22"/>
      <c r="L11" s="18">
        <v>2.74</v>
      </c>
      <c r="M11" s="17">
        <v>3.37</v>
      </c>
      <c r="N11" s="17">
        <v>0.97</v>
      </c>
      <c r="O11" s="17">
        <v>0.69</v>
      </c>
      <c r="P11" s="17">
        <v>22.01</v>
      </c>
      <c r="Q11" s="17">
        <v>1.6</v>
      </c>
      <c r="R11" s="17">
        <v>5.21</v>
      </c>
      <c r="S11" s="17">
        <v>7.68</v>
      </c>
      <c r="T11" s="17">
        <v>17.47</v>
      </c>
      <c r="U11" s="17">
        <v>4.09</v>
      </c>
      <c r="V11" s="22">
        <v>3.57</v>
      </c>
      <c r="W11" s="22"/>
      <c r="X11" s="18">
        <v>5.01</v>
      </c>
      <c r="Y11" s="18">
        <v>1.6</v>
      </c>
      <c r="Z11" s="2"/>
    </row>
    <row r="12" spans="1:26" x14ac:dyDescent="0.2">
      <c r="A12">
        <v>11</v>
      </c>
      <c r="B12" s="25" t="s">
        <v>79</v>
      </c>
      <c r="C12" s="25"/>
      <c r="D12" s="25"/>
      <c r="E12" s="25"/>
      <c r="F12" s="25"/>
      <c r="G12" s="25"/>
      <c r="H12" t="s">
        <v>70</v>
      </c>
      <c r="I12" s="17">
        <v>0.66</v>
      </c>
      <c r="J12" s="22">
        <v>0.34</v>
      </c>
      <c r="K12" s="22"/>
      <c r="L12" s="17">
        <v>1.66</v>
      </c>
      <c r="M12" s="17">
        <v>2.84</v>
      </c>
      <c r="N12" s="17">
        <v>0.79</v>
      </c>
      <c r="O12" s="17">
        <v>0.75</v>
      </c>
      <c r="P12" s="17">
        <v>25.35</v>
      </c>
      <c r="Q12" s="17">
        <v>2.38</v>
      </c>
      <c r="R12" s="17">
        <v>8</v>
      </c>
      <c r="S12" s="17">
        <v>7.08</v>
      </c>
      <c r="T12" s="17">
        <v>14.77</v>
      </c>
      <c r="U12" s="17">
        <v>3.43</v>
      </c>
      <c r="V12" s="22">
        <v>3.96</v>
      </c>
      <c r="W12" s="22"/>
      <c r="X12" s="18">
        <v>3.39</v>
      </c>
      <c r="Y12" s="18">
        <v>1.1599999999999999</v>
      </c>
      <c r="Z12" s="2"/>
    </row>
    <row r="13" spans="1:26" x14ac:dyDescent="0.2">
      <c r="A13">
        <v>12</v>
      </c>
      <c r="B13" s="25" t="s">
        <v>80</v>
      </c>
      <c r="C13" s="25"/>
      <c r="D13" s="25"/>
      <c r="E13" s="25"/>
      <c r="F13" s="25"/>
      <c r="G13" s="25"/>
      <c r="H13" t="s">
        <v>70</v>
      </c>
      <c r="I13" s="17">
        <v>0.5</v>
      </c>
      <c r="J13" s="22">
        <v>0.28999999999999998</v>
      </c>
      <c r="K13" s="22"/>
      <c r="L13" s="17">
        <v>2.0499999999999998</v>
      </c>
      <c r="M13" s="17">
        <v>2.6</v>
      </c>
      <c r="N13" s="17">
        <v>1.06</v>
      </c>
      <c r="O13" s="17">
        <v>0.69</v>
      </c>
      <c r="P13" s="17">
        <v>22.64</v>
      </c>
      <c r="Q13" s="17">
        <v>2.42</v>
      </c>
      <c r="R13" s="17">
        <v>6.93</v>
      </c>
      <c r="S13" s="17">
        <v>7.45</v>
      </c>
      <c r="T13" s="17">
        <v>15.56</v>
      </c>
      <c r="U13" s="17">
        <v>4.41</v>
      </c>
      <c r="V13" s="22">
        <v>4.6500000000000004</v>
      </c>
      <c r="W13" s="22"/>
      <c r="X13" s="18">
        <v>4.1500000000000004</v>
      </c>
      <c r="Y13" s="18">
        <v>2.0299999999999998</v>
      </c>
      <c r="Z13" s="2"/>
    </row>
    <row r="14" spans="1:26" x14ac:dyDescent="0.2">
      <c r="A14">
        <v>13</v>
      </c>
      <c r="B14" s="25" t="s">
        <v>81</v>
      </c>
      <c r="C14" s="25"/>
      <c r="D14" s="25"/>
      <c r="E14" s="25"/>
      <c r="F14" s="25"/>
      <c r="G14" s="25"/>
      <c r="H14" t="s">
        <v>70</v>
      </c>
      <c r="I14" s="17">
        <v>0.85</v>
      </c>
      <c r="J14" s="22">
        <v>0.53</v>
      </c>
      <c r="K14" s="22"/>
      <c r="L14" s="18">
        <v>3.35</v>
      </c>
      <c r="M14" s="17">
        <v>3.48</v>
      </c>
      <c r="N14" s="17">
        <v>1.33</v>
      </c>
      <c r="O14" s="17">
        <v>1.25</v>
      </c>
      <c r="P14" s="17">
        <v>20.45</v>
      </c>
      <c r="Q14" s="17">
        <v>1.88</v>
      </c>
      <c r="R14" s="17">
        <v>6.53</v>
      </c>
      <c r="S14" s="17">
        <v>6.62</v>
      </c>
      <c r="T14" s="17">
        <v>16.329999999999998</v>
      </c>
      <c r="U14" s="17">
        <v>4.09</v>
      </c>
      <c r="V14" s="22">
        <v>4.6900000000000004</v>
      </c>
      <c r="W14" s="22"/>
      <c r="X14" s="18">
        <v>4.3</v>
      </c>
      <c r="Y14" s="18">
        <v>1.96</v>
      </c>
      <c r="Z14" s="2"/>
    </row>
    <row r="15" spans="1:26" x14ac:dyDescent="0.2">
      <c r="A15">
        <v>14</v>
      </c>
      <c r="B15" s="25" t="s">
        <v>82</v>
      </c>
      <c r="C15" s="25"/>
      <c r="D15" s="25"/>
      <c r="E15" s="25"/>
      <c r="F15" s="25"/>
      <c r="G15" s="25"/>
      <c r="H15" t="s">
        <v>70</v>
      </c>
      <c r="I15" s="17">
        <v>0.56000000000000005</v>
      </c>
      <c r="J15" s="22">
        <v>0.27</v>
      </c>
      <c r="K15" s="22"/>
      <c r="L15" s="17">
        <v>1.55</v>
      </c>
      <c r="M15" s="17">
        <v>2.64</v>
      </c>
      <c r="N15" s="17">
        <v>0.8</v>
      </c>
      <c r="O15" s="17">
        <v>0.34</v>
      </c>
      <c r="P15" s="17">
        <v>28.08</v>
      </c>
      <c r="Q15" s="17">
        <v>1.36</v>
      </c>
      <c r="R15" s="17">
        <v>4.1399999999999997</v>
      </c>
      <c r="S15" s="17">
        <v>8.61</v>
      </c>
      <c r="T15" s="17">
        <v>17.579999999999998</v>
      </c>
      <c r="U15" s="17">
        <v>3.62</v>
      </c>
      <c r="V15" s="22">
        <v>2.5099999999999998</v>
      </c>
      <c r="W15" s="22"/>
      <c r="X15" s="17">
        <v>3.78</v>
      </c>
      <c r="Y15" s="17">
        <v>0.88</v>
      </c>
      <c r="Z15" s="2"/>
    </row>
    <row r="16" spans="1:26" x14ac:dyDescent="0.2">
      <c r="A16">
        <v>15</v>
      </c>
      <c r="B16" s="25" t="s">
        <v>83</v>
      </c>
      <c r="C16" s="25"/>
      <c r="D16" s="25"/>
      <c r="E16" s="25"/>
      <c r="F16" s="25"/>
      <c r="G16" s="25"/>
      <c r="H16" t="s">
        <v>70</v>
      </c>
      <c r="I16" s="17">
        <v>0.35</v>
      </c>
      <c r="J16" s="22">
        <v>0.18</v>
      </c>
      <c r="K16" s="22"/>
      <c r="L16" s="17">
        <v>1.92</v>
      </c>
      <c r="M16" s="17">
        <v>1.37</v>
      </c>
      <c r="N16" s="17">
        <v>0.67</v>
      </c>
      <c r="O16" s="17">
        <v>0.36</v>
      </c>
      <c r="P16" s="17">
        <v>25.7</v>
      </c>
      <c r="Q16" s="17">
        <v>3.54</v>
      </c>
      <c r="R16" s="17">
        <v>6.94</v>
      </c>
      <c r="S16" s="17">
        <v>6.48</v>
      </c>
      <c r="T16" s="17">
        <v>15.24</v>
      </c>
      <c r="U16" s="17">
        <v>4.55</v>
      </c>
      <c r="V16" s="22">
        <v>4.92</v>
      </c>
      <c r="W16" s="22"/>
      <c r="X16" s="18">
        <v>3.27</v>
      </c>
      <c r="Y16" s="17">
        <v>1.17</v>
      </c>
      <c r="Z16" s="2"/>
    </row>
    <row r="17" spans="1:26" x14ac:dyDescent="0.2">
      <c r="A17">
        <v>16</v>
      </c>
      <c r="B17" s="25" t="s">
        <v>84</v>
      </c>
      <c r="C17" s="25"/>
      <c r="D17" s="25"/>
      <c r="E17" s="25"/>
      <c r="F17" s="25"/>
      <c r="G17" s="25"/>
      <c r="H17" t="s">
        <v>70</v>
      </c>
      <c r="I17" s="17">
        <v>0.4</v>
      </c>
      <c r="J17" s="22">
        <v>0.18</v>
      </c>
      <c r="K17" s="22"/>
      <c r="L17" s="18">
        <v>1.44</v>
      </c>
      <c r="M17" s="17">
        <v>1.64</v>
      </c>
      <c r="N17" s="17">
        <v>0.28999999999999998</v>
      </c>
      <c r="O17" s="17">
        <v>0.14000000000000001</v>
      </c>
      <c r="P17" s="17">
        <v>33.39</v>
      </c>
      <c r="Q17" s="17">
        <v>1.27</v>
      </c>
      <c r="R17" s="17">
        <v>3.77</v>
      </c>
      <c r="S17" s="17">
        <v>8.85</v>
      </c>
      <c r="T17" s="17">
        <v>16.57</v>
      </c>
      <c r="U17" s="17">
        <v>3.35</v>
      </c>
      <c r="V17" s="22">
        <v>1.89</v>
      </c>
      <c r="W17" s="22"/>
      <c r="X17" s="17">
        <v>2.88</v>
      </c>
      <c r="Y17" s="17">
        <v>0.46</v>
      </c>
      <c r="Z17" s="2"/>
    </row>
    <row r="18" spans="1:26" x14ac:dyDescent="0.2">
      <c r="A18">
        <v>17</v>
      </c>
      <c r="B18" s="25" t="s">
        <v>85</v>
      </c>
      <c r="C18" s="25"/>
      <c r="D18" s="25"/>
      <c r="E18" s="25"/>
      <c r="F18" s="25"/>
      <c r="G18" s="25"/>
      <c r="H18" t="s">
        <v>70</v>
      </c>
      <c r="I18" s="17">
        <v>0.57999999999999996</v>
      </c>
      <c r="J18" s="22">
        <v>0.25</v>
      </c>
      <c r="K18" s="22"/>
      <c r="L18" s="17">
        <v>1.81</v>
      </c>
      <c r="M18" s="17">
        <v>2.31</v>
      </c>
      <c r="N18" s="17">
        <v>0.67</v>
      </c>
      <c r="O18" s="17">
        <v>0.28000000000000003</v>
      </c>
      <c r="P18" s="17">
        <v>30.75</v>
      </c>
      <c r="Q18" s="18">
        <v>2.67</v>
      </c>
      <c r="R18" s="17">
        <v>3.63</v>
      </c>
      <c r="S18" s="17">
        <v>9.69</v>
      </c>
      <c r="T18" s="17">
        <v>18.489999999999998</v>
      </c>
      <c r="U18" s="17">
        <v>3.5</v>
      </c>
      <c r="V18" s="22">
        <v>3.08</v>
      </c>
      <c r="W18" s="22"/>
      <c r="X18" s="17">
        <v>3.93</v>
      </c>
      <c r="Y18" s="17">
        <v>0.88</v>
      </c>
      <c r="Z18" s="2"/>
    </row>
    <row r="19" spans="1:26" x14ac:dyDescent="0.2">
      <c r="H19" t="s">
        <v>86</v>
      </c>
      <c r="I19" s="2">
        <f>AVERAGE(I3:I18)</f>
        <v>0.48749999999999993</v>
      </c>
      <c r="J19" s="2">
        <f t="shared" ref="J19:Y19" si="0">AVERAGE(J3:J18)</f>
        <v>0.23187500000000003</v>
      </c>
      <c r="K19" s="2">
        <f t="shared" si="0"/>
        <v>0.10571428571428572</v>
      </c>
      <c r="L19" s="2">
        <f t="shared" si="0"/>
        <v>1.941875</v>
      </c>
      <c r="M19" s="2">
        <f t="shared" si="0"/>
        <v>1.8625000000000003</v>
      </c>
      <c r="N19" s="2">
        <f t="shared" si="0"/>
        <v>0.71625000000000005</v>
      </c>
      <c r="O19" s="2">
        <f t="shared" si="0"/>
        <v>0.42249999999999999</v>
      </c>
      <c r="P19" s="2">
        <f t="shared" si="0"/>
        <v>24.505624999999998</v>
      </c>
      <c r="Q19" s="2">
        <f t="shared" si="0"/>
        <v>3.5606250000000013</v>
      </c>
      <c r="R19" s="2">
        <f t="shared" si="0"/>
        <v>6.3143750000000001</v>
      </c>
      <c r="S19" s="2">
        <f t="shared" si="0"/>
        <v>7.5500000000000007</v>
      </c>
      <c r="T19" s="2">
        <f t="shared" si="0"/>
        <v>16.00375</v>
      </c>
      <c r="U19" s="2">
        <f t="shared" si="0"/>
        <v>4.05375</v>
      </c>
      <c r="V19" s="2">
        <f t="shared" si="0"/>
        <v>3.28125</v>
      </c>
      <c r="W19" s="2" t="e">
        <f t="shared" si="0"/>
        <v>#DIV/0!</v>
      </c>
      <c r="X19" s="2">
        <f t="shared" si="0"/>
        <v>3.3668750000000003</v>
      </c>
      <c r="Y19" s="2">
        <f t="shared" si="0"/>
        <v>0.9587500000000001</v>
      </c>
    </row>
    <row r="20" spans="1:26" x14ac:dyDescent="0.2">
      <c r="H20" t="s">
        <v>87</v>
      </c>
      <c r="I20">
        <f>_xlfn.STDEV.S(I3:I18)</f>
        <v>0.20977766007529675</v>
      </c>
      <c r="J20">
        <f t="shared" ref="J20:Y20" si="1">_xlfn.STDEV.S(J3:J18)</f>
        <v>0.11906405838875132</v>
      </c>
      <c r="K20">
        <f t="shared" si="1"/>
        <v>0.10706028564273852</v>
      </c>
      <c r="L20">
        <f t="shared" si="1"/>
        <v>0.78144497567007265</v>
      </c>
      <c r="M20">
        <f t="shared" si="1"/>
        <v>0.91035890358326887</v>
      </c>
      <c r="N20">
        <f t="shared" si="1"/>
        <v>0.48828782495573247</v>
      </c>
      <c r="O20">
        <f t="shared" si="1"/>
        <v>0.29508190953247776</v>
      </c>
      <c r="P20">
        <f t="shared" si="1"/>
        <v>10.372547079510738</v>
      </c>
      <c r="Q20">
        <f t="shared" si="1"/>
        <v>3.9128292726193235</v>
      </c>
      <c r="R20">
        <f t="shared" si="1"/>
        <v>1.9696563786610066</v>
      </c>
      <c r="S20">
        <f t="shared" si="1"/>
        <v>0.97123975756074987</v>
      </c>
      <c r="T20">
        <f t="shared" si="1"/>
        <v>1.3803085403874982</v>
      </c>
      <c r="U20">
        <f t="shared" si="1"/>
        <v>0.75231088432021687</v>
      </c>
      <c r="V20">
        <f t="shared" si="1"/>
        <v>1.0528683045218277</v>
      </c>
      <c r="W20" t="e">
        <f t="shared" si="1"/>
        <v>#DIV/0!</v>
      </c>
      <c r="X20">
        <f t="shared" si="1"/>
        <v>0.78251490933612866</v>
      </c>
      <c r="Y20">
        <f t="shared" si="1"/>
        <v>0.51629287553997216</v>
      </c>
    </row>
    <row r="22" spans="1:26" x14ac:dyDescent="0.2">
      <c r="A22">
        <v>2</v>
      </c>
      <c r="B22" s="25" t="s">
        <v>69</v>
      </c>
      <c r="C22" s="25"/>
      <c r="D22" s="25"/>
      <c r="E22" s="25"/>
      <c r="F22" s="25"/>
      <c r="G22" s="25"/>
      <c r="H22" t="s">
        <v>94</v>
      </c>
      <c r="I22">
        <f>STANDARDIZE(I3,I$19,I$20)</f>
        <v>-2.0855414243965038</v>
      </c>
      <c r="J22">
        <f t="shared" ref="J22:Y37" si="2">STANDARDIZE(J3,J$19,J$20)</f>
        <v>-1.5275390614199222</v>
      </c>
      <c r="K22">
        <f t="shared" si="2"/>
        <v>0.50705743927179847</v>
      </c>
      <c r="L22">
        <f t="shared" si="2"/>
        <v>1.4564365188017003</v>
      </c>
      <c r="M22">
        <f t="shared" si="2"/>
        <v>-1.4527237497150853</v>
      </c>
      <c r="N22">
        <f t="shared" si="2"/>
        <v>1.1750241777009602</v>
      </c>
      <c r="O22">
        <f t="shared" si="2"/>
        <v>-0.5506945520905091</v>
      </c>
      <c r="P22">
        <f t="shared" si="2"/>
        <v>-2.3577261026183303</v>
      </c>
      <c r="Q22">
        <f t="shared" si="2"/>
        <v>2.5325344679213342</v>
      </c>
      <c r="R22">
        <f t="shared" si="2"/>
        <v>1.7138141640192008</v>
      </c>
      <c r="S22">
        <f t="shared" si="2"/>
        <v>0.25740297187572853</v>
      </c>
      <c r="T22">
        <f t="shared" si="2"/>
        <v>-0.66198967351421334</v>
      </c>
      <c r="U22">
        <f t="shared" si="2"/>
        <v>2.4009356206937187</v>
      </c>
      <c r="V22">
        <f t="shared" si="2"/>
        <v>0.15077859150874343</v>
      </c>
      <c r="W22" t="e">
        <f t="shared" si="2"/>
        <v>#DIV/0!</v>
      </c>
      <c r="X22">
        <f t="shared" si="2"/>
        <v>-1.4784063360293951</v>
      </c>
      <c r="Y22">
        <f t="shared" si="2"/>
        <v>-1.1016034250040054</v>
      </c>
    </row>
    <row r="23" spans="1:26" x14ac:dyDescent="0.2">
      <c r="A23">
        <v>3</v>
      </c>
      <c r="B23" s="25" t="s">
        <v>71</v>
      </c>
      <c r="C23" s="25"/>
      <c r="D23" s="25"/>
      <c r="E23" s="25"/>
      <c r="F23" s="25"/>
      <c r="G23" s="25"/>
      <c r="H23" t="s">
        <v>94</v>
      </c>
      <c r="I23">
        <f t="shared" ref="I23:X37" si="3">STANDARDIZE(I4,I$19,I$20)</f>
        <v>0.67929063537486167</v>
      </c>
      <c r="J23">
        <f t="shared" si="3"/>
        <v>-0.43568983538781308</v>
      </c>
      <c r="K23">
        <f t="shared" si="3"/>
        <v>-0.52040105609474052</v>
      </c>
      <c r="L23">
        <f t="shared" si="3"/>
        <v>-1.2308928074880927</v>
      </c>
      <c r="M23">
        <f t="shared" si="3"/>
        <v>-0.63985753059284489</v>
      </c>
      <c r="N23">
        <f t="shared" si="3"/>
        <v>-0.66815100300642849</v>
      </c>
      <c r="O23">
        <f t="shared" si="3"/>
        <v>-0.31347228349767436</v>
      </c>
      <c r="P23">
        <f t="shared" si="3"/>
        <v>0.36677346179656467</v>
      </c>
      <c r="Q23">
        <f t="shared" si="3"/>
        <v>0.22474146933871422</v>
      </c>
      <c r="R23">
        <f t="shared" si="3"/>
        <v>1.0639546180256214</v>
      </c>
      <c r="S23">
        <f t="shared" si="3"/>
        <v>-1.3281993348787651</v>
      </c>
      <c r="T23">
        <f t="shared" si="3"/>
        <v>-2.0167592379153931</v>
      </c>
      <c r="U23">
        <f t="shared" si="3"/>
        <v>-0.40375595559070832</v>
      </c>
      <c r="V23">
        <f t="shared" si="3"/>
        <v>0.4357145124701487</v>
      </c>
      <c r="W23" t="e">
        <f t="shared" si="3"/>
        <v>#DIV/0!</v>
      </c>
      <c r="X23">
        <f t="shared" si="3"/>
        <v>-1.3633925529995559</v>
      </c>
      <c r="Y23">
        <f t="shared" si="2"/>
        <v>-0.24937396214376412</v>
      </c>
    </row>
    <row r="24" spans="1:26" x14ac:dyDescent="0.2">
      <c r="A24">
        <v>4</v>
      </c>
      <c r="B24" s="25" t="s">
        <v>72</v>
      </c>
      <c r="C24" s="25"/>
      <c r="D24" s="25"/>
      <c r="E24" s="25"/>
      <c r="F24" s="25"/>
      <c r="G24" s="25"/>
      <c r="H24" t="s">
        <v>94</v>
      </c>
      <c r="I24">
        <f t="shared" si="3"/>
        <v>0.48861256228718108</v>
      </c>
      <c r="J24">
        <f t="shared" si="2"/>
        <v>-0.3517014333853431</v>
      </c>
      <c r="K24">
        <f t="shared" si="2"/>
        <v>-0.52040105609474052</v>
      </c>
      <c r="L24">
        <f t="shared" si="2"/>
        <v>-0.36070997802282651</v>
      </c>
      <c r="M24">
        <f t="shared" si="2"/>
        <v>-0.15653167057421555</v>
      </c>
      <c r="N24">
        <f t="shared" si="2"/>
        <v>-0.70911045146659268</v>
      </c>
      <c r="O24">
        <f t="shared" si="2"/>
        <v>-0.41513897003746081</v>
      </c>
      <c r="P24">
        <f t="shared" si="2"/>
        <v>0.2626524593348491</v>
      </c>
      <c r="Q24">
        <f t="shared" si="2"/>
        <v>-0.43973934974376777</v>
      </c>
      <c r="R24">
        <f t="shared" si="2"/>
        <v>-0.48453883141220505</v>
      </c>
      <c r="S24">
        <f t="shared" si="2"/>
        <v>-0.1956262586255548</v>
      </c>
      <c r="T24">
        <f t="shared" si="2"/>
        <v>0.68553513385808329</v>
      </c>
      <c r="U24">
        <f t="shared" si="2"/>
        <v>-4.4861772843412556E-2</v>
      </c>
      <c r="V24">
        <f t="shared" si="2"/>
        <v>-0.52356975476658174</v>
      </c>
      <c r="W24" t="e">
        <f t="shared" si="2"/>
        <v>#DIV/0!</v>
      </c>
      <c r="X24">
        <f t="shared" si="2"/>
        <v>0.56628314005663982</v>
      </c>
      <c r="Y24">
        <f t="shared" si="2"/>
        <v>-0.1331608535719129</v>
      </c>
    </row>
    <row r="25" spans="1:26" s="4" customFormat="1" x14ac:dyDescent="0.2">
      <c r="A25">
        <v>5</v>
      </c>
      <c r="B25" s="25" t="s">
        <v>73</v>
      </c>
      <c r="C25" s="25"/>
      <c r="D25" s="25"/>
      <c r="E25" s="25"/>
      <c r="F25" s="25"/>
      <c r="G25" s="25"/>
      <c r="H25" t="s">
        <v>94</v>
      </c>
      <c r="I25">
        <f>STANDARDIZE(I6,I$19,I$20)</f>
        <v>1.1917379567980299E-2</v>
      </c>
      <c r="J25">
        <f t="shared" ref="J25:Y25" si="4">STANDARDIZE(J6,J$19,J$20)</f>
        <v>-0.18372462938040329</v>
      </c>
      <c r="K25">
        <f t="shared" si="4"/>
        <v>-0.52040105609474052</v>
      </c>
      <c r="L25">
        <f t="shared" si="4"/>
        <v>-0.73181736117713103</v>
      </c>
      <c r="M25">
        <f t="shared" si="4"/>
        <v>-0.32130185012602092</v>
      </c>
      <c r="N25">
        <f t="shared" si="4"/>
        <v>-1.0163063149178242</v>
      </c>
      <c r="O25">
        <f t="shared" si="4"/>
        <v>-0.82180571619660603</v>
      </c>
      <c r="P25">
        <f t="shared" si="4"/>
        <v>0.7340892204809506</v>
      </c>
      <c r="Q25">
        <f t="shared" si="4"/>
        <v>-0.48318617252993012</v>
      </c>
      <c r="R25">
        <f t="shared" si="4"/>
        <v>-0.6063874962860013</v>
      </c>
      <c r="S25">
        <f t="shared" si="4"/>
        <v>1.1119808385031513</v>
      </c>
      <c r="T25">
        <f t="shared" si="4"/>
        <v>1.105731041533317</v>
      </c>
      <c r="U25">
        <f t="shared" si="4"/>
        <v>-0.57655685839496196</v>
      </c>
      <c r="V25">
        <f t="shared" si="4"/>
        <v>-1.1789223729778133</v>
      </c>
      <c r="W25" t="e">
        <f t="shared" si="4"/>
        <v>#DIV/0!</v>
      </c>
      <c r="X25">
        <f t="shared" si="4"/>
        <v>0.31069695554588522</v>
      </c>
      <c r="Y25">
        <f t="shared" si="4"/>
        <v>-0.86917720786030328</v>
      </c>
    </row>
    <row r="26" spans="1:26" s="4" customFormat="1" x14ac:dyDescent="0.2">
      <c r="A26">
        <v>6</v>
      </c>
      <c r="B26" s="25" t="s">
        <v>74</v>
      </c>
      <c r="C26" s="25"/>
      <c r="D26" s="25"/>
      <c r="E26" s="25"/>
      <c r="F26" s="25"/>
      <c r="G26" s="25"/>
      <c r="H26" t="s">
        <v>94</v>
      </c>
      <c r="I26">
        <f t="shared" si="3"/>
        <v>5.9586897839900434E-2</v>
      </c>
      <c r="J26">
        <f t="shared" si="2"/>
        <v>-0.43568983538781308</v>
      </c>
      <c r="K26">
        <f t="shared" si="2"/>
        <v>-0.52040105609474052</v>
      </c>
      <c r="L26">
        <f t="shared" si="2"/>
        <v>-0.89817584328078504</v>
      </c>
      <c r="M26">
        <f t="shared" si="2"/>
        <v>-0.83758174605501146</v>
      </c>
      <c r="N26">
        <f t="shared" si="2"/>
        <v>-1.0777454876080705</v>
      </c>
      <c r="O26">
        <f t="shared" si="2"/>
        <v>-0.75402792517008177</v>
      </c>
      <c r="P26">
        <f t="shared" si="2"/>
        <v>0.54512888268005932</v>
      </c>
      <c r="Q26">
        <f t="shared" si="2"/>
        <v>-0.3451786177974146</v>
      </c>
      <c r="R26">
        <f t="shared" si="2"/>
        <v>0.3277856010797694</v>
      </c>
      <c r="S26">
        <f t="shared" si="2"/>
        <v>-0.98842741200280204</v>
      </c>
      <c r="T26">
        <f t="shared" si="2"/>
        <v>-0.78515054300522968</v>
      </c>
      <c r="U26">
        <f t="shared" si="2"/>
        <v>-0.32400169275797569</v>
      </c>
      <c r="V26">
        <f t="shared" si="2"/>
        <v>-0.62804625911909684</v>
      </c>
      <c r="W26" t="e">
        <f t="shared" si="2"/>
        <v>#DIV/0!</v>
      </c>
      <c r="X26">
        <f t="shared" si="2"/>
        <v>-0.4688409072119154</v>
      </c>
      <c r="Y26">
        <f t="shared" si="2"/>
        <v>-0.48180017928746632</v>
      </c>
    </row>
    <row r="27" spans="1:26" s="4" customFormat="1" x14ac:dyDescent="0.2">
      <c r="A27">
        <v>7</v>
      </c>
      <c r="B27" s="25" t="s">
        <v>75</v>
      </c>
      <c r="C27" s="25"/>
      <c r="D27" s="25"/>
      <c r="E27" s="25"/>
      <c r="F27" s="25"/>
      <c r="G27" s="25"/>
      <c r="H27" t="s">
        <v>94</v>
      </c>
      <c r="I27">
        <f t="shared" si="3"/>
        <v>-0.56011683969506076</v>
      </c>
      <c r="J27">
        <f t="shared" si="2"/>
        <v>-0.68765504139522293</v>
      </c>
      <c r="K27">
        <f t="shared" si="2"/>
        <v>-0.52040105609474052</v>
      </c>
      <c r="L27">
        <f t="shared" si="2"/>
        <v>-1.0645343253844388</v>
      </c>
      <c r="M27">
        <f>STANDARDIZE(M8,M$19,M$20)</f>
        <v>-1.0133366042436041</v>
      </c>
      <c r="N27">
        <f t="shared" si="2"/>
        <v>-1.2211035572186451</v>
      </c>
      <c r="O27">
        <f t="shared" si="2"/>
        <v>-0.99125019376291656</v>
      </c>
      <c r="P27">
        <f t="shared" si="2"/>
        <v>0.97511005951270002</v>
      </c>
      <c r="Q27">
        <f t="shared" si="2"/>
        <v>-0.48829756344594921</v>
      </c>
      <c r="R27">
        <f t="shared" si="2"/>
        <v>-0.12406986449389132</v>
      </c>
      <c r="S27">
        <f t="shared" si="2"/>
        <v>-0.73102444012707257</v>
      </c>
      <c r="T27">
        <f t="shared" si="2"/>
        <v>-1.0242275249583792</v>
      </c>
      <c r="U27">
        <f t="shared" si="2"/>
        <v>-0.64301874408890602</v>
      </c>
      <c r="V27">
        <f t="shared" si="2"/>
        <v>-1.4448625658751246</v>
      </c>
      <c r="W27" t="e">
        <f t="shared" si="2"/>
        <v>#DIV/0!</v>
      </c>
      <c r="X27">
        <f t="shared" si="2"/>
        <v>-1.2739373884207914</v>
      </c>
      <c r="Y27">
        <f t="shared" si="2"/>
        <v>-1.2178165335758568</v>
      </c>
    </row>
    <row r="28" spans="1:26" s="4" customFormat="1" x14ac:dyDescent="0.2">
      <c r="A28">
        <v>8</v>
      </c>
      <c r="B28" s="25" t="s">
        <v>76</v>
      </c>
      <c r="C28" s="25"/>
      <c r="D28" s="25"/>
      <c r="E28" s="25"/>
      <c r="F28" s="25"/>
      <c r="G28" s="25"/>
      <c r="H28" t="s">
        <v>94</v>
      </c>
      <c r="I28">
        <f t="shared" si="3"/>
        <v>-2.0855414243965038</v>
      </c>
      <c r="J28">
        <f t="shared" si="2"/>
        <v>-1.5275390614199222</v>
      </c>
      <c r="K28">
        <f t="shared" si="2"/>
        <v>2.0949478412019045</v>
      </c>
      <c r="L28">
        <f t="shared" si="2"/>
        <v>1.878731127218668</v>
      </c>
      <c r="M28">
        <f t="shared" si="2"/>
        <v>-1.2440148556161319</v>
      </c>
      <c r="N28">
        <f t="shared" si="2"/>
        <v>2.3423684588156402</v>
      </c>
      <c r="O28">
        <f t="shared" si="2"/>
        <v>-0.27958338798441223</v>
      </c>
      <c r="P28">
        <f t="shared" si="2"/>
        <v>-2.3577261026183303</v>
      </c>
      <c r="Q28">
        <f t="shared" si="2"/>
        <v>2.4711977769291047</v>
      </c>
      <c r="R28">
        <f t="shared" si="2"/>
        <v>1.8052006626745478</v>
      </c>
      <c r="S28">
        <f t="shared" si="2"/>
        <v>0.12355342650034934</v>
      </c>
      <c r="T28">
        <f t="shared" si="2"/>
        <v>-0.1621014385212648</v>
      </c>
      <c r="U28">
        <f t="shared" si="2"/>
        <v>2.1483804550567318</v>
      </c>
      <c r="V28">
        <f t="shared" si="2"/>
        <v>1.1290585868095671</v>
      </c>
      <c r="W28" t="e">
        <f t="shared" si="2"/>
        <v>#DIV/0!</v>
      </c>
      <c r="X28">
        <f t="shared" si="2"/>
        <v>-0.69886847327159451</v>
      </c>
      <c r="Y28">
        <f t="shared" si="2"/>
        <v>-0.5399067335733917</v>
      </c>
    </row>
    <row r="29" spans="1:26" s="4" customFormat="1" x14ac:dyDescent="0.2">
      <c r="A29">
        <v>9</v>
      </c>
      <c r="B29" s="25" t="s">
        <v>77</v>
      </c>
      <c r="C29" s="25"/>
      <c r="D29" s="25"/>
      <c r="E29" s="25"/>
      <c r="F29" s="25"/>
      <c r="G29" s="25"/>
      <c r="H29" t="s">
        <v>94</v>
      </c>
      <c r="I29">
        <f t="shared" si="3"/>
        <v>0.48861256228718108</v>
      </c>
      <c r="J29">
        <f t="shared" si="2"/>
        <v>0.57217098864182614</v>
      </c>
      <c r="K29">
        <f t="shared" si="2"/>
        <v>-0.98742764489771284</v>
      </c>
      <c r="L29">
        <f t="shared" si="2"/>
        <v>-0.30952275276016372</v>
      </c>
      <c r="M29">
        <f t="shared" si="2"/>
        <v>-0.21145506375815076</v>
      </c>
      <c r="N29">
        <f t="shared" si="2"/>
        <v>-0.56575238185601806</v>
      </c>
      <c r="O29">
        <f t="shared" si="2"/>
        <v>0.33041673125430565</v>
      </c>
      <c r="P29">
        <f t="shared" si="2"/>
        <v>0.64346538500501305</v>
      </c>
      <c r="Q29">
        <f t="shared" si="2"/>
        <v>-0.56752412264424501</v>
      </c>
      <c r="R29">
        <f t="shared" si="2"/>
        <v>-0.97193349090738979</v>
      </c>
      <c r="S29">
        <f t="shared" si="2"/>
        <v>-0.37066027950105074</v>
      </c>
      <c r="T29">
        <f t="shared" si="2"/>
        <v>-2.4451054972480835E-2</v>
      </c>
      <c r="U29">
        <f t="shared" si="2"/>
        <v>-0.70948062978284954</v>
      </c>
      <c r="V29">
        <f t="shared" si="2"/>
        <v>-0.80850567572798659</v>
      </c>
      <c r="W29" t="e">
        <f t="shared" si="2"/>
        <v>#DIV/0!</v>
      </c>
      <c r="X29">
        <f t="shared" si="2"/>
        <v>-0.41772367030976448</v>
      </c>
      <c r="Y29">
        <f t="shared" si="2"/>
        <v>-0.19126740785783852</v>
      </c>
    </row>
    <row r="30" spans="1:26" x14ac:dyDescent="0.2">
      <c r="A30">
        <v>10</v>
      </c>
      <c r="B30" s="25" t="s">
        <v>78</v>
      </c>
      <c r="C30" s="25"/>
      <c r="D30" s="25"/>
      <c r="E30" s="25"/>
      <c r="F30" s="25"/>
      <c r="G30" s="25"/>
      <c r="H30" t="s">
        <v>94</v>
      </c>
      <c r="I30">
        <f t="shared" si="3"/>
        <v>0.67929063537486167</v>
      </c>
      <c r="J30">
        <f t="shared" si="2"/>
        <v>1.0761014006566458</v>
      </c>
      <c r="K30">
        <f t="shared" si="2"/>
        <v>-0.98742764489771284</v>
      </c>
      <c r="L30">
        <f t="shared" si="2"/>
        <v>1.0213451040690673</v>
      </c>
      <c r="M30">
        <f t="shared" si="2"/>
        <v>1.6559403044956451</v>
      </c>
      <c r="N30">
        <f t="shared" si="2"/>
        <v>0.51967300233833302</v>
      </c>
      <c r="O30">
        <f t="shared" si="2"/>
        <v>0.90652795497976113</v>
      </c>
      <c r="P30">
        <f t="shared" si="2"/>
        <v>-0.24059905256344352</v>
      </c>
      <c r="Q30">
        <f t="shared" si="2"/>
        <v>-0.50107604073599687</v>
      </c>
      <c r="R30">
        <f>STANDARDIZE(R11,R$19,R$20)</f>
        <v>-0.56069424695832781</v>
      </c>
      <c r="S30">
        <f t="shared" si="2"/>
        <v>0.1338495453753783</v>
      </c>
      <c r="T30">
        <f t="shared" si="2"/>
        <v>1.0622624993600156</v>
      </c>
      <c r="U30">
        <f t="shared" si="2"/>
        <v>4.8184867128109085E-2</v>
      </c>
      <c r="V30">
        <f t="shared" si="2"/>
        <v>0.27425082392535216</v>
      </c>
      <c r="W30" t="e">
        <f t="shared" si="2"/>
        <v>#DIV/0!</v>
      </c>
      <c r="X30">
        <f t="shared" si="2"/>
        <v>2.0998002471211659</v>
      </c>
      <c r="Y30">
        <f t="shared" si="2"/>
        <v>1.2420275978616588</v>
      </c>
    </row>
    <row r="31" spans="1:26" x14ac:dyDescent="0.2">
      <c r="A31">
        <v>11</v>
      </c>
      <c r="B31" s="25" t="s">
        <v>79</v>
      </c>
      <c r="C31" s="25"/>
      <c r="D31" s="25"/>
      <c r="E31" s="25"/>
      <c r="F31" s="25"/>
      <c r="G31" s="25"/>
      <c r="H31" t="s">
        <v>94</v>
      </c>
      <c r="I31">
        <f t="shared" si="3"/>
        <v>0.82229919019062203</v>
      </c>
      <c r="J31">
        <f t="shared" si="2"/>
        <v>0.90812459665170631</v>
      </c>
      <c r="K31">
        <f t="shared" si="2"/>
        <v>-0.98742764489771284</v>
      </c>
      <c r="L31">
        <f t="shared" si="2"/>
        <v>-0.36070997802282651</v>
      </c>
      <c r="M31">
        <f t="shared" si="2"/>
        <v>1.0737523367459321</v>
      </c>
      <c r="N31">
        <f t="shared" si="2"/>
        <v>0.15103796619685542</v>
      </c>
      <c r="O31">
        <f t="shared" si="2"/>
        <v>1.1098613280593339</v>
      </c>
      <c r="P31">
        <f t="shared" si="2"/>
        <v>8.1404788382973645E-2</v>
      </c>
      <c r="Q31">
        <f t="shared" si="2"/>
        <v>-0.30173179501125236</v>
      </c>
      <c r="R31">
        <f t="shared" si="2"/>
        <v>0.85579648219955284</v>
      </c>
      <c r="S31">
        <f t="shared" si="2"/>
        <v>-0.48391758712637206</v>
      </c>
      <c r="T31">
        <f t="shared" si="2"/>
        <v>-0.8938218984384797</v>
      </c>
      <c r="U31">
        <f t="shared" si="2"/>
        <v>-0.82911202403194817</v>
      </c>
      <c r="V31">
        <f t="shared" si="2"/>
        <v>0.64466752117517878</v>
      </c>
      <c r="W31" t="e">
        <f t="shared" si="2"/>
        <v>#DIV/0!</v>
      </c>
      <c r="X31">
        <f t="shared" si="2"/>
        <v>2.9552152584055767E-2</v>
      </c>
      <c r="Y31">
        <f t="shared" si="2"/>
        <v>0.38979813500141691</v>
      </c>
    </row>
    <row r="32" spans="1:26" x14ac:dyDescent="0.2">
      <c r="A32">
        <v>12</v>
      </c>
      <c r="B32" s="25" t="s">
        <v>80</v>
      </c>
      <c r="C32" s="25"/>
      <c r="D32" s="25"/>
      <c r="E32" s="25"/>
      <c r="F32" s="25"/>
      <c r="G32" s="25"/>
      <c r="H32" t="s">
        <v>94</v>
      </c>
      <c r="I32">
        <f t="shared" si="3"/>
        <v>5.9586897839900434E-2</v>
      </c>
      <c r="J32">
        <f t="shared" si="2"/>
        <v>0.48818258663935615</v>
      </c>
      <c r="K32">
        <f t="shared" si="2"/>
        <v>-0.98742764489771284</v>
      </c>
      <c r="L32">
        <f t="shared" si="2"/>
        <v>0.13836546828813492</v>
      </c>
      <c r="M32">
        <f t="shared" si="2"/>
        <v>0.8101200494630435</v>
      </c>
      <c r="N32">
        <f t="shared" si="2"/>
        <v>0.70399052040907206</v>
      </c>
      <c r="O32">
        <f t="shared" si="2"/>
        <v>0.90652795497976113</v>
      </c>
      <c r="P32">
        <f t="shared" si="2"/>
        <v>-0.17986180112744279</v>
      </c>
      <c r="Q32">
        <f t="shared" si="2"/>
        <v>-0.29150901317921418</v>
      </c>
      <c r="R32">
        <f t="shared" si="2"/>
        <v>0.31255451797054473</v>
      </c>
      <c r="S32">
        <f t="shared" si="2"/>
        <v>-0.10296118875029234</v>
      </c>
      <c r="T32">
        <f t="shared" si="2"/>
        <v>-0.32148609315669696</v>
      </c>
      <c r="U32">
        <f t="shared" si="2"/>
        <v>0.47354093556934951</v>
      </c>
      <c r="V32">
        <f t="shared" si="2"/>
        <v>1.3000201393864108</v>
      </c>
      <c r="W32" t="e">
        <f t="shared" si="2"/>
        <v>#DIV/0!</v>
      </c>
      <c r="X32">
        <f t="shared" si="2"/>
        <v>1.0007796537249227</v>
      </c>
      <c r="Y32">
        <f t="shared" si="2"/>
        <v>2.0748882092932575</v>
      </c>
    </row>
    <row r="33" spans="1:25" x14ac:dyDescent="0.2">
      <c r="A33">
        <v>13</v>
      </c>
      <c r="B33" s="25" t="s">
        <v>81</v>
      </c>
      <c r="C33" s="25"/>
      <c r="D33" s="25"/>
      <c r="E33" s="25"/>
      <c r="F33" s="25"/>
      <c r="G33" s="25"/>
      <c r="H33" t="s">
        <v>94</v>
      </c>
      <c r="I33">
        <f>STANDARDIZE(I14,I$19,I$20)</f>
        <v>1.7280200373571035</v>
      </c>
      <c r="J33">
        <f t="shared" ref="J33:X33" si="5">STANDARDIZE(J14,J$19,J$20)</f>
        <v>2.5039042346986351</v>
      </c>
      <c r="K33">
        <f t="shared" si="5"/>
        <v>-0.98742764489771284</v>
      </c>
      <c r="L33">
        <f t="shared" si="5"/>
        <v>1.8019502893246737</v>
      </c>
      <c r="M33">
        <f t="shared" si="5"/>
        <v>1.7767717695003022</v>
      </c>
      <c r="N33">
        <f t="shared" si="5"/>
        <v>1.2569430746212888</v>
      </c>
      <c r="O33">
        <f t="shared" si="5"/>
        <v>2.804306103722439</v>
      </c>
      <c r="P33">
        <f t="shared" si="5"/>
        <v>-0.39099605611925536</v>
      </c>
      <c r="Q33">
        <f t="shared" si="5"/>
        <v>-0.42951656791172965</v>
      </c>
      <c r="R33">
        <f t="shared" si="5"/>
        <v>0.10947340984755136</v>
      </c>
      <c r="S33">
        <f t="shared" si="5"/>
        <v>-0.95753905537771422</v>
      </c>
      <c r="T33">
        <f t="shared" si="5"/>
        <v>0.2363601980673169</v>
      </c>
      <c r="U33">
        <f t="shared" si="5"/>
        <v>4.8184867128109085E-2</v>
      </c>
      <c r="V33">
        <f t="shared" si="5"/>
        <v>1.3380115955145981</v>
      </c>
      <c r="W33" t="e">
        <f t="shared" si="5"/>
        <v>#DIV/0!</v>
      </c>
      <c r="X33">
        <f t="shared" si="5"/>
        <v>1.1924692921079878</v>
      </c>
      <c r="Y33">
        <f>STANDARDIZE(Y14,Y$19,Y$20)</f>
        <v>1.9393062492927651</v>
      </c>
    </row>
    <row r="34" spans="1:25" x14ac:dyDescent="0.2">
      <c r="A34">
        <v>14</v>
      </c>
      <c r="B34" s="25" t="s">
        <v>82</v>
      </c>
      <c r="C34" s="25"/>
      <c r="D34" s="25"/>
      <c r="E34" s="25"/>
      <c r="F34" s="25"/>
      <c r="G34" s="25"/>
      <c r="H34" t="s">
        <v>94</v>
      </c>
      <c r="I34">
        <f t="shared" si="3"/>
        <v>0.34560400747142123</v>
      </c>
      <c r="J34">
        <f t="shared" si="2"/>
        <v>0.32020578263441662</v>
      </c>
      <c r="K34">
        <f t="shared" si="2"/>
        <v>-0.98742764489771284</v>
      </c>
      <c r="L34">
        <f t="shared" si="2"/>
        <v>-0.50147484749514881</v>
      </c>
      <c r="M34">
        <f t="shared" si="2"/>
        <v>0.85405876401019165</v>
      </c>
      <c r="N34">
        <f t="shared" si="2"/>
        <v>0.17151769042693754</v>
      </c>
      <c r="O34">
        <f t="shared" si="2"/>
        <v>-0.27958338798441223</v>
      </c>
      <c r="P34">
        <f t="shared" si="2"/>
        <v>0.34459954460564368</v>
      </c>
      <c r="Q34">
        <f t="shared" si="2"/>
        <v>-0.56241273172822603</v>
      </c>
      <c r="R34">
        <f t="shared" si="2"/>
        <v>-1.1039362111873359</v>
      </c>
      <c r="S34">
        <f t="shared" si="2"/>
        <v>1.0913886007530915</v>
      </c>
      <c r="T34">
        <f t="shared" si="2"/>
        <v>1.1419548266777315</v>
      </c>
      <c r="U34">
        <f t="shared" si="2"/>
        <v>-0.57655685839496196</v>
      </c>
      <c r="V34">
        <f t="shared" si="2"/>
        <v>-0.73252276347161227</v>
      </c>
      <c r="W34" t="e">
        <f t="shared" si="2"/>
        <v>#DIV/0!</v>
      </c>
      <c r="X34">
        <f t="shared" si="2"/>
        <v>0.52794521238002634</v>
      </c>
      <c r="Y34">
        <f t="shared" si="2"/>
        <v>-0.15252970500055477</v>
      </c>
    </row>
    <row r="35" spans="1:25" x14ac:dyDescent="0.2">
      <c r="A35">
        <v>15</v>
      </c>
      <c r="B35" s="25" t="s">
        <v>83</v>
      </c>
      <c r="C35" s="25"/>
      <c r="D35" s="25"/>
      <c r="E35" s="25"/>
      <c r="F35" s="25"/>
      <c r="G35" s="25"/>
      <c r="H35" t="s">
        <v>94</v>
      </c>
      <c r="I35">
        <f t="shared" si="3"/>
        <v>-0.655455876238901</v>
      </c>
      <c r="J35">
        <f t="shared" si="2"/>
        <v>-0.43568983538781308</v>
      </c>
      <c r="K35">
        <f t="shared" si="2"/>
        <v>-0.98742764489771284</v>
      </c>
      <c r="L35">
        <f t="shared" si="2"/>
        <v>-2.7993013815518792E-2</v>
      </c>
      <c r="M35">
        <f t="shared" si="2"/>
        <v>-0.5409954228617615</v>
      </c>
      <c r="N35">
        <f t="shared" si="2"/>
        <v>-9.4718724564129719E-2</v>
      </c>
      <c r="O35">
        <f t="shared" si="2"/>
        <v>-0.21180559695788817</v>
      </c>
      <c r="P35">
        <f t="shared" si="2"/>
        <v>0.11514770584741836</v>
      </c>
      <c r="Q35">
        <f t="shared" si="2"/>
        <v>-5.2711218821450013E-3</v>
      </c>
      <c r="R35">
        <f t="shared" si="2"/>
        <v>0.3176315456736199</v>
      </c>
      <c r="S35">
        <f t="shared" si="2"/>
        <v>-1.1016847196281223</v>
      </c>
      <c r="T35">
        <f t="shared" si="2"/>
        <v>-0.55331831808096332</v>
      </c>
      <c r="U35">
        <f t="shared" si="2"/>
        <v>0.65963421551239165</v>
      </c>
      <c r="V35">
        <f t="shared" si="2"/>
        <v>1.5564624682516748</v>
      </c>
      <c r="W35" t="e">
        <f t="shared" si="2"/>
        <v>#DIV/0!</v>
      </c>
      <c r="X35">
        <f t="shared" si="2"/>
        <v>-0.12379955812239699</v>
      </c>
      <c r="Y35">
        <f t="shared" si="2"/>
        <v>0.40916698643005878</v>
      </c>
    </row>
    <row r="36" spans="1:25" x14ac:dyDescent="0.2">
      <c r="A36">
        <v>16</v>
      </c>
      <c r="B36" s="25" t="s">
        <v>84</v>
      </c>
      <c r="C36" s="25"/>
      <c r="D36" s="25"/>
      <c r="E36" s="25"/>
      <c r="F36" s="25"/>
      <c r="G36" s="25"/>
      <c r="H36" t="s">
        <v>94</v>
      </c>
      <c r="I36">
        <f t="shared" si="3"/>
        <v>-0.41710828487930035</v>
      </c>
      <c r="J36">
        <f t="shared" si="2"/>
        <v>-0.43568983538781308</v>
      </c>
      <c r="K36">
        <f t="shared" si="2"/>
        <v>-0.98742764489771284</v>
      </c>
      <c r="L36">
        <f t="shared" si="2"/>
        <v>-0.6422397169674714</v>
      </c>
      <c r="M36">
        <f t="shared" si="2"/>
        <v>-0.24440909966851188</v>
      </c>
      <c r="N36">
        <f t="shared" si="2"/>
        <v>-0.87294824530724957</v>
      </c>
      <c r="O36">
        <f t="shared" si="2"/>
        <v>-0.95736129824965444</v>
      </c>
      <c r="P36">
        <f t="shared" si="2"/>
        <v>0.85652780670907958</v>
      </c>
      <c r="Q36">
        <f t="shared" si="2"/>
        <v>-0.58541399085031187</v>
      </c>
      <c r="R36">
        <f t="shared" si="2"/>
        <v>-1.291786236201105</v>
      </c>
      <c r="S36">
        <f t="shared" si="2"/>
        <v>1.3384954537537921</v>
      </c>
      <c r="T36">
        <f t="shared" si="2"/>
        <v>0.41023436676051794</v>
      </c>
      <c r="U36">
        <f t="shared" si="2"/>
        <v>-0.9354510411422583</v>
      </c>
      <c r="V36">
        <f t="shared" si="2"/>
        <v>-1.321390333458516</v>
      </c>
      <c r="W36" t="e">
        <f t="shared" si="2"/>
        <v>#DIV/0!</v>
      </c>
      <c r="X36">
        <f t="shared" si="2"/>
        <v>-0.62219261791836811</v>
      </c>
      <c r="Y36">
        <f t="shared" si="2"/>
        <v>-0.9660214650035126</v>
      </c>
    </row>
    <row r="37" spans="1:25" x14ac:dyDescent="0.2">
      <c r="A37">
        <v>17</v>
      </c>
      <c r="B37" s="25" t="s">
        <v>85</v>
      </c>
      <c r="C37" s="25"/>
      <c r="D37" s="25"/>
      <c r="E37" s="25"/>
      <c r="F37" s="25"/>
      <c r="G37" s="25"/>
      <c r="H37" t="s">
        <v>94</v>
      </c>
      <c r="I37">
        <f t="shared" si="3"/>
        <v>0.44094304401526097</v>
      </c>
      <c r="J37">
        <f t="shared" si="2"/>
        <v>0.15222897862947657</v>
      </c>
      <c r="K37">
        <f t="shared" si="2"/>
        <v>-0.98742764489771284</v>
      </c>
      <c r="L37">
        <f t="shared" si="2"/>
        <v>-0.16875788328784111</v>
      </c>
      <c r="M37">
        <f t="shared" si="2"/>
        <v>0.49156436899621947</v>
      </c>
      <c r="N37">
        <f t="shared" si="2"/>
        <v>-9.4718724564129719E-2</v>
      </c>
      <c r="O37">
        <f t="shared" si="2"/>
        <v>-0.48291676106398485</v>
      </c>
      <c r="P37">
        <f t="shared" si="2"/>
        <v>0.60200980069155219</v>
      </c>
      <c r="Q37">
        <f t="shared" si="2"/>
        <v>-0.22761662672897551</v>
      </c>
      <c r="R37">
        <f t="shared" si="2"/>
        <v>-1.3628646240441527</v>
      </c>
      <c r="S37">
        <f t="shared" si="2"/>
        <v>2.2033694392562428</v>
      </c>
      <c r="T37">
        <f t="shared" si="2"/>
        <v>1.8012277163061137</v>
      </c>
      <c r="U37">
        <f t="shared" si="2"/>
        <v>-0.7360653840604271</v>
      </c>
      <c r="V37">
        <f t="shared" si="2"/>
        <v>-0.19114451364494248</v>
      </c>
      <c r="W37" t="e">
        <f t="shared" si="2"/>
        <v>#DIV/0!</v>
      </c>
      <c r="X37">
        <f t="shared" si="2"/>
        <v>0.71963485076309264</v>
      </c>
      <c r="Y37">
        <f>STANDARDIZE(Y18,Y$19,Y$20)</f>
        <v>-0.15252970500055477</v>
      </c>
    </row>
  </sheetData>
  <mergeCells count="57">
    <mergeCell ref="B33:G33"/>
    <mergeCell ref="B34:G34"/>
    <mergeCell ref="B35:G35"/>
    <mergeCell ref="B36:G36"/>
    <mergeCell ref="B37:G37"/>
    <mergeCell ref="B32:G32"/>
    <mergeCell ref="B18:G18"/>
    <mergeCell ref="V18:W18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6:G6"/>
    <mergeCell ref="V6:W6"/>
    <mergeCell ref="B7:G7"/>
    <mergeCell ref="V7:W7"/>
    <mergeCell ref="B14:G14"/>
    <mergeCell ref="V14:W14"/>
    <mergeCell ref="B9:G9"/>
    <mergeCell ref="V9:W9"/>
    <mergeCell ref="B10:G10"/>
    <mergeCell ref="B11:G11"/>
    <mergeCell ref="J11:K11"/>
    <mergeCell ref="V11:W11"/>
    <mergeCell ref="B12:G12"/>
    <mergeCell ref="V12:W12"/>
    <mergeCell ref="B13:G13"/>
    <mergeCell ref="J13:K13"/>
    <mergeCell ref="B3:G3"/>
    <mergeCell ref="B4:G4"/>
    <mergeCell ref="V4:W4"/>
    <mergeCell ref="B5:G5"/>
    <mergeCell ref="V5:W5"/>
    <mergeCell ref="V3:W3"/>
    <mergeCell ref="V16:W16"/>
    <mergeCell ref="B17:G17"/>
    <mergeCell ref="V17:W17"/>
    <mergeCell ref="J10:K10"/>
    <mergeCell ref="V10:W10"/>
    <mergeCell ref="J12:K12"/>
    <mergeCell ref="V8:W8"/>
    <mergeCell ref="V13:W13"/>
    <mergeCell ref="B15:G15"/>
    <mergeCell ref="J15:K15"/>
    <mergeCell ref="V15:W15"/>
    <mergeCell ref="J14:K14"/>
    <mergeCell ref="J16:K16"/>
    <mergeCell ref="J17:K17"/>
    <mergeCell ref="J18:K18"/>
    <mergeCell ref="B8:G8"/>
    <mergeCell ref="B16:G16"/>
  </mergeCells>
  <conditionalFormatting sqref="I4:X8 I10:X18">
    <cfRule type="cellIs" dxfId="2" priority="4" operator="equal">
      <formula>0.05</formula>
    </cfRule>
  </conditionalFormatting>
  <conditionalFormatting sqref="I3:Y3">
    <cfRule type="cellIs" dxfId="1" priority="2" operator="equal">
      <formula>0.05</formula>
    </cfRule>
  </conditionalFormatting>
  <conditionalFormatting sqref="I9:Y9">
    <cfRule type="cellIs" dxfId="0" priority="1" operator="equal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5C61-80FA-8145-873E-C6BF0D343C17}">
  <dimension ref="A1:AB59"/>
  <sheetViews>
    <sheetView tabSelected="1" topLeftCell="F15" workbookViewId="0">
      <selection activeCell="V42" sqref="V42:AB58"/>
    </sheetView>
  </sheetViews>
  <sheetFormatPr baseColWidth="10" defaultRowHeight="15" x14ac:dyDescent="0.2"/>
  <cols>
    <col min="1" max="1" width="10.83203125" style="6"/>
  </cols>
  <sheetData>
    <row r="1" spans="1:20" x14ac:dyDescent="0.2">
      <c r="E1" t="s">
        <v>11</v>
      </c>
      <c r="F1" t="s">
        <v>13</v>
      </c>
      <c r="G1" t="s">
        <v>14</v>
      </c>
      <c r="H1" t="s">
        <v>21</v>
      </c>
      <c r="I1" t="s">
        <v>24</v>
      </c>
      <c r="J1" t="s">
        <v>26</v>
      </c>
      <c r="K1" t="s">
        <v>27</v>
      </c>
      <c r="L1" t="s">
        <v>33</v>
      </c>
      <c r="M1" t="s">
        <v>35</v>
      </c>
      <c r="N1" t="s">
        <v>37</v>
      </c>
      <c r="O1" t="s">
        <v>38</v>
      </c>
      <c r="P1" t="s">
        <v>39</v>
      </c>
      <c r="Q1" t="s">
        <v>40</v>
      </c>
      <c r="R1" t="s">
        <v>114</v>
      </c>
      <c r="S1" t="s">
        <v>46</v>
      </c>
      <c r="T1" t="s">
        <v>50</v>
      </c>
    </row>
    <row r="2" spans="1:20" x14ac:dyDescent="0.2">
      <c r="D2" t="s">
        <v>68</v>
      </c>
      <c r="E2">
        <v>5.57</v>
      </c>
      <c r="F2">
        <v>5.8</v>
      </c>
      <c r="G2">
        <v>5.92</v>
      </c>
      <c r="H2">
        <v>6.92</v>
      </c>
      <c r="I2">
        <v>7.31</v>
      </c>
      <c r="J2">
        <v>7.59</v>
      </c>
      <c r="K2">
        <v>7.71</v>
      </c>
      <c r="L2">
        <v>8.64</v>
      </c>
      <c r="M2">
        <v>9.1199999999999992</v>
      </c>
      <c r="N2">
        <v>9.4499999999999993</v>
      </c>
      <c r="O2">
        <v>9.68</v>
      </c>
      <c r="P2">
        <v>9.8699999999999992</v>
      </c>
      <c r="Q2">
        <v>10.14</v>
      </c>
      <c r="R2">
        <v>10.35</v>
      </c>
      <c r="S2">
        <v>10.92</v>
      </c>
      <c r="T2">
        <v>11.39</v>
      </c>
    </row>
    <row r="3" spans="1:20" x14ac:dyDescent="0.2">
      <c r="A3" s="26" t="s">
        <v>115</v>
      </c>
      <c r="B3">
        <v>2</v>
      </c>
      <c r="C3" t="s">
        <v>112</v>
      </c>
      <c r="D3" t="s">
        <v>70</v>
      </c>
      <c r="E3">
        <v>0.05</v>
      </c>
      <c r="F3">
        <v>0.05</v>
      </c>
      <c r="G3">
        <v>0.16</v>
      </c>
      <c r="H3">
        <v>3.08</v>
      </c>
      <c r="I3">
        <v>0.54</v>
      </c>
      <c r="J3">
        <v>1.29</v>
      </c>
      <c r="K3">
        <v>0.26</v>
      </c>
      <c r="L3">
        <v>0.05</v>
      </c>
      <c r="M3">
        <v>13.47</v>
      </c>
      <c r="N3">
        <v>9.69</v>
      </c>
      <c r="O3">
        <v>7.8</v>
      </c>
      <c r="P3">
        <v>15.09</v>
      </c>
      <c r="Q3">
        <v>5.86</v>
      </c>
      <c r="R3">
        <v>3.44</v>
      </c>
      <c r="S3">
        <v>2.21</v>
      </c>
      <c r="T3">
        <v>0.39</v>
      </c>
    </row>
    <row r="4" spans="1:20" x14ac:dyDescent="0.2">
      <c r="A4" s="26"/>
      <c r="B4">
        <v>3</v>
      </c>
      <c r="C4" t="s">
        <v>71</v>
      </c>
      <c r="D4" t="s">
        <v>70</v>
      </c>
      <c r="E4">
        <v>0.63</v>
      </c>
      <c r="F4">
        <v>0.18</v>
      </c>
      <c r="G4">
        <v>0.05</v>
      </c>
      <c r="H4">
        <v>0.98</v>
      </c>
      <c r="I4">
        <v>1.28</v>
      </c>
      <c r="J4">
        <v>0.39</v>
      </c>
      <c r="K4">
        <v>0.33</v>
      </c>
      <c r="L4">
        <v>28.31</v>
      </c>
      <c r="M4">
        <v>4.4400000000000004</v>
      </c>
      <c r="N4">
        <v>8.41</v>
      </c>
      <c r="O4">
        <v>6.26</v>
      </c>
      <c r="P4">
        <v>13.22</v>
      </c>
      <c r="Q4">
        <v>3.75</v>
      </c>
      <c r="R4">
        <v>3.74</v>
      </c>
      <c r="S4">
        <v>2.2999999999999998</v>
      </c>
      <c r="T4">
        <v>0.83</v>
      </c>
    </row>
    <row r="5" spans="1:20" x14ac:dyDescent="0.2">
      <c r="A5" s="26"/>
      <c r="B5">
        <v>4</v>
      </c>
      <c r="C5" t="s">
        <v>72</v>
      </c>
      <c r="D5" t="s">
        <v>70</v>
      </c>
      <c r="E5">
        <v>0.59</v>
      </c>
      <c r="F5">
        <v>0.19</v>
      </c>
      <c r="G5">
        <v>0.05</v>
      </c>
      <c r="H5">
        <v>1.66</v>
      </c>
      <c r="I5">
        <v>1.72</v>
      </c>
      <c r="J5">
        <v>0.37</v>
      </c>
      <c r="K5">
        <v>0.3</v>
      </c>
      <c r="L5">
        <v>27.23</v>
      </c>
      <c r="M5">
        <v>1.84</v>
      </c>
      <c r="N5">
        <v>5.36</v>
      </c>
      <c r="O5">
        <v>7.36</v>
      </c>
      <c r="P5">
        <v>16.95</v>
      </c>
      <c r="Q5">
        <v>4.0199999999999996</v>
      </c>
      <c r="R5">
        <v>2.73</v>
      </c>
      <c r="S5">
        <v>3.81</v>
      </c>
      <c r="T5">
        <v>0.89</v>
      </c>
    </row>
    <row r="6" spans="1:20" x14ac:dyDescent="0.2">
      <c r="A6" s="26"/>
      <c r="B6">
        <v>5</v>
      </c>
      <c r="C6" t="s">
        <v>73</v>
      </c>
      <c r="D6" t="s">
        <v>70</v>
      </c>
      <c r="E6">
        <v>0.49</v>
      </c>
      <c r="F6">
        <v>0.21</v>
      </c>
      <c r="G6">
        <v>0.05</v>
      </c>
      <c r="H6">
        <v>1.37</v>
      </c>
      <c r="I6">
        <v>1.57</v>
      </c>
      <c r="J6">
        <v>0.22</v>
      </c>
      <c r="K6">
        <v>0.18</v>
      </c>
      <c r="L6">
        <v>32.119999999999997</v>
      </c>
      <c r="M6">
        <v>1.67</v>
      </c>
      <c r="N6">
        <v>5.12</v>
      </c>
      <c r="O6">
        <v>8.6300000000000008</v>
      </c>
      <c r="P6">
        <v>17.53</v>
      </c>
      <c r="Q6">
        <v>3.62</v>
      </c>
      <c r="R6">
        <v>2.04</v>
      </c>
      <c r="S6">
        <v>3.61</v>
      </c>
      <c r="T6">
        <v>0.51</v>
      </c>
    </row>
    <row r="7" spans="1:20" x14ac:dyDescent="0.2">
      <c r="A7" s="26"/>
      <c r="B7">
        <v>6</v>
      </c>
      <c r="C7" t="s">
        <v>74</v>
      </c>
      <c r="D7" t="s">
        <v>70</v>
      </c>
      <c r="E7">
        <v>0.5</v>
      </c>
      <c r="F7">
        <v>0.18</v>
      </c>
      <c r="G7">
        <v>0.05</v>
      </c>
      <c r="H7">
        <v>1.24</v>
      </c>
      <c r="I7">
        <v>1.1000000000000001</v>
      </c>
      <c r="J7">
        <v>0.19</v>
      </c>
      <c r="K7">
        <v>0.2</v>
      </c>
      <c r="L7">
        <v>30.16</v>
      </c>
      <c r="M7">
        <v>2.21</v>
      </c>
      <c r="N7">
        <v>6.96</v>
      </c>
      <c r="O7">
        <v>6.59</v>
      </c>
      <c r="P7">
        <v>14.92</v>
      </c>
      <c r="Q7">
        <v>3.81</v>
      </c>
      <c r="R7">
        <v>2.62</v>
      </c>
      <c r="S7">
        <v>3</v>
      </c>
      <c r="T7">
        <v>0.71</v>
      </c>
    </row>
    <row r="8" spans="1:20" x14ac:dyDescent="0.2">
      <c r="A8" s="26"/>
      <c r="B8">
        <v>7</v>
      </c>
      <c r="C8" t="s">
        <v>75</v>
      </c>
      <c r="D8" t="s">
        <v>70</v>
      </c>
      <c r="E8">
        <v>0.37</v>
      </c>
      <c r="F8">
        <v>0.15</v>
      </c>
      <c r="G8">
        <v>0.05</v>
      </c>
      <c r="H8">
        <v>1.1100000000000001</v>
      </c>
      <c r="I8">
        <v>0.94</v>
      </c>
      <c r="J8">
        <v>0.12</v>
      </c>
      <c r="K8">
        <v>0.13</v>
      </c>
      <c r="L8">
        <v>34.619999999999997</v>
      </c>
      <c r="M8">
        <v>1.65</v>
      </c>
      <c r="N8">
        <v>6.07</v>
      </c>
      <c r="O8">
        <v>6.84</v>
      </c>
      <c r="P8">
        <v>14.59</v>
      </c>
      <c r="Q8">
        <v>3.57</v>
      </c>
      <c r="R8">
        <v>1.76</v>
      </c>
      <c r="S8">
        <v>2.37</v>
      </c>
      <c r="T8">
        <v>0.33</v>
      </c>
    </row>
    <row r="9" spans="1:20" x14ac:dyDescent="0.2">
      <c r="A9" s="26"/>
      <c r="B9">
        <v>8</v>
      </c>
      <c r="C9" t="s">
        <v>113</v>
      </c>
      <c r="D9" t="s">
        <v>70</v>
      </c>
      <c r="E9">
        <v>0.05</v>
      </c>
      <c r="F9">
        <v>0.05</v>
      </c>
      <c r="G9">
        <v>0.33</v>
      </c>
      <c r="H9">
        <v>3.41</v>
      </c>
      <c r="I9">
        <v>0.73</v>
      </c>
      <c r="J9">
        <v>1.86</v>
      </c>
      <c r="K9">
        <v>0.34</v>
      </c>
      <c r="L9">
        <v>0.05</v>
      </c>
      <c r="M9">
        <v>13.23</v>
      </c>
      <c r="N9">
        <v>9.8699999999999992</v>
      </c>
      <c r="O9">
        <v>7.67</v>
      </c>
      <c r="P9">
        <v>15.78</v>
      </c>
      <c r="Q9">
        <v>5.67</v>
      </c>
      <c r="R9">
        <v>4.47</v>
      </c>
      <c r="S9">
        <v>2.82</v>
      </c>
      <c r="T9">
        <v>0.68</v>
      </c>
    </row>
    <row r="10" spans="1:20" x14ac:dyDescent="0.2">
      <c r="A10" s="26"/>
      <c r="B10">
        <v>9</v>
      </c>
      <c r="C10" t="s">
        <v>77</v>
      </c>
      <c r="D10" t="s">
        <v>70</v>
      </c>
      <c r="E10">
        <v>0.59</v>
      </c>
      <c r="F10">
        <v>0.3</v>
      </c>
      <c r="G10" s="6">
        <v>0.3</v>
      </c>
      <c r="H10">
        <v>1.7</v>
      </c>
      <c r="I10">
        <v>1.67</v>
      </c>
      <c r="J10">
        <v>0.44</v>
      </c>
      <c r="K10">
        <v>0.52</v>
      </c>
      <c r="L10">
        <v>31.18</v>
      </c>
      <c r="M10">
        <v>1.34</v>
      </c>
      <c r="N10">
        <v>4.4000000000000004</v>
      </c>
      <c r="O10">
        <v>7.19</v>
      </c>
      <c r="P10">
        <v>15.97</v>
      </c>
      <c r="Q10">
        <v>3.52</v>
      </c>
      <c r="R10">
        <v>2.4300000000000002</v>
      </c>
      <c r="S10">
        <v>3.04</v>
      </c>
      <c r="T10">
        <v>0.86</v>
      </c>
    </row>
    <row r="11" spans="1:20" x14ac:dyDescent="0.2">
      <c r="A11" s="26"/>
      <c r="B11">
        <v>10</v>
      </c>
      <c r="C11" t="s">
        <v>78</v>
      </c>
      <c r="D11" t="s">
        <v>70</v>
      </c>
      <c r="E11">
        <v>0.63</v>
      </c>
      <c r="F11">
        <v>0.36</v>
      </c>
      <c r="G11" s="6">
        <v>0.36</v>
      </c>
      <c r="H11">
        <v>2.74</v>
      </c>
      <c r="I11">
        <v>3.37</v>
      </c>
      <c r="J11">
        <v>0.97</v>
      </c>
      <c r="K11">
        <v>0.69</v>
      </c>
      <c r="L11">
        <v>22.01</v>
      </c>
      <c r="M11">
        <v>1.6</v>
      </c>
      <c r="N11">
        <v>5.21</v>
      </c>
      <c r="O11">
        <v>7.68</v>
      </c>
      <c r="P11">
        <v>17.47</v>
      </c>
      <c r="Q11">
        <v>4.09</v>
      </c>
      <c r="R11">
        <v>3.57</v>
      </c>
      <c r="S11">
        <v>5.01</v>
      </c>
      <c r="T11">
        <v>1.6</v>
      </c>
    </row>
    <row r="12" spans="1:20" x14ac:dyDescent="0.2">
      <c r="A12" s="26"/>
      <c r="B12">
        <v>11</v>
      </c>
      <c r="C12" t="s">
        <v>79</v>
      </c>
      <c r="D12" t="s">
        <v>70</v>
      </c>
      <c r="E12">
        <v>0.66</v>
      </c>
      <c r="F12">
        <v>0.34</v>
      </c>
      <c r="G12" s="6">
        <v>0.34</v>
      </c>
      <c r="H12">
        <v>1.66</v>
      </c>
      <c r="I12">
        <v>2.84</v>
      </c>
      <c r="J12">
        <v>0.79</v>
      </c>
      <c r="K12">
        <v>0.75</v>
      </c>
      <c r="L12">
        <v>25.35</v>
      </c>
      <c r="M12">
        <v>2.38</v>
      </c>
      <c r="N12">
        <v>8</v>
      </c>
      <c r="O12">
        <v>7.08</v>
      </c>
      <c r="P12">
        <v>14.77</v>
      </c>
      <c r="Q12">
        <v>3.43</v>
      </c>
      <c r="R12">
        <v>3.96</v>
      </c>
      <c r="S12">
        <v>3.39</v>
      </c>
      <c r="T12">
        <v>1.1599999999999999</v>
      </c>
    </row>
    <row r="13" spans="1:20" x14ac:dyDescent="0.2">
      <c r="A13" s="26"/>
      <c r="B13">
        <v>12</v>
      </c>
      <c r="C13" t="s">
        <v>80</v>
      </c>
      <c r="D13" t="s">
        <v>70</v>
      </c>
      <c r="E13">
        <v>0.5</v>
      </c>
      <c r="F13">
        <v>0.28999999999999998</v>
      </c>
      <c r="G13" s="6">
        <v>0.28999999999999998</v>
      </c>
      <c r="H13">
        <v>2.0499999999999998</v>
      </c>
      <c r="I13">
        <v>2.6</v>
      </c>
      <c r="J13">
        <v>1.06</v>
      </c>
      <c r="K13">
        <v>0.69</v>
      </c>
      <c r="L13">
        <v>22.64</v>
      </c>
      <c r="M13">
        <v>2.42</v>
      </c>
      <c r="N13">
        <v>6.93</v>
      </c>
      <c r="O13">
        <v>7.45</v>
      </c>
      <c r="P13">
        <v>15.56</v>
      </c>
      <c r="Q13">
        <v>4.41</v>
      </c>
      <c r="R13">
        <v>4.6500000000000004</v>
      </c>
      <c r="S13">
        <v>4.1500000000000004</v>
      </c>
      <c r="T13">
        <v>2.0299999999999998</v>
      </c>
    </row>
    <row r="14" spans="1:20" x14ac:dyDescent="0.2">
      <c r="A14" s="26"/>
      <c r="B14">
        <v>13</v>
      </c>
      <c r="C14" t="s">
        <v>81</v>
      </c>
      <c r="D14" t="s">
        <v>70</v>
      </c>
      <c r="E14">
        <v>0.85</v>
      </c>
      <c r="F14">
        <v>0.53</v>
      </c>
      <c r="G14" s="6">
        <v>0.53</v>
      </c>
      <c r="H14">
        <v>3.35</v>
      </c>
      <c r="I14">
        <v>3.48</v>
      </c>
      <c r="J14">
        <v>1.33</v>
      </c>
      <c r="K14">
        <v>1.25</v>
      </c>
      <c r="L14">
        <v>20.45</v>
      </c>
      <c r="M14">
        <v>1.88</v>
      </c>
      <c r="N14">
        <v>6.53</v>
      </c>
      <c r="O14">
        <v>6.62</v>
      </c>
      <c r="P14">
        <v>16.329999999999998</v>
      </c>
      <c r="Q14">
        <v>4.09</v>
      </c>
      <c r="R14">
        <v>4.6900000000000004</v>
      </c>
      <c r="S14">
        <v>4.3</v>
      </c>
      <c r="T14">
        <v>1.96</v>
      </c>
    </row>
    <row r="15" spans="1:20" x14ac:dyDescent="0.2">
      <c r="A15" s="26"/>
      <c r="B15">
        <v>14</v>
      </c>
      <c r="C15" t="s">
        <v>82</v>
      </c>
      <c r="D15" t="s">
        <v>70</v>
      </c>
      <c r="E15">
        <v>0.56000000000000005</v>
      </c>
      <c r="F15">
        <v>0.27</v>
      </c>
      <c r="G15" s="6">
        <v>0.27</v>
      </c>
      <c r="H15">
        <v>1.55</v>
      </c>
      <c r="I15">
        <v>2.64</v>
      </c>
      <c r="J15">
        <v>0.8</v>
      </c>
      <c r="K15">
        <v>0.34</v>
      </c>
      <c r="L15">
        <v>28.08</v>
      </c>
      <c r="M15">
        <v>1.36</v>
      </c>
      <c r="N15">
        <v>4.1399999999999997</v>
      </c>
      <c r="O15">
        <v>8.61</v>
      </c>
      <c r="P15">
        <v>17.579999999999998</v>
      </c>
      <c r="Q15">
        <v>3.62</v>
      </c>
      <c r="R15">
        <v>2.5099999999999998</v>
      </c>
      <c r="S15">
        <v>3.78</v>
      </c>
      <c r="T15">
        <v>0.88</v>
      </c>
    </row>
    <row r="16" spans="1:20" x14ac:dyDescent="0.2">
      <c r="A16" s="26"/>
      <c r="B16">
        <v>15</v>
      </c>
      <c r="C16" t="s">
        <v>83</v>
      </c>
      <c r="D16" t="s">
        <v>70</v>
      </c>
      <c r="E16">
        <v>0.35</v>
      </c>
      <c r="F16">
        <v>0.18</v>
      </c>
      <c r="G16" s="6">
        <v>0.18</v>
      </c>
      <c r="H16">
        <v>1.92</v>
      </c>
      <c r="I16">
        <v>1.37</v>
      </c>
      <c r="J16">
        <v>0.67</v>
      </c>
      <c r="K16">
        <v>0.36</v>
      </c>
      <c r="L16">
        <v>25.7</v>
      </c>
      <c r="M16">
        <v>3.54</v>
      </c>
      <c r="N16">
        <v>6.94</v>
      </c>
      <c r="O16">
        <v>6.48</v>
      </c>
      <c r="P16">
        <v>15.24</v>
      </c>
      <c r="Q16">
        <v>4.55</v>
      </c>
      <c r="R16">
        <v>4.92</v>
      </c>
      <c r="S16">
        <v>3.27</v>
      </c>
      <c r="T16">
        <v>1.17</v>
      </c>
    </row>
    <row r="17" spans="1:20" x14ac:dyDescent="0.2">
      <c r="A17" s="26"/>
      <c r="B17">
        <v>16</v>
      </c>
      <c r="C17" t="s">
        <v>84</v>
      </c>
      <c r="D17" t="s">
        <v>70</v>
      </c>
      <c r="E17">
        <v>0.4</v>
      </c>
      <c r="F17">
        <v>0.18</v>
      </c>
      <c r="G17" s="6">
        <v>0.18</v>
      </c>
      <c r="H17">
        <v>1.44</v>
      </c>
      <c r="I17">
        <v>1.64</v>
      </c>
      <c r="J17">
        <v>0.28999999999999998</v>
      </c>
      <c r="K17">
        <v>0.14000000000000001</v>
      </c>
      <c r="L17">
        <v>33.39</v>
      </c>
      <c r="M17">
        <v>1.27</v>
      </c>
      <c r="N17">
        <v>3.77</v>
      </c>
      <c r="O17">
        <v>8.85</v>
      </c>
      <c r="P17">
        <v>16.57</v>
      </c>
      <c r="Q17">
        <v>3.35</v>
      </c>
      <c r="R17">
        <v>1.89</v>
      </c>
      <c r="S17">
        <v>2.88</v>
      </c>
      <c r="T17">
        <v>0.46</v>
      </c>
    </row>
    <row r="18" spans="1:20" x14ac:dyDescent="0.2">
      <c r="A18" s="26"/>
      <c r="B18">
        <v>17</v>
      </c>
      <c r="C18" t="s">
        <v>85</v>
      </c>
      <c r="D18" t="s">
        <v>70</v>
      </c>
      <c r="E18">
        <v>0.57999999999999996</v>
      </c>
      <c r="F18">
        <v>0.25</v>
      </c>
      <c r="G18" s="6">
        <v>0.25</v>
      </c>
      <c r="H18">
        <v>1.81</v>
      </c>
      <c r="I18">
        <v>2.31</v>
      </c>
      <c r="J18">
        <v>0.67</v>
      </c>
      <c r="K18">
        <v>0.28000000000000003</v>
      </c>
      <c r="L18">
        <v>30.75</v>
      </c>
      <c r="M18">
        <v>2.67</v>
      </c>
      <c r="N18">
        <v>3.63</v>
      </c>
      <c r="O18">
        <v>9.69</v>
      </c>
      <c r="P18">
        <v>18.489999999999998</v>
      </c>
      <c r="Q18">
        <v>3.5</v>
      </c>
      <c r="R18">
        <v>3.08</v>
      </c>
      <c r="S18">
        <v>3.93</v>
      </c>
      <c r="T18">
        <v>0.88</v>
      </c>
    </row>
    <row r="21" spans="1:20" x14ac:dyDescent="0.2">
      <c r="B21" s="6"/>
      <c r="C21" s="6"/>
      <c r="D21" s="6"/>
      <c r="E21" s="6" t="s">
        <v>11</v>
      </c>
      <c r="F21" s="6" t="s">
        <v>13</v>
      </c>
      <c r="G21" s="6" t="s">
        <v>14</v>
      </c>
      <c r="H21" s="6" t="s">
        <v>21</v>
      </c>
      <c r="I21" s="6" t="s">
        <v>24</v>
      </c>
      <c r="J21" s="6" t="s">
        <v>26</v>
      </c>
      <c r="K21" s="6" t="s">
        <v>27</v>
      </c>
      <c r="L21" s="6" t="s">
        <v>33</v>
      </c>
      <c r="M21" s="6" t="s">
        <v>35</v>
      </c>
      <c r="N21" s="6" t="s">
        <v>37</v>
      </c>
      <c r="O21" s="6" t="s">
        <v>38</v>
      </c>
      <c r="P21" s="6" t="s">
        <v>39</v>
      </c>
      <c r="Q21" s="6" t="s">
        <v>40</v>
      </c>
      <c r="R21" s="6" t="s">
        <v>116</v>
      </c>
      <c r="S21" s="6" t="s">
        <v>46</v>
      </c>
      <c r="T21" s="6" t="s">
        <v>50</v>
      </c>
    </row>
    <row r="22" spans="1:20" x14ac:dyDescent="0.2">
      <c r="B22" s="6"/>
      <c r="C22" s="6"/>
      <c r="D22" s="6" t="s">
        <v>68</v>
      </c>
      <c r="E22" s="6">
        <v>5.57</v>
      </c>
      <c r="F22" s="6">
        <v>5.8</v>
      </c>
      <c r="G22" s="6">
        <v>5.92</v>
      </c>
      <c r="H22" s="6">
        <v>6.92</v>
      </c>
      <c r="I22" s="6">
        <v>7.31</v>
      </c>
      <c r="J22" s="6">
        <v>7.59</v>
      </c>
      <c r="K22" s="6">
        <v>7.71</v>
      </c>
      <c r="L22" s="6">
        <v>8.64</v>
      </c>
      <c r="M22" s="6">
        <v>9.1199999999999992</v>
      </c>
      <c r="N22" s="6">
        <v>9.4499999999999993</v>
      </c>
      <c r="O22" s="6">
        <v>9.68</v>
      </c>
      <c r="P22" s="6">
        <v>9.8699999999999992</v>
      </c>
      <c r="Q22" s="6">
        <v>10.14</v>
      </c>
      <c r="R22" s="6">
        <v>10.35</v>
      </c>
      <c r="S22" s="6">
        <v>10.92</v>
      </c>
      <c r="T22" s="6">
        <v>11.39</v>
      </c>
    </row>
    <row r="23" spans="1:20" x14ac:dyDescent="0.2">
      <c r="A23" s="26" t="s">
        <v>133</v>
      </c>
      <c r="B23" s="6">
        <v>2</v>
      </c>
      <c r="C23" s="6" t="s">
        <v>117</v>
      </c>
      <c r="D23" s="6" t="s">
        <v>70</v>
      </c>
      <c r="E23" s="6">
        <v>0.09</v>
      </c>
      <c r="F23" s="6">
        <v>0.16</v>
      </c>
      <c r="G23" s="6">
        <v>0.2</v>
      </c>
      <c r="H23" s="6">
        <v>1.67</v>
      </c>
      <c r="I23" s="6">
        <v>1.95</v>
      </c>
      <c r="J23" s="6">
        <v>0.52</v>
      </c>
      <c r="K23" s="6">
        <v>0.55000000000000004</v>
      </c>
      <c r="L23" s="6">
        <v>24.95</v>
      </c>
      <c r="M23" s="6">
        <v>2</v>
      </c>
      <c r="N23" s="6">
        <v>4.6500000000000004</v>
      </c>
      <c r="O23" s="6">
        <v>8.44</v>
      </c>
      <c r="P23" s="6">
        <v>18.52</v>
      </c>
      <c r="Q23" s="6">
        <v>3.66</v>
      </c>
      <c r="R23" s="6">
        <v>4.4000000000000004</v>
      </c>
      <c r="S23" s="6">
        <v>4.62</v>
      </c>
      <c r="T23" s="6">
        <v>1.52</v>
      </c>
    </row>
    <row r="24" spans="1:20" x14ac:dyDescent="0.2">
      <c r="A24" s="26"/>
      <c r="B24" s="6">
        <v>3</v>
      </c>
      <c r="C24" s="6" t="s">
        <v>118</v>
      </c>
      <c r="D24" s="6" t="s">
        <v>70</v>
      </c>
      <c r="E24" s="6">
        <v>0.15</v>
      </c>
      <c r="F24" s="6">
        <v>0.17</v>
      </c>
      <c r="G24" s="6">
        <v>0.15</v>
      </c>
      <c r="H24" s="6">
        <v>1.58</v>
      </c>
      <c r="I24" s="6">
        <v>1.78</v>
      </c>
      <c r="J24" s="6">
        <v>0.66</v>
      </c>
      <c r="K24" s="6">
        <v>0.56000000000000005</v>
      </c>
      <c r="L24" s="6">
        <v>23.5</v>
      </c>
      <c r="M24" s="6">
        <v>3.05</v>
      </c>
      <c r="N24" s="6">
        <v>7.19</v>
      </c>
      <c r="O24" s="6">
        <v>7.35</v>
      </c>
      <c r="P24" s="6">
        <v>15.65</v>
      </c>
      <c r="Q24" s="6">
        <v>3.6</v>
      </c>
      <c r="R24" s="6">
        <v>4.9800000000000004</v>
      </c>
      <c r="S24" s="6">
        <v>3.12</v>
      </c>
      <c r="T24" s="6">
        <v>1.41</v>
      </c>
    </row>
    <row r="25" spans="1:20" x14ac:dyDescent="0.2">
      <c r="A25" s="26"/>
      <c r="B25" s="6">
        <v>4</v>
      </c>
      <c r="C25" s="6" t="s">
        <v>119</v>
      </c>
      <c r="D25" s="6" t="s">
        <v>70</v>
      </c>
      <c r="E25" s="6">
        <v>0.14000000000000001</v>
      </c>
      <c r="F25" s="6">
        <v>0.17</v>
      </c>
      <c r="G25" s="6">
        <v>0.13</v>
      </c>
      <c r="H25" s="6">
        <v>1.46</v>
      </c>
      <c r="I25" s="6">
        <v>2.37</v>
      </c>
      <c r="J25" s="6">
        <v>0.48</v>
      </c>
      <c r="K25" s="6">
        <v>0.42</v>
      </c>
      <c r="L25" s="6">
        <v>23.07</v>
      </c>
      <c r="M25" s="6">
        <v>1.38</v>
      </c>
      <c r="N25" s="6">
        <v>3.82</v>
      </c>
      <c r="O25" s="6">
        <v>8.39</v>
      </c>
      <c r="P25" s="6">
        <v>19.489999999999998</v>
      </c>
      <c r="Q25" s="6">
        <v>3.91</v>
      </c>
      <c r="R25" s="6">
        <v>3.44</v>
      </c>
      <c r="S25" s="6">
        <v>5.21</v>
      </c>
      <c r="T25" s="6">
        <v>1.24</v>
      </c>
    </row>
    <row r="26" spans="1:20" x14ac:dyDescent="0.2">
      <c r="A26" s="26"/>
      <c r="B26" s="6">
        <v>5</v>
      </c>
      <c r="C26" s="6" t="s">
        <v>120</v>
      </c>
      <c r="D26" s="6" t="s">
        <v>70</v>
      </c>
      <c r="E26" s="6">
        <v>0.13</v>
      </c>
      <c r="F26" s="6">
        <v>0.09</v>
      </c>
      <c r="G26" s="6">
        <v>7.0000000000000007E-2</v>
      </c>
      <c r="H26" s="6">
        <v>1.1399999999999999</v>
      </c>
      <c r="I26" s="6">
        <v>2.0099999999999998</v>
      </c>
      <c r="J26" s="6">
        <v>0.3</v>
      </c>
      <c r="K26" s="6">
        <v>0.24</v>
      </c>
      <c r="L26" s="6">
        <v>29.07</v>
      </c>
      <c r="M26" s="6">
        <v>1.26</v>
      </c>
      <c r="N26" s="6">
        <v>3.18</v>
      </c>
      <c r="O26" s="6">
        <v>9.57</v>
      </c>
      <c r="P26" s="6">
        <v>20.03</v>
      </c>
      <c r="Q26" s="6">
        <v>3.22</v>
      </c>
      <c r="R26" s="6">
        <v>2.44</v>
      </c>
      <c r="S26" s="6">
        <v>4.9000000000000004</v>
      </c>
      <c r="T26" s="6">
        <v>0.49</v>
      </c>
    </row>
    <row r="27" spans="1:20" x14ac:dyDescent="0.2">
      <c r="A27" s="26"/>
      <c r="B27" s="6">
        <v>6</v>
      </c>
      <c r="C27" s="6" t="s">
        <v>121</v>
      </c>
      <c r="D27" s="6" t="s">
        <v>70</v>
      </c>
      <c r="E27" s="6">
        <v>0.1</v>
      </c>
      <c r="F27" s="6">
        <v>0.12</v>
      </c>
      <c r="G27" s="6">
        <v>0.09</v>
      </c>
      <c r="H27" s="6">
        <v>1.1200000000000001</v>
      </c>
      <c r="I27" s="6">
        <v>1.45</v>
      </c>
      <c r="J27" s="6">
        <v>0.28000000000000003</v>
      </c>
      <c r="K27" s="6">
        <v>0.3</v>
      </c>
      <c r="L27" s="6">
        <v>26.48</v>
      </c>
      <c r="M27" s="6">
        <v>1.95</v>
      </c>
      <c r="N27" s="6">
        <v>5.73</v>
      </c>
      <c r="O27" s="6">
        <v>7.58</v>
      </c>
      <c r="P27" s="6">
        <v>17.63</v>
      </c>
      <c r="Q27" s="6">
        <v>3.57</v>
      </c>
      <c r="R27" s="6">
        <v>3.34</v>
      </c>
      <c r="S27" s="6">
        <v>3.86</v>
      </c>
      <c r="T27" s="6">
        <v>0.65</v>
      </c>
    </row>
    <row r="28" spans="1:20" x14ac:dyDescent="0.2">
      <c r="A28" s="26"/>
      <c r="B28" s="6">
        <v>7</v>
      </c>
      <c r="C28" s="6" t="s">
        <v>122</v>
      </c>
      <c r="D28" s="6" t="s">
        <v>70</v>
      </c>
      <c r="E28" s="6">
        <v>0.15</v>
      </c>
      <c r="F28" s="6">
        <v>0.09</v>
      </c>
      <c r="G28" s="6">
        <v>0.05</v>
      </c>
      <c r="H28" s="6">
        <v>1.1299999999999999</v>
      </c>
      <c r="I28" s="6">
        <v>1.41</v>
      </c>
      <c r="J28" s="6">
        <v>0.28000000000000003</v>
      </c>
      <c r="K28" s="6">
        <v>0.28999999999999998</v>
      </c>
      <c r="L28" s="6">
        <v>26.6</v>
      </c>
      <c r="M28" s="6">
        <v>1.96</v>
      </c>
      <c r="N28" s="6">
        <v>5.66</v>
      </c>
      <c r="O28" s="6">
        <v>7.68</v>
      </c>
      <c r="P28" s="6">
        <v>17.63</v>
      </c>
      <c r="Q28" s="6">
        <v>3.6</v>
      </c>
      <c r="R28" s="6">
        <v>3.2</v>
      </c>
      <c r="S28" s="6">
        <v>3.58</v>
      </c>
      <c r="T28" s="6">
        <v>0.74</v>
      </c>
    </row>
    <row r="29" spans="1:20" x14ac:dyDescent="0.2">
      <c r="A29" s="26"/>
      <c r="B29" s="6">
        <v>8</v>
      </c>
      <c r="C29" s="6" t="s">
        <v>123</v>
      </c>
      <c r="D29" s="6" t="s">
        <v>70</v>
      </c>
      <c r="E29" s="6">
        <v>0.14000000000000001</v>
      </c>
      <c r="F29" s="6">
        <v>0.12</v>
      </c>
      <c r="G29" s="6">
        <v>0.15</v>
      </c>
      <c r="H29" s="6">
        <v>1.78</v>
      </c>
      <c r="I29" s="6">
        <v>2.35</v>
      </c>
      <c r="J29" s="6">
        <v>0.75</v>
      </c>
      <c r="K29" s="6">
        <v>0.67</v>
      </c>
      <c r="L29" s="6">
        <v>21.62</v>
      </c>
      <c r="M29" s="6">
        <v>2.12</v>
      </c>
      <c r="N29" s="6">
        <v>5.29</v>
      </c>
      <c r="O29" s="6">
        <v>8.4</v>
      </c>
      <c r="P29" s="6">
        <v>18.29</v>
      </c>
      <c r="Q29" s="6">
        <v>3.88</v>
      </c>
      <c r="R29" s="6">
        <v>5.37</v>
      </c>
      <c r="S29" s="6">
        <v>4.87</v>
      </c>
      <c r="T29" s="6">
        <v>1.82</v>
      </c>
    </row>
    <row r="30" spans="1:20" ht="16" x14ac:dyDescent="0.2">
      <c r="A30" s="26"/>
      <c r="B30" s="6">
        <v>9</v>
      </c>
      <c r="C30" s="6" t="s">
        <v>124</v>
      </c>
      <c r="D30" s="6" t="s">
        <v>70</v>
      </c>
      <c r="E30" s="19">
        <v>0.05</v>
      </c>
      <c r="F30" s="6">
        <v>0.2</v>
      </c>
      <c r="G30" s="6">
        <v>0.26</v>
      </c>
      <c r="H30" s="6">
        <v>1.1499999999999999</v>
      </c>
      <c r="I30" s="6">
        <v>1.62</v>
      </c>
      <c r="J30" s="6">
        <v>0.43</v>
      </c>
      <c r="K30" s="6">
        <v>0.53</v>
      </c>
      <c r="L30" s="6">
        <v>31.55</v>
      </c>
      <c r="M30" s="6">
        <v>1.28</v>
      </c>
      <c r="N30" s="6">
        <v>2.81</v>
      </c>
      <c r="O30" s="6">
        <v>7.78</v>
      </c>
      <c r="P30" s="6">
        <v>17.16</v>
      </c>
      <c r="Q30" s="6">
        <v>3.29</v>
      </c>
      <c r="R30" s="6">
        <v>2.36</v>
      </c>
      <c r="S30" s="6">
        <v>3.2</v>
      </c>
      <c r="T30" s="6">
        <v>0.87</v>
      </c>
    </row>
    <row r="31" spans="1:20" x14ac:dyDescent="0.2">
      <c r="A31" s="26"/>
      <c r="B31" s="6">
        <v>10</v>
      </c>
      <c r="C31" s="6" t="s">
        <v>125</v>
      </c>
      <c r="D31" s="6" t="s">
        <v>70</v>
      </c>
      <c r="E31" s="6">
        <v>0.14000000000000001</v>
      </c>
      <c r="F31" s="6">
        <v>0.14000000000000001</v>
      </c>
      <c r="G31" s="6">
        <v>0.1</v>
      </c>
      <c r="H31" s="6">
        <v>1.35</v>
      </c>
      <c r="I31" s="6">
        <v>2.2400000000000002</v>
      </c>
      <c r="J31" s="6">
        <v>0.54</v>
      </c>
      <c r="K31" s="6">
        <v>0.45</v>
      </c>
      <c r="L31" s="6">
        <v>23.04</v>
      </c>
      <c r="M31" s="6">
        <v>1.66</v>
      </c>
      <c r="N31" s="6">
        <v>4.13</v>
      </c>
      <c r="O31" s="6">
        <v>8.5399999999999991</v>
      </c>
      <c r="P31" s="6">
        <v>20.190000000000001</v>
      </c>
      <c r="Q31" s="6">
        <v>4.12</v>
      </c>
      <c r="R31" s="6">
        <v>3.93</v>
      </c>
      <c r="S31" s="6">
        <v>5.03</v>
      </c>
      <c r="T31" s="6">
        <v>1.33</v>
      </c>
    </row>
    <row r="32" spans="1:20" x14ac:dyDescent="0.2">
      <c r="A32" s="26"/>
      <c r="B32" s="6">
        <v>11</v>
      </c>
      <c r="C32" s="6" t="s">
        <v>126</v>
      </c>
      <c r="D32" s="6" t="s">
        <v>70</v>
      </c>
      <c r="E32" s="6">
        <v>0.08</v>
      </c>
      <c r="F32" s="6">
        <v>0.11</v>
      </c>
      <c r="G32" s="6">
        <v>0.11</v>
      </c>
      <c r="H32" s="6">
        <v>1.05</v>
      </c>
      <c r="I32" s="6">
        <v>1.37</v>
      </c>
      <c r="J32" s="6">
        <v>0.37</v>
      </c>
      <c r="K32" s="6">
        <v>0.38</v>
      </c>
      <c r="L32" s="6">
        <v>28.6</v>
      </c>
      <c r="M32" s="6">
        <v>2.5099999999999998</v>
      </c>
      <c r="N32" s="6">
        <v>7.62</v>
      </c>
      <c r="O32" s="6">
        <v>7.46</v>
      </c>
      <c r="P32" s="6">
        <v>15.32</v>
      </c>
      <c r="Q32" s="6">
        <v>2.96</v>
      </c>
      <c r="R32" s="6">
        <v>4.22</v>
      </c>
      <c r="S32" s="6">
        <v>3.25</v>
      </c>
      <c r="T32" s="6">
        <v>1.2</v>
      </c>
    </row>
    <row r="33" spans="1:28" x14ac:dyDescent="0.2">
      <c r="A33" s="26"/>
      <c r="B33" s="6">
        <v>12</v>
      </c>
      <c r="C33" s="6" t="s">
        <v>127</v>
      </c>
      <c r="D33" s="6" t="s">
        <v>70</v>
      </c>
      <c r="E33" s="6">
        <v>0.17</v>
      </c>
      <c r="F33" s="6">
        <v>0.12</v>
      </c>
      <c r="G33" s="6">
        <v>0.2</v>
      </c>
      <c r="H33" s="6">
        <v>1.6</v>
      </c>
      <c r="I33" s="6">
        <v>1.65</v>
      </c>
      <c r="J33" s="6">
        <v>0.96</v>
      </c>
      <c r="K33" s="6">
        <v>0.66</v>
      </c>
      <c r="L33" s="6">
        <v>24.89</v>
      </c>
      <c r="M33" s="6">
        <v>2.6</v>
      </c>
      <c r="N33" s="6">
        <v>4.78</v>
      </c>
      <c r="O33" s="6">
        <v>8</v>
      </c>
      <c r="P33" s="6">
        <v>17.59</v>
      </c>
      <c r="Q33" s="6">
        <v>3.69</v>
      </c>
      <c r="R33" s="6">
        <v>5</v>
      </c>
      <c r="S33" s="6">
        <v>3.77</v>
      </c>
      <c r="T33" s="6">
        <v>1.72</v>
      </c>
    </row>
    <row r="34" spans="1:28" x14ac:dyDescent="0.2">
      <c r="A34" s="26"/>
      <c r="B34" s="6">
        <v>2</v>
      </c>
      <c r="C34" s="6" t="s">
        <v>128</v>
      </c>
      <c r="D34" s="6" t="s">
        <v>70</v>
      </c>
      <c r="E34" s="6">
        <v>0.13</v>
      </c>
      <c r="F34" s="6">
        <v>0.2</v>
      </c>
      <c r="G34" s="6">
        <v>0.21</v>
      </c>
      <c r="H34" s="6">
        <v>1.73</v>
      </c>
      <c r="I34" s="6">
        <v>1.78</v>
      </c>
      <c r="J34" s="6">
        <v>0.76</v>
      </c>
      <c r="K34" s="6">
        <v>0.72</v>
      </c>
      <c r="L34" s="6">
        <v>22.88</v>
      </c>
      <c r="M34" s="6">
        <v>2.2000000000000002</v>
      </c>
      <c r="N34" s="6">
        <v>6</v>
      </c>
      <c r="O34" s="6">
        <v>7.44</v>
      </c>
      <c r="P34" s="6">
        <v>17.440000000000001</v>
      </c>
      <c r="Q34" s="6">
        <v>4.03</v>
      </c>
      <c r="R34" s="6">
        <v>5.03</v>
      </c>
      <c r="S34" s="6">
        <v>4.21</v>
      </c>
      <c r="T34" s="6">
        <v>1.77</v>
      </c>
    </row>
    <row r="35" spans="1:28" x14ac:dyDescent="0.2">
      <c r="A35" s="26"/>
      <c r="B35" s="6">
        <v>14</v>
      </c>
      <c r="C35" s="6" t="s">
        <v>129</v>
      </c>
      <c r="D35" s="6" t="s">
        <v>70</v>
      </c>
      <c r="E35" s="6">
        <v>0.16</v>
      </c>
      <c r="F35" s="6">
        <v>0.09</v>
      </c>
      <c r="G35" s="6">
        <v>0.05</v>
      </c>
      <c r="H35" s="6">
        <v>1.1499999999999999</v>
      </c>
      <c r="I35" s="6">
        <v>2.1</v>
      </c>
      <c r="J35" s="6">
        <v>0.56999999999999995</v>
      </c>
      <c r="K35" s="6">
        <v>0.27</v>
      </c>
      <c r="L35" s="6">
        <v>30.11</v>
      </c>
      <c r="M35" s="6">
        <v>1.42</v>
      </c>
      <c r="N35" s="6">
        <v>2.66</v>
      </c>
      <c r="O35" s="6">
        <v>9.33</v>
      </c>
      <c r="P35" s="6">
        <v>18.86</v>
      </c>
      <c r="Q35" s="6">
        <v>3.18</v>
      </c>
      <c r="R35" s="6">
        <v>2.61</v>
      </c>
      <c r="S35" s="6">
        <v>3.8</v>
      </c>
      <c r="T35" s="6">
        <v>0.86</v>
      </c>
    </row>
    <row r="36" spans="1:28" x14ac:dyDescent="0.2">
      <c r="A36" s="26"/>
      <c r="B36" s="6">
        <v>15</v>
      </c>
      <c r="C36" s="6" t="s">
        <v>130</v>
      </c>
      <c r="D36" s="6" t="s">
        <v>70</v>
      </c>
      <c r="E36" s="6">
        <v>0.08</v>
      </c>
      <c r="F36" s="6">
        <v>0.15</v>
      </c>
      <c r="G36" s="6">
        <v>0.14000000000000001</v>
      </c>
      <c r="H36" s="6">
        <v>1.64</v>
      </c>
      <c r="I36" s="6">
        <v>1.23</v>
      </c>
      <c r="J36" s="6">
        <v>0.73</v>
      </c>
      <c r="K36" s="6">
        <v>0.41</v>
      </c>
      <c r="L36" s="6">
        <v>26.19</v>
      </c>
      <c r="M36" s="6">
        <v>3.5</v>
      </c>
      <c r="N36" s="6">
        <v>5.72</v>
      </c>
      <c r="O36" s="6">
        <v>6.64</v>
      </c>
      <c r="P36" s="6">
        <v>15.43</v>
      </c>
      <c r="Q36" s="6">
        <v>4.04</v>
      </c>
      <c r="R36" s="6">
        <v>5.0599999999999996</v>
      </c>
      <c r="S36" s="6">
        <v>3.45</v>
      </c>
      <c r="T36" s="6">
        <v>1.06</v>
      </c>
    </row>
    <row r="37" spans="1:28" x14ac:dyDescent="0.2">
      <c r="A37" s="26"/>
      <c r="B37" s="6">
        <v>16</v>
      </c>
      <c r="C37" s="6" t="s">
        <v>131</v>
      </c>
      <c r="D37" s="6" t="s">
        <v>70</v>
      </c>
      <c r="E37" s="6">
        <v>0.1</v>
      </c>
      <c r="F37" s="6">
        <v>0.12</v>
      </c>
      <c r="G37" s="6">
        <v>0.06</v>
      </c>
      <c r="H37" s="6">
        <v>1.1299999999999999</v>
      </c>
      <c r="I37" s="6">
        <v>1.93</v>
      </c>
      <c r="J37" s="6">
        <v>0.35</v>
      </c>
      <c r="K37" s="6">
        <v>0.18</v>
      </c>
      <c r="L37" s="6">
        <v>31.45</v>
      </c>
      <c r="M37" s="6">
        <v>1.24</v>
      </c>
      <c r="N37" s="6">
        <v>1.97</v>
      </c>
      <c r="O37" s="6">
        <v>9.7200000000000006</v>
      </c>
      <c r="P37" s="6">
        <v>19.149999999999999</v>
      </c>
      <c r="Q37" s="6">
        <v>2.94</v>
      </c>
      <c r="R37" s="6">
        <v>2.0099999999999998</v>
      </c>
      <c r="S37" s="6">
        <v>3.38</v>
      </c>
      <c r="T37" s="6">
        <v>0.45</v>
      </c>
    </row>
    <row r="38" spans="1:28" ht="16" x14ac:dyDescent="0.2">
      <c r="A38" s="26"/>
      <c r="B38" s="6">
        <v>17</v>
      </c>
      <c r="C38" s="6" t="s">
        <v>132</v>
      </c>
      <c r="D38" s="6" t="s">
        <v>70</v>
      </c>
      <c r="E38" s="6">
        <v>0.18</v>
      </c>
      <c r="F38" s="6">
        <v>0.41</v>
      </c>
      <c r="G38" s="19">
        <v>0.05</v>
      </c>
      <c r="H38" s="6">
        <v>1.77</v>
      </c>
      <c r="I38" s="6">
        <v>3.24</v>
      </c>
      <c r="J38" s="6">
        <v>0.89</v>
      </c>
      <c r="K38" s="6">
        <v>0.36</v>
      </c>
      <c r="L38" s="6">
        <v>24.31</v>
      </c>
      <c r="M38" s="6">
        <v>1.61</v>
      </c>
      <c r="N38" s="6">
        <v>2.2799999999999998</v>
      </c>
      <c r="O38" s="6">
        <v>11.28</v>
      </c>
      <c r="P38" s="6">
        <v>21.94</v>
      </c>
      <c r="Q38" s="6">
        <v>3.38</v>
      </c>
      <c r="R38" s="6">
        <v>3.7</v>
      </c>
      <c r="S38" s="6">
        <v>5.37</v>
      </c>
      <c r="T38" s="6">
        <v>1.1399999999999999</v>
      </c>
    </row>
    <row r="42" spans="1:28" ht="48" x14ac:dyDescent="0.2">
      <c r="B42" s="6"/>
      <c r="C42" s="6"/>
      <c r="D42" s="6"/>
      <c r="E42" s="6" t="s">
        <v>11</v>
      </c>
      <c r="F42" s="6" t="s">
        <v>13</v>
      </c>
      <c r="G42" s="6" t="s">
        <v>14</v>
      </c>
      <c r="H42" s="6" t="s">
        <v>21</v>
      </c>
      <c r="I42" s="6" t="s">
        <v>24</v>
      </c>
      <c r="J42" s="6" t="s">
        <v>26</v>
      </c>
      <c r="K42" s="6" t="s">
        <v>27</v>
      </c>
      <c r="L42" s="6" t="s">
        <v>33</v>
      </c>
      <c r="M42" s="6" t="s">
        <v>35</v>
      </c>
      <c r="N42" s="6" t="s">
        <v>37</v>
      </c>
      <c r="O42" s="6" t="s">
        <v>38</v>
      </c>
      <c r="P42" s="6" t="s">
        <v>39</v>
      </c>
      <c r="Q42" s="6" t="s">
        <v>40</v>
      </c>
      <c r="R42" s="6" t="s">
        <v>116</v>
      </c>
      <c r="S42" s="6" t="s">
        <v>46</v>
      </c>
      <c r="T42" s="6" t="s">
        <v>50</v>
      </c>
      <c r="V42" s="27" t="s">
        <v>135</v>
      </c>
      <c r="W42" s="27" t="s">
        <v>136</v>
      </c>
      <c r="X42" s="27" t="s">
        <v>137</v>
      </c>
      <c r="Y42" s="27" t="s">
        <v>138</v>
      </c>
      <c r="Z42" s="27" t="s">
        <v>139</v>
      </c>
      <c r="AA42" s="27" t="s">
        <v>140</v>
      </c>
      <c r="AB42" s="27" t="s">
        <v>141</v>
      </c>
    </row>
    <row r="43" spans="1:28" x14ac:dyDescent="0.2">
      <c r="A43" s="26" t="s">
        <v>134</v>
      </c>
      <c r="B43" s="6">
        <v>2</v>
      </c>
      <c r="C43" s="6" t="s">
        <v>117</v>
      </c>
      <c r="D43" s="6" t="s">
        <v>70</v>
      </c>
      <c r="E43">
        <f>AVERAGE(E3,E23)</f>
        <v>7.0000000000000007E-2</v>
      </c>
      <c r="F43" s="6">
        <f t="shared" ref="F43:T43" si="0">AVERAGE(F3,F23)</f>
        <v>0.10500000000000001</v>
      </c>
      <c r="G43" s="6">
        <f t="shared" si="0"/>
        <v>0.18</v>
      </c>
      <c r="H43" s="6">
        <f t="shared" si="0"/>
        <v>2.375</v>
      </c>
      <c r="I43" s="6">
        <f t="shared" si="0"/>
        <v>1.2450000000000001</v>
      </c>
      <c r="J43" s="6">
        <f t="shared" si="0"/>
        <v>0.90500000000000003</v>
      </c>
      <c r="K43" s="6">
        <f t="shared" si="0"/>
        <v>0.40500000000000003</v>
      </c>
      <c r="L43" s="6">
        <f t="shared" si="0"/>
        <v>12.5</v>
      </c>
      <c r="M43" s="6">
        <f t="shared" si="0"/>
        <v>7.7350000000000003</v>
      </c>
      <c r="N43" s="6">
        <f t="shared" si="0"/>
        <v>7.17</v>
      </c>
      <c r="O43" s="6">
        <f t="shared" si="0"/>
        <v>8.1199999999999992</v>
      </c>
      <c r="P43" s="6">
        <f t="shared" si="0"/>
        <v>16.805</v>
      </c>
      <c r="Q43" s="6">
        <f t="shared" si="0"/>
        <v>4.76</v>
      </c>
      <c r="R43" s="6">
        <f t="shared" si="0"/>
        <v>3.92</v>
      </c>
      <c r="S43" s="6">
        <f t="shared" si="0"/>
        <v>3.415</v>
      </c>
      <c r="T43" s="6">
        <f t="shared" si="0"/>
        <v>0.95500000000000007</v>
      </c>
      <c r="V43" s="20">
        <f t="shared" ref="V43:V58" si="1">SUM(F43,G43,H43,J43,K43,M43,N43,Q43,R43,T43)</f>
        <v>28.509999999999998</v>
      </c>
      <c r="W43" s="2">
        <f t="shared" ref="W43:W58" si="2">SUM(G43,K43,N43,R43)</f>
        <v>11.675000000000001</v>
      </c>
      <c r="X43" s="2">
        <f t="shared" ref="X43:X58" si="3">SUM(E43:K43)</f>
        <v>5.2850000000000001</v>
      </c>
      <c r="Y43" s="2">
        <f t="shared" ref="Y43:Y58" si="4">SUM(L43:N43)</f>
        <v>27.405000000000001</v>
      </c>
      <c r="Z43" s="2">
        <f t="shared" ref="Z43:Z58" si="5">SUM(H43,O43,P43,Q43,R43)</f>
        <v>35.979999999999997</v>
      </c>
      <c r="AA43" s="2">
        <f t="shared" ref="AA43:AA58" si="6">SUM(E43:G43,S43:T43,I43:K43)</f>
        <v>7.28</v>
      </c>
      <c r="AB43" s="2">
        <f t="shared" ref="AB43:AB58" si="7">SUM(E43:K43,O43:T43)</f>
        <v>43.26</v>
      </c>
    </row>
    <row r="44" spans="1:28" x14ac:dyDescent="0.2">
      <c r="A44" s="26"/>
      <c r="B44" s="6">
        <v>3</v>
      </c>
      <c r="C44" s="6" t="s">
        <v>118</v>
      </c>
      <c r="D44" s="6" t="s">
        <v>70</v>
      </c>
      <c r="E44" s="6">
        <f t="shared" ref="E44:T58" si="8">AVERAGE(E4,E24)</f>
        <v>0.39</v>
      </c>
      <c r="F44" s="6">
        <f t="shared" si="8"/>
        <v>0.17499999999999999</v>
      </c>
      <c r="G44" s="6">
        <f t="shared" si="8"/>
        <v>0.1</v>
      </c>
      <c r="H44" s="6">
        <f t="shared" si="8"/>
        <v>1.28</v>
      </c>
      <c r="I44" s="6">
        <f t="shared" si="8"/>
        <v>1.53</v>
      </c>
      <c r="J44" s="6">
        <f t="shared" si="8"/>
        <v>0.52500000000000002</v>
      </c>
      <c r="K44" s="6">
        <f t="shared" si="8"/>
        <v>0.44500000000000006</v>
      </c>
      <c r="L44" s="6">
        <f t="shared" si="8"/>
        <v>25.905000000000001</v>
      </c>
      <c r="M44" s="6">
        <f t="shared" si="8"/>
        <v>3.7450000000000001</v>
      </c>
      <c r="N44" s="6">
        <f t="shared" si="8"/>
        <v>7.8000000000000007</v>
      </c>
      <c r="O44" s="6">
        <f t="shared" si="8"/>
        <v>6.8049999999999997</v>
      </c>
      <c r="P44" s="6">
        <f t="shared" si="8"/>
        <v>14.435</v>
      </c>
      <c r="Q44" s="6">
        <f t="shared" si="8"/>
        <v>3.6749999999999998</v>
      </c>
      <c r="R44" s="6">
        <f t="shared" si="8"/>
        <v>4.3600000000000003</v>
      </c>
      <c r="S44" s="6">
        <f t="shared" si="8"/>
        <v>2.71</v>
      </c>
      <c r="T44" s="6">
        <f t="shared" si="8"/>
        <v>1.1199999999999999</v>
      </c>
      <c r="V44" s="20">
        <f t="shared" si="1"/>
        <v>23.225000000000001</v>
      </c>
      <c r="W44" s="2">
        <f t="shared" si="2"/>
        <v>12.705000000000002</v>
      </c>
      <c r="X44" s="2">
        <f t="shared" si="3"/>
        <v>4.4449999999999994</v>
      </c>
      <c r="Y44" s="2">
        <f t="shared" si="4"/>
        <v>37.450000000000003</v>
      </c>
      <c r="Z44" s="2">
        <f t="shared" si="5"/>
        <v>30.555</v>
      </c>
      <c r="AA44" s="2">
        <f t="shared" si="6"/>
        <v>6.995000000000001</v>
      </c>
      <c r="AB44" s="2">
        <f t="shared" si="7"/>
        <v>37.550000000000004</v>
      </c>
    </row>
    <row r="45" spans="1:28" x14ac:dyDescent="0.2">
      <c r="A45" s="26"/>
      <c r="B45" s="6">
        <v>4</v>
      </c>
      <c r="C45" s="6" t="s">
        <v>119</v>
      </c>
      <c r="D45" s="6" t="s">
        <v>70</v>
      </c>
      <c r="E45" s="6">
        <f t="shared" si="8"/>
        <v>0.36499999999999999</v>
      </c>
      <c r="F45" s="6">
        <f t="shared" si="8"/>
        <v>0.18</v>
      </c>
      <c r="G45" s="6">
        <f t="shared" si="8"/>
        <v>0.09</v>
      </c>
      <c r="H45" s="6">
        <f t="shared" si="8"/>
        <v>1.56</v>
      </c>
      <c r="I45" s="6">
        <f t="shared" si="8"/>
        <v>2.0449999999999999</v>
      </c>
      <c r="J45" s="6">
        <f t="shared" si="8"/>
        <v>0.42499999999999999</v>
      </c>
      <c r="K45" s="6">
        <f t="shared" si="8"/>
        <v>0.36</v>
      </c>
      <c r="L45" s="6">
        <f t="shared" si="8"/>
        <v>25.15</v>
      </c>
      <c r="M45" s="6">
        <f t="shared" si="8"/>
        <v>1.6099999999999999</v>
      </c>
      <c r="N45" s="6">
        <f t="shared" si="8"/>
        <v>4.59</v>
      </c>
      <c r="O45" s="6">
        <f t="shared" si="8"/>
        <v>7.875</v>
      </c>
      <c r="P45" s="6">
        <f t="shared" si="8"/>
        <v>18.22</v>
      </c>
      <c r="Q45" s="6">
        <f t="shared" si="8"/>
        <v>3.9649999999999999</v>
      </c>
      <c r="R45" s="6">
        <f t="shared" si="8"/>
        <v>3.085</v>
      </c>
      <c r="S45" s="6">
        <f t="shared" si="8"/>
        <v>4.51</v>
      </c>
      <c r="T45" s="6">
        <f t="shared" si="8"/>
        <v>1.0649999999999999</v>
      </c>
      <c r="V45" s="20">
        <f t="shared" si="1"/>
        <v>16.93</v>
      </c>
      <c r="W45" s="2">
        <f t="shared" si="2"/>
        <v>8.125</v>
      </c>
      <c r="X45" s="2">
        <f t="shared" si="3"/>
        <v>5.0250000000000004</v>
      </c>
      <c r="Y45" s="2">
        <f t="shared" si="4"/>
        <v>31.349999999999998</v>
      </c>
      <c r="Z45" s="20">
        <f t="shared" si="5"/>
        <v>34.704999999999998</v>
      </c>
      <c r="AA45" s="2">
        <f t="shared" si="6"/>
        <v>9.0399999999999991</v>
      </c>
      <c r="AB45" s="2">
        <f t="shared" si="7"/>
        <v>43.74499999999999</v>
      </c>
    </row>
    <row r="46" spans="1:28" x14ac:dyDescent="0.2">
      <c r="A46" s="26"/>
      <c r="B46" s="6">
        <v>5</v>
      </c>
      <c r="C46" s="6" t="s">
        <v>120</v>
      </c>
      <c r="D46" s="6" t="s">
        <v>70</v>
      </c>
      <c r="E46" s="6">
        <f t="shared" si="8"/>
        <v>0.31</v>
      </c>
      <c r="F46" s="6">
        <f t="shared" si="8"/>
        <v>0.15</v>
      </c>
      <c r="G46" s="6">
        <f t="shared" si="8"/>
        <v>6.0000000000000005E-2</v>
      </c>
      <c r="H46" s="6">
        <f t="shared" si="8"/>
        <v>1.2549999999999999</v>
      </c>
      <c r="I46" s="6">
        <f t="shared" si="8"/>
        <v>1.79</v>
      </c>
      <c r="J46" s="6">
        <f t="shared" si="8"/>
        <v>0.26</v>
      </c>
      <c r="K46" s="6">
        <f t="shared" si="8"/>
        <v>0.21</v>
      </c>
      <c r="L46" s="6">
        <f t="shared" si="8"/>
        <v>30.594999999999999</v>
      </c>
      <c r="M46" s="6">
        <f t="shared" si="8"/>
        <v>1.4649999999999999</v>
      </c>
      <c r="N46" s="6">
        <f t="shared" si="8"/>
        <v>4.1500000000000004</v>
      </c>
      <c r="O46" s="6">
        <f t="shared" si="8"/>
        <v>9.1000000000000014</v>
      </c>
      <c r="P46" s="6">
        <f t="shared" si="8"/>
        <v>18.78</v>
      </c>
      <c r="Q46" s="6">
        <f t="shared" si="8"/>
        <v>3.42</v>
      </c>
      <c r="R46" s="6">
        <f t="shared" si="8"/>
        <v>2.2400000000000002</v>
      </c>
      <c r="S46" s="6">
        <f t="shared" si="8"/>
        <v>4.2549999999999999</v>
      </c>
      <c r="T46" s="6">
        <f t="shared" si="8"/>
        <v>0.5</v>
      </c>
      <c r="V46" s="20">
        <f t="shared" si="1"/>
        <v>13.709999999999999</v>
      </c>
      <c r="W46" s="2">
        <f t="shared" si="2"/>
        <v>6.66</v>
      </c>
      <c r="X46" s="2">
        <f t="shared" si="3"/>
        <v>4.0350000000000001</v>
      </c>
      <c r="Y46" s="2">
        <f t="shared" si="4"/>
        <v>36.21</v>
      </c>
      <c r="Z46" s="20">
        <f t="shared" si="5"/>
        <v>34.795000000000002</v>
      </c>
      <c r="AA46" s="2">
        <f t="shared" si="6"/>
        <v>7.5350000000000001</v>
      </c>
      <c r="AB46" s="2">
        <f t="shared" si="7"/>
        <v>42.330000000000005</v>
      </c>
    </row>
    <row r="47" spans="1:28" x14ac:dyDescent="0.2">
      <c r="A47" s="26"/>
      <c r="B47" s="6">
        <v>6</v>
      </c>
      <c r="C47" s="6" t="s">
        <v>121</v>
      </c>
      <c r="D47" s="6" t="s">
        <v>70</v>
      </c>
      <c r="E47" s="6">
        <f t="shared" si="8"/>
        <v>0.3</v>
      </c>
      <c r="F47" s="6">
        <f t="shared" si="8"/>
        <v>0.15</v>
      </c>
      <c r="G47" s="6">
        <f t="shared" si="8"/>
        <v>7.0000000000000007E-2</v>
      </c>
      <c r="H47" s="6">
        <f t="shared" si="8"/>
        <v>1.1800000000000002</v>
      </c>
      <c r="I47" s="6">
        <f t="shared" si="8"/>
        <v>1.2749999999999999</v>
      </c>
      <c r="J47" s="6">
        <f t="shared" si="8"/>
        <v>0.23500000000000001</v>
      </c>
      <c r="K47" s="6">
        <f t="shared" si="8"/>
        <v>0.25</v>
      </c>
      <c r="L47" s="6">
        <f t="shared" si="8"/>
        <v>28.32</v>
      </c>
      <c r="M47" s="6">
        <f t="shared" si="8"/>
        <v>2.08</v>
      </c>
      <c r="N47" s="6">
        <f t="shared" si="8"/>
        <v>6.3450000000000006</v>
      </c>
      <c r="O47" s="6">
        <f t="shared" si="8"/>
        <v>7.085</v>
      </c>
      <c r="P47" s="6">
        <f t="shared" si="8"/>
        <v>16.274999999999999</v>
      </c>
      <c r="Q47" s="6">
        <f t="shared" si="8"/>
        <v>3.69</v>
      </c>
      <c r="R47" s="6">
        <f t="shared" si="8"/>
        <v>2.98</v>
      </c>
      <c r="S47" s="6">
        <f t="shared" si="8"/>
        <v>3.4299999999999997</v>
      </c>
      <c r="T47" s="6">
        <f t="shared" si="8"/>
        <v>0.67999999999999994</v>
      </c>
      <c r="V47" s="20">
        <f t="shared" si="1"/>
        <v>17.66</v>
      </c>
      <c r="W47" s="2">
        <f t="shared" si="2"/>
        <v>9.6450000000000014</v>
      </c>
      <c r="X47" s="2">
        <f t="shared" si="3"/>
        <v>3.46</v>
      </c>
      <c r="Y47" s="2">
        <f t="shared" si="4"/>
        <v>36.744999999999997</v>
      </c>
      <c r="Z47" s="20">
        <f t="shared" si="5"/>
        <v>31.21</v>
      </c>
      <c r="AA47" s="2">
        <f t="shared" si="6"/>
        <v>6.39</v>
      </c>
      <c r="AB47" s="2">
        <f t="shared" si="7"/>
        <v>37.6</v>
      </c>
    </row>
    <row r="48" spans="1:28" x14ac:dyDescent="0.2">
      <c r="A48" s="26"/>
      <c r="B48" s="6">
        <v>7</v>
      </c>
      <c r="C48" s="6" t="s">
        <v>122</v>
      </c>
      <c r="D48" s="6" t="s">
        <v>70</v>
      </c>
      <c r="E48" s="6">
        <f t="shared" si="8"/>
        <v>0.26</v>
      </c>
      <c r="F48" s="6">
        <f t="shared" si="8"/>
        <v>0.12</v>
      </c>
      <c r="G48" s="6">
        <f t="shared" si="8"/>
        <v>0.05</v>
      </c>
      <c r="H48" s="6">
        <f t="shared" si="8"/>
        <v>1.1200000000000001</v>
      </c>
      <c r="I48" s="6">
        <f t="shared" si="8"/>
        <v>1.1749999999999998</v>
      </c>
      <c r="J48" s="6">
        <f t="shared" si="8"/>
        <v>0.2</v>
      </c>
      <c r="K48" s="6">
        <f t="shared" si="8"/>
        <v>0.21</v>
      </c>
      <c r="L48" s="6">
        <f t="shared" si="8"/>
        <v>30.61</v>
      </c>
      <c r="M48" s="6">
        <f t="shared" si="8"/>
        <v>1.8049999999999999</v>
      </c>
      <c r="N48" s="6">
        <f t="shared" si="8"/>
        <v>5.8650000000000002</v>
      </c>
      <c r="O48" s="6">
        <f t="shared" si="8"/>
        <v>7.26</v>
      </c>
      <c r="P48" s="6">
        <f t="shared" si="8"/>
        <v>16.11</v>
      </c>
      <c r="Q48" s="6">
        <f t="shared" si="8"/>
        <v>3.585</v>
      </c>
      <c r="R48" s="6">
        <f t="shared" si="8"/>
        <v>2.48</v>
      </c>
      <c r="S48" s="6">
        <f t="shared" si="8"/>
        <v>2.9750000000000001</v>
      </c>
      <c r="T48" s="6">
        <f t="shared" si="8"/>
        <v>0.53500000000000003</v>
      </c>
      <c r="V48" s="20">
        <f t="shared" si="1"/>
        <v>15.970000000000002</v>
      </c>
      <c r="W48" s="2">
        <f t="shared" si="2"/>
        <v>8.6050000000000004</v>
      </c>
      <c r="X48" s="2">
        <f t="shared" si="3"/>
        <v>3.1349999999999998</v>
      </c>
      <c r="Y48" s="2">
        <f t="shared" si="4"/>
        <v>38.28</v>
      </c>
      <c r="Z48" s="20">
        <f t="shared" si="5"/>
        <v>30.555</v>
      </c>
      <c r="AA48" s="2">
        <f t="shared" si="6"/>
        <v>5.5250000000000004</v>
      </c>
      <c r="AB48" s="2">
        <f t="shared" si="7"/>
        <v>36.08</v>
      </c>
    </row>
    <row r="49" spans="1:28" x14ac:dyDescent="0.2">
      <c r="A49" s="26"/>
      <c r="B49" s="6">
        <v>8</v>
      </c>
      <c r="C49" s="6" t="s">
        <v>123</v>
      </c>
      <c r="D49" s="6" t="s">
        <v>70</v>
      </c>
      <c r="E49" s="6">
        <f t="shared" si="8"/>
        <v>9.5000000000000001E-2</v>
      </c>
      <c r="F49" s="6">
        <f t="shared" si="8"/>
        <v>8.4999999999999992E-2</v>
      </c>
      <c r="G49" s="6">
        <f t="shared" si="8"/>
        <v>0.24</v>
      </c>
      <c r="H49" s="6">
        <f t="shared" si="8"/>
        <v>2.5950000000000002</v>
      </c>
      <c r="I49" s="6">
        <f t="shared" si="8"/>
        <v>1.54</v>
      </c>
      <c r="J49" s="6">
        <f t="shared" si="8"/>
        <v>1.3050000000000002</v>
      </c>
      <c r="K49" s="6">
        <f t="shared" si="8"/>
        <v>0.505</v>
      </c>
      <c r="L49" s="6">
        <f t="shared" si="8"/>
        <v>10.835000000000001</v>
      </c>
      <c r="M49" s="6">
        <f t="shared" si="8"/>
        <v>7.6750000000000007</v>
      </c>
      <c r="N49" s="6">
        <f t="shared" si="8"/>
        <v>7.58</v>
      </c>
      <c r="O49" s="6">
        <f t="shared" si="8"/>
        <v>8.0350000000000001</v>
      </c>
      <c r="P49" s="6">
        <f t="shared" si="8"/>
        <v>17.035</v>
      </c>
      <c r="Q49" s="6">
        <f t="shared" si="8"/>
        <v>4.7750000000000004</v>
      </c>
      <c r="R49" s="6">
        <f t="shared" si="8"/>
        <v>4.92</v>
      </c>
      <c r="S49" s="6">
        <f t="shared" si="8"/>
        <v>3.8449999999999998</v>
      </c>
      <c r="T49" s="6">
        <f t="shared" si="8"/>
        <v>1.25</v>
      </c>
      <c r="V49" s="20">
        <f t="shared" si="1"/>
        <v>30.93</v>
      </c>
      <c r="W49" s="2">
        <f t="shared" si="2"/>
        <v>13.244999999999999</v>
      </c>
      <c r="X49" s="2">
        <f t="shared" si="3"/>
        <v>6.3649999999999993</v>
      </c>
      <c r="Y49" s="2">
        <f t="shared" si="4"/>
        <v>26.090000000000003</v>
      </c>
      <c r="Z49" s="20">
        <f t="shared" si="5"/>
        <v>37.36</v>
      </c>
      <c r="AA49" s="2">
        <f t="shared" si="6"/>
        <v>8.8650000000000002</v>
      </c>
      <c r="AB49" s="2">
        <f t="shared" si="7"/>
        <v>46.225000000000001</v>
      </c>
    </row>
    <row r="50" spans="1:28" x14ac:dyDescent="0.2">
      <c r="A50" s="26"/>
      <c r="B50" s="6">
        <v>9</v>
      </c>
      <c r="C50" s="6" t="s">
        <v>124</v>
      </c>
      <c r="D50" s="6" t="s">
        <v>70</v>
      </c>
      <c r="E50" s="6">
        <f t="shared" si="8"/>
        <v>0.32</v>
      </c>
      <c r="F50" s="6">
        <f t="shared" si="8"/>
        <v>0.25</v>
      </c>
      <c r="G50" s="6">
        <f t="shared" si="8"/>
        <v>0.28000000000000003</v>
      </c>
      <c r="H50" s="6">
        <f t="shared" si="8"/>
        <v>1.4249999999999998</v>
      </c>
      <c r="I50" s="6">
        <f t="shared" si="8"/>
        <v>1.645</v>
      </c>
      <c r="J50" s="6">
        <f t="shared" si="8"/>
        <v>0.435</v>
      </c>
      <c r="K50" s="6">
        <f t="shared" si="8"/>
        <v>0.52500000000000002</v>
      </c>
      <c r="L50" s="6">
        <f t="shared" si="8"/>
        <v>31.365000000000002</v>
      </c>
      <c r="M50" s="6">
        <f t="shared" si="8"/>
        <v>1.31</v>
      </c>
      <c r="N50" s="6">
        <f t="shared" si="8"/>
        <v>3.6050000000000004</v>
      </c>
      <c r="O50" s="6">
        <f t="shared" si="8"/>
        <v>7.4850000000000003</v>
      </c>
      <c r="P50" s="6">
        <f t="shared" si="8"/>
        <v>16.565000000000001</v>
      </c>
      <c r="Q50" s="6">
        <f t="shared" si="8"/>
        <v>3.4050000000000002</v>
      </c>
      <c r="R50" s="6">
        <f t="shared" si="8"/>
        <v>2.395</v>
      </c>
      <c r="S50" s="6">
        <f t="shared" si="8"/>
        <v>3.12</v>
      </c>
      <c r="T50" s="6">
        <f t="shared" si="8"/>
        <v>0.86499999999999999</v>
      </c>
      <c r="V50" s="20">
        <f t="shared" si="1"/>
        <v>14.494999999999999</v>
      </c>
      <c r="W50" s="2">
        <f t="shared" si="2"/>
        <v>6.8049999999999997</v>
      </c>
      <c r="X50" s="2">
        <f t="shared" si="3"/>
        <v>4.88</v>
      </c>
      <c r="Y50" s="2">
        <f t="shared" si="4"/>
        <v>36.28</v>
      </c>
      <c r="Z50" s="2">
        <f t="shared" si="5"/>
        <v>31.275000000000002</v>
      </c>
      <c r="AA50" s="2">
        <f t="shared" si="6"/>
        <v>7.44</v>
      </c>
      <c r="AB50" s="2">
        <f t="shared" si="7"/>
        <v>38.715000000000003</v>
      </c>
    </row>
    <row r="51" spans="1:28" x14ac:dyDescent="0.2">
      <c r="A51" s="26"/>
      <c r="B51" s="6">
        <v>10</v>
      </c>
      <c r="C51" s="6" t="s">
        <v>125</v>
      </c>
      <c r="D51" s="6" t="s">
        <v>70</v>
      </c>
      <c r="E51" s="6">
        <f t="shared" si="8"/>
        <v>0.38500000000000001</v>
      </c>
      <c r="F51" s="6">
        <f t="shared" si="8"/>
        <v>0.25</v>
      </c>
      <c r="G51" s="6">
        <f t="shared" si="8"/>
        <v>0.22999999999999998</v>
      </c>
      <c r="H51" s="6">
        <f t="shared" si="8"/>
        <v>2.0449999999999999</v>
      </c>
      <c r="I51" s="6">
        <f t="shared" si="8"/>
        <v>2.8050000000000002</v>
      </c>
      <c r="J51" s="6">
        <f t="shared" si="8"/>
        <v>0.755</v>
      </c>
      <c r="K51" s="6">
        <f t="shared" si="8"/>
        <v>0.56999999999999995</v>
      </c>
      <c r="L51" s="6">
        <f t="shared" si="8"/>
        <v>22.524999999999999</v>
      </c>
      <c r="M51" s="6">
        <f t="shared" si="8"/>
        <v>1.63</v>
      </c>
      <c r="N51" s="6">
        <f t="shared" si="8"/>
        <v>4.67</v>
      </c>
      <c r="O51" s="6">
        <f t="shared" si="8"/>
        <v>8.11</v>
      </c>
      <c r="P51" s="6">
        <f t="shared" si="8"/>
        <v>18.829999999999998</v>
      </c>
      <c r="Q51" s="6">
        <f t="shared" si="8"/>
        <v>4.1050000000000004</v>
      </c>
      <c r="R51" s="6">
        <f t="shared" si="8"/>
        <v>3.75</v>
      </c>
      <c r="S51" s="6">
        <f t="shared" si="8"/>
        <v>5.0199999999999996</v>
      </c>
      <c r="T51" s="6">
        <f t="shared" si="8"/>
        <v>1.4650000000000001</v>
      </c>
      <c r="V51" s="20">
        <f t="shared" si="1"/>
        <v>19.47</v>
      </c>
      <c r="W51" s="2">
        <f t="shared" si="2"/>
        <v>9.2199999999999989</v>
      </c>
      <c r="X51" s="2">
        <f t="shared" si="3"/>
        <v>7.04</v>
      </c>
      <c r="Y51" s="2">
        <f t="shared" si="4"/>
        <v>28.824999999999996</v>
      </c>
      <c r="Z51" s="20">
        <f t="shared" si="5"/>
        <v>36.840000000000003</v>
      </c>
      <c r="AA51" s="2">
        <f t="shared" si="6"/>
        <v>11.48</v>
      </c>
      <c r="AB51" s="2">
        <f t="shared" si="7"/>
        <v>48.319999999999993</v>
      </c>
    </row>
    <row r="52" spans="1:28" x14ac:dyDescent="0.2">
      <c r="A52" s="26"/>
      <c r="B52" s="6">
        <v>11</v>
      </c>
      <c r="C52" s="6" t="s">
        <v>126</v>
      </c>
      <c r="D52" s="6" t="s">
        <v>70</v>
      </c>
      <c r="E52" s="6">
        <f t="shared" si="8"/>
        <v>0.37</v>
      </c>
      <c r="F52" s="6">
        <f t="shared" si="8"/>
        <v>0.22500000000000001</v>
      </c>
      <c r="G52" s="6">
        <f t="shared" si="8"/>
        <v>0.22500000000000001</v>
      </c>
      <c r="H52" s="6">
        <f t="shared" si="8"/>
        <v>1.355</v>
      </c>
      <c r="I52" s="6">
        <f t="shared" si="8"/>
        <v>2.105</v>
      </c>
      <c r="J52" s="6">
        <f t="shared" si="8"/>
        <v>0.58000000000000007</v>
      </c>
      <c r="K52" s="6">
        <f t="shared" si="8"/>
        <v>0.56499999999999995</v>
      </c>
      <c r="L52" s="6">
        <f t="shared" si="8"/>
        <v>26.975000000000001</v>
      </c>
      <c r="M52" s="6">
        <f t="shared" si="8"/>
        <v>2.4449999999999998</v>
      </c>
      <c r="N52" s="6">
        <f t="shared" si="8"/>
        <v>7.8100000000000005</v>
      </c>
      <c r="O52" s="6">
        <f t="shared" si="8"/>
        <v>7.27</v>
      </c>
      <c r="P52" s="6">
        <f t="shared" si="8"/>
        <v>15.045</v>
      </c>
      <c r="Q52" s="6">
        <f t="shared" si="8"/>
        <v>3.1950000000000003</v>
      </c>
      <c r="R52" s="6">
        <f t="shared" si="8"/>
        <v>4.09</v>
      </c>
      <c r="S52" s="6">
        <f t="shared" si="8"/>
        <v>3.3200000000000003</v>
      </c>
      <c r="T52" s="6">
        <f t="shared" si="8"/>
        <v>1.18</v>
      </c>
      <c r="V52" s="20">
        <f t="shared" si="1"/>
        <v>21.669999999999998</v>
      </c>
      <c r="W52" s="2">
        <f t="shared" si="2"/>
        <v>12.69</v>
      </c>
      <c r="X52" s="2">
        <f t="shared" si="3"/>
        <v>5.4249999999999989</v>
      </c>
      <c r="Y52" s="2">
        <f t="shared" si="4"/>
        <v>37.230000000000004</v>
      </c>
      <c r="Z52" s="20">
        <f t="shared" si="5"/>
        <v>30.955000000000002</v>
      </c>
      <c r="AA52" s="2">
        <f t="shared" si="6"/>
        <v>8.57</v>
      </c>
      <c r="AB52" s="2">
        <f t="shared" si="7"/>
        <v>39.524999999999999</v>
      </c>
    </row>
    <row r="53" spans="1:28" x14ac:dyDescent="0.2">
      <c r="A53" s="26"/>
      <c r="B53" s="6">
        <v>12</v>
      </c>
      <c r="C53" s="6" t="s">
        <v>127</v>
      </c>
      <c r="D53" s="6" t="s">
        <v>70</v>
      </c>
      <c r="E53" s="6">
        <f t="shared" si="8"/>
        <v>0.33500000000000002</v>
      </c>
      <c r="F53" s="6">
        <f t="shared" si="8"/>
        <v>0.20499999999999999</v>
      </c>
      <c r="G53" s="6">
        <f t="shared" si="8"/>
        <v>0.245</v>
      </c>
      <c r="H53" s="6">
        <f t="shared" si="8"/>
        <v>1.825</v>
      </c>
      <c r="I53" s="6">
        <f t="shared" si="8"/>
        <v>2.125</v>
      </c>
      <c r="J53" s="6">
        <f t="shared" si="8"/>
        <v>1.01</v>
      </c>
      <c r="K53" s="6">
        <f t="shared" si="8"/>
        <v>0.67500000000000004</v>
      </c>
      <c r="L53" s="6">
        <f t="shared" si="8"/>
        <v>23.765000000000001</v>
      </c>
      <c r="M53" s="6">
        <f t="shared" si="8"/>
        <v>2.5099999999999998</v>
      </c>
      <c r="N53" s="6">
        <f t="shared" si="8"/>
        <v>5.8550000000000004</v>
      </c>
      <c r="O53" s="6">
        <f t="shared" si="8"/>
        <v>7.7249999999999996</v>
      </c>
      <c r="P53" s="6">
        <f t="shared" si="8"/>
        <v>16.574999999999999</v>
      </c>
      <c r="Q53" s="6">
        <f t="shared" si="8"/>
        <v>4.05</v>
      </c>
      <c r="R53" s="6">
        <f t="shared" si="8"/>
        <v>4.8250000000000002</v>
      </c>
      <c r="S53" s="6">
        <f t="shared" si="8"/>
        <v>3.96</v>
      </c>
      <c r="T53" s="6">
        <f t="shared" si="8"/>
        <v>1.875</v>
      </c>
      <c r="V53" s="20">
        <f t="shared" si="1"/>
        <v>23.074999999999999</v>
      </c>
      <c r="W53" s="2">
        <f t="shared" si="2"/>
        <v>11.600000000000001</v>
      </c>
      <c r="X53" s="2">
        <f t="shared" si="3"/>
        <v>6.419999999999999</v>
      </c>
      <c r="Y53" s="2">
        <f t="shared" si="4"/>
        <v>32.129999999999995</v>
      </c>
      <c r="Z53" s="20">
        <f t="shared" si="5"/>
        <v>35</v>
      </c>
      <c r="AA53" s="2">
        <f t="shared" si="6"/>
        <v>10.430000000000001</v>
      </c>
      <c r="AB53" s="2">
        <f t="shared" si="7"/>
        <v>45.43</v>
      </c>
    </row>
    <row r="54" spans="1:28" x14ac:dyDescent="0.2">
      <c r="A54" s="26"/>
      <c r="B54" s="6">
        <v>2</v>
      </c>
      <c r="C54" s="6" t="s">
        <v>128</v>
      </c>
      <c r="D54" s="6" t="s">
        <v>70</v>
      </c>
      <c r="E54" s="6">
        <f t="shared" si="8"/>
        <v>0.49</v>
      </c>
      <c r="F54" s="6">
        <f t="shared" si="8"/>
        <v>0.36499999999999999</v>
      </c>
      <c r="G54" s="6">
        <f t="shared" si="8"/>
        <v>0.37</v>
      </c>
      <c r="H54" s="6">
        <f t="shared" si="8"/>
        <v>2.54</v>
      </c>
      <c r="I54" s="6">
        <f t="shared" si="8"/>
        <v>2.63</v>
      </c>
      <c r="J54" s="6">
        <f t="shared" si="8"/>
        <v>1.0449999999999999</v>
      </c>
      <c r="K54" s="6">
        <f t="shared" si="8"/>
        <v>0.98499999999999999</v>
      </c>
      <c r="L54" s="6">
        <f t="shared" si="8"/>
        <v>21.664999999999999</v>
      </c>
      <c r="M54" s="6">
        <f t="shared" si="8"/>
        <v>2.04</v>
      </c>
      <c r="N54" s="6">
        <f t="shared" si="8"/>
        <v>6.2650000000000006</v>
      </c>
      <c r="O54" s="6">
        <f t="shared" si="8"/>
        <v>7.03</v>
      </c>
      <c r="P54" s="6">
        <f t="shared" si="8"/>
        <v>16.884999999999998</v>
      </c>
      <c r="Q54" s="6">
        <f t="shared" si="8"/>
        <v>4.0600000000000005</v>
      </c>
      <c r="R54" s="6">
        <f t="shared" si="8"/>
        <v>4.8600000000000003</v>
      </c>
      <c r="S54" s="6">
        <f t="shared" si="8"/>
        <v>4.2549999999999999</v>
      </c>
      <c r="T54" s="6">
        <f t="shared" si="8"/>
        <v>1.865</v>
      </c>
      <c r="V54" s="20">
        <f t="shared" si="1"/>
        <v>24.395</v>
      </c>
      <c r="W54" s="2">
        <f t="shared" si="2"/>
        <v>12.48</v>
      </c>
      <c r="X54" s="2">
        <f t="shared" si="3"/>
        <v>8.4249999999999989</v>
      </c>
      <c r="Y54" s="2">
        <f t="shared" si="4"/>
        <v>29.97</v>
      </c>
      <c r="Z54" s="20">
        <f t="shared" si="5"/>
        <v>35.375</v>
      </c>
      <c r="AA54" s="2">
        <f t="shared" si="6"/>
        <v>12.005000000000001</v>
      </c>
      <c r="AB54" s="2">
        <f t="shared" si="7"/>
        <v>47.38</v>
      </c>
    </row>
    <row r="55" spans="1:28" x14ac:dyDescent="0.2">
      <c r="A55" s="26"/>
      <c r="B55" s="6">
        <v>14</v>
      </c>
      <c r="C55" s="6" t="s">
        <v>129</v>
      </c>
      <c r="D55" s="6" t="s">
        <v>70</v>
      </c>
      <c r="E55" s="6">
        <f t="shared" si="8"/>
        <v>0.36000000000000004</v>
      </c>
      <c r="F55" s="6">
        <f t="shared" si="8"/>
        <v>0.18</v>
      </c>
      <c r="G55" s="6">
        <f t="shared" si="8"/>
        <v>0.16</v>
      </c>
      <c r="H55" s="6">
        <f t="shared" si="8"/>
        <v>1.35</v>
      </c>
      <c r="I55" s="6">
        <f t="shared" si="8"/>
        <v>2.37</v>
      </c>
      <c r="J55" s="6">
        <f t="shared" si="8"/>
        <v>0.68500000000000005</v>
      </c>
      <c r="K55" s="6">
        <f t="shared" si="8"/>
        <v>0.30500000000000005</v>
      </c>
      <c r="L55" s="6">
        <f t="shared" si="8"/>
        <v>29.094999999999999</v>
      </c>
      <c r="M55" s="6">
        <f t="shared" si="8"/>
        <v>1.3900000000000001</v>
      </c>
      <c r="N55" s="6">
        <f t="shared" si="8"/>
        <v>3.4</v>
      </c>
      <c r="O55" s="6">
        <f t="shared" si="8"/>
        <v>8.9699999999999989</v>
      </c>
      <c r="P55" s="6">
        <f t="shared" si="8"/>
        <v>18.22</v>
      </c>
      <c r="Q55" s="6">
        <f t="shared" si="8"/>
        <v>3.4000000000000004</v>
      </c>
      <c r="R55" s="6">
        <f t="shared" si="8"/>
        <v>2.5599999999999996</v>
      </c>
      <c r="S55" s="6">
        <f t="shared" si="8"/>
        <v>3.79</v>
      </c>
      <c r="T55" s="6">
        <f t="shared" si="8"/>
        <v>0.87</v>
      </c>
      <c r="V55" s="20">
        <f t="shared" si="1"/>
        <v>14.299999999999999</v>
      </c>
      <c r="W55" s="2">
        <f t="shared" si="2"/>
        <v>6.4249999999999998</v>
      </c>
      <c r="X55" s="2">
        <f t="shared" si="3"/>
        <v>5.41</v>
      </c>
      <c r="Y55" s="2">
        <f t="shared" si="4"/>
        <v>33.884999999999998</v>
      </c>
      <c r="Z55" s="20">
        <f t="shared" si="5"/>
        <v>34.5</v>
      </c>
      <c r="AA55" s="2">
        <f t="shared" si="6"/>
        <v>8.7200000000000006</v>
      </c>
      <c r="AB55" s="2">
        <f t="shared" si="7"/>
        <v>43.219999999999992</v>
      </c>
    </row>
    <row r="56" spans="1:28" x14ac:dyDescent="0.2">
      <c r="A56" s="26"/>
      <c r="B56" s="6">
        <v>15</v>
      </c>
      <c r="C56" s="6" t="s">
        <v>130</v>
      </c>
      <c r="D56" s="6" t="s">
        <v>70</v>
      </c>
      <c r="E56" s="6">
        <f t="shared" si="8"/>
        <v>0.215</v>
      </c>
      <c r="F56" s="6">
        <f t="shared" si="8"/>
        <v>0.16499999999999998</v>
      </c>
      <c r="G56" s="6">
        <f t="shared" si="8"/>
        <v>0.16</v>
      </c>
      <c r="H56" s="6">
        <f t="shared" si="8"/>
        <v>1.7799999999999998</v>
      </c>
      <c r="I56" s="6">
        <f t="shared" si="8"/>
        <v>1.3</v>
      </c>
      <c r="J56" s="6">
        <f t="shared" si="8"/>
        <v>0.7</v>
      </c>
      <c r="K56" s="6">
        <f t="shared" si="8"/>
        <v>0.38500000000000001</v>
      </c>
      <c r="L56" s="6">
        <f t="shared" si="8"/>
        <v>25.945</v>
      </c>
      <c r="M56" s="6">
        <f t="shared" si="8"/>
        <v>3.52</v>
      </c>
      <c r="N56" s="6">
        <f t="shared" si="8"/>
        <v>6.33</v>
      </c>
      <c r="O56" s="6">
        <f t="shared" si="8"/>
        <v>6.5600000000000005</v>
      </c>
      <c r="P56" s="6">
        <f t="shared" si="8"/>
        <v>15.335000000000001</v>
      </c>
      <c r="Q56" s="6">
        <f t="shared" si="8"/>
        <v>4.2949999999999999</v>
      </c>
      <c r="R56" s="6">
        <f t="shared" si="8"/>
        <v>4.99</v>
      </c>
      <c r="S56" s="6">
        <f t="shared" si="8"/>
        <v>3.3600000000000003</v>
      </c>
      <c r="T56" s="6">
        <f t="shared" si="8"/>
        <v>1.115</v>
      </c>
      <c r="V56" s="20">
        <f t="shared" si="1"/>
        <v>23.44</v>
      </c>
      <c r="W56" s="2">
        <f t="shared" si="2"/>
        <v>11.865</v>
      </c>
      <c r="X56" s="2">
        <f t="shared" si="3"/>
        <v>4.7050000000000001</v>
      </c>
      <c r="Y56" s="2">
        <f t="shared" si="4"/>
        <v>35.795000000000002</v>
      </c>
      <c r="Z56" s="20">
        <f t="shared" si="5"/>
        <v>32.96</v>
      </c>
      <c r="AA56" s="2">
        <f t="shared" si="6"/>
        <v>7.4</v>
      </c>
      <c r="AB56" s="2">
        <f t="shared" si="7"/>
        <v>40.360000000000007</v>
      </c>
    </row>
    <row r="57" spans="1:28" x14ac:dyDescent="0.2">
      <c r="A57" s="26"/>
      <c r="B57" s="6">
        <v>16</v>
      </c>
      <c r="C57" s="6" t="s">
        <v>131</v>
      </c>
      <c r="D57" s="6" t="s">
        <v>70</v>
      </c>
      <c r="E57" s="6">
        <f t="shared" si="8"/>
        <v>0.25</v>
      </c>
      <c r="F57" s="6">
        <f t="shared" si="8"/>
        <v>0.15</v>
      </c>
      <c r="G57" s="6">
        <f t="shared" si="8"/>
        <v>0.12</v>
      </c>
      <c r="H57" s="6">
        <f t="shared" si="8"/>
        <v>1.2849999999999999</v>
      </c>
      <c r="I57" s="6">
        <f t="shared" si="8"/>
        <v>1.7849999999999999</v>
      </c>
      <c r="J57" s="6">
        <f t="shared" si="8"/>
        <v>0.31999999999999995</v>
      </c>
      <c r="K57" s="6">
        <f t="shared" si="8"/>
        <v>0.16</v>
      </c>
      <c r="L57" s="6">
        <f t="shared" si="8"/>
        <v>32.42</v>
      </c>
      <c r="M57" s="6">
        <f t="shared" si="8"/>
        <v>1.2549999999999999</v>
      </c>
      <c r="N57" s="6">
        <f t="shared" si="8"/>
        <v>2.87</v>
      </c>
      <c r="O57" s="6">
        <f t="shared" si="8"/>
        <v>9.2850000000000001</v>
      </c>
      <c r="P57" s="6">
        <f t="shared" si="8"/>
        <v>17.86</v>
      </c>
      <c r="Q57" s="6">
        <f t="shared" si="8"/>
        <v>3.145</v>
      </c>
      <c r="R57" s="6">
        <f t="shared" si="8"/>
        <v>1.9499999999999997</v>
      </c>
      <c r="S57" s="6">
        <f t="shared" si="8"/>
        <v>3.13</v>
      </c>
      <c r="T57" s="6">
        <f t="shared" si="8"/>
        <v>0.45500000000000002</v>
      </c>
      <c r="V57" s="20">
        <f t="shared" si="1"/>
        <v>11.709999999999999</v>
      </c>
      <c r="W57" s="2">
        <f t="shared" si="2"/>
        <v>5.0999999999999996</v>
      </c>
      <c r="X57" s="2">
        <f t="shared" si="3"/>
        <v>4.0699999999999994</v>
      </c>
      <c r="Y57" s="2">
        <f t="shared" si="4"/>
        <v>36.545000000000002</v>
      </c>
      <c r="Z57" s="20">
        <f t="shared" si="5"/>
        <v>33.524999999999999</v>
      </c>
      <c r="AA57" s="2">
        <f t="shared" si="6"/>
        <v>6.37</v>
      </c>
      <c r="AB57" s="2">
        <f t="shared" si="7"/>
        <v>39.895000000000003</v>
      </c>
    </row>
    <row r="58" spans="1:28" ht="15" customHeight="1" x14ac:dyDescent="0.2">
      <c r="A58" s="26"/>
      <c r="B58" s="6">
        <v>17</v>
      </c>
      <c r="C58" s="6" t="s">
        <v>132</v>
      </c>
      <c r="D58" s="6" t="s">
        <v>70</v>
      </c>
      <c r="E58" s="6">
        <f t="shared" si="8"/>
        <v>0.38</v>
      </c>
      <c r="F58" s="6">
        <f t="shared" si="8"/>
        <v>0.32999999999999996</v>
      </c>
      <c r="G58" s="6">
        <f t="shared" si="8"/>
        <v>0.15</v>
      </c>
      <c r="H58" s="6">
        <f t="shared" si="8"/>
        <v>1.79</v>
      </c>
      <c r="I58" s="6">
        <f t="shared" si="8"/>
        <v>2.7750000000000004</v>
      </c>
      <c r="J58" s="6">
        <f t="shared" si="8"/>
        <v>0.78</v>
      </c>
      <c r="K58" s="6">
        <f t="shared" si="8"/>
        <v>0.32</v>
      </c>
      <c r="L58" s="6">
        <f t="shared" si="8"/>
        <v>27.53</v>
      </c>
      <c r="M58" s="6">
        <f t="shared" si="8"/>
        <v>2.14</v>
      </c>
      <c r="N58" s="6">
        <f t="shared" si="8"/>
        <v>2.9550000000000001</v>
      </c>
      <c r="O58" s="6">
        <f t="shared" si="8"/>
        <v>10.484999999999999</v>
      </c>
      <c r="P58" s="6">
        <f t="shared" si="8"/>
        <v>20.215</v>
      </c>
      <c r="Q58" s="6">
        <f t="shared" si="8"/>
        <v>3.44</v>
      </c>
      <c r="R58" s="6">
        <f t="shared" si="8"/>
        <v>3.39</v>
      </c>
      <c r="S58" s="6">
        <f t="shared" si="8"/>
        <v>4.6500000000000004</v>
      </c>
      <c r="T58" s="6">
        <f t="shared" si="8"/>
        <v>1.01</v>
      </c>
      <c r="V58" s="20">
        <f t="shared" si="1"/>
        <v>16.305</v>
      </c>
      <c r="W58" s="2">
        <f t="shared" si="2"/>
        <v>6.8149999999999995</v>
      </c>
      <c r="X58" s="2">
        <f t="shared" si="3"/>
        <v>6.5250000000000012</v>
      </c>
      <c r="Y58" s="2">
        <f t="shared" si="4"/>
        <v>32.625</v>
      </c>
      <c r="Z58" s="20">
        <f t="shared" si="5"/>
        <v>39.319999999999993</v>
      </c>
      <c r="AA58" s="2">
        <f t="shared" si="6"/>
        <v>10.395000000000001</v>
      </c>
      <c r="AB58" s="2">
        <f t="shared" si="7"/>
        <v>49.714999999999996</v>
      </c>
    </row>
    <row r="59" spans="1:28" x14ac:dyDescent="0.2">
      <c r="E59" s="6"/>
    </row>
  </sheetData>
  <mergeCells count="3">
    <mergeCell ref="A3:A18"/>
    <mergeCell ref="A23:A38"/>
    <mergeCell ref="A43:A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 data</vt:lpstr>
      <vt:lpstr>Repeat assay_Raw data</vt:lpstr>
      <vt:lpstr>Repeat assay_clean data</vt:lpstr>
      <vt:lpstr>Clean Combined data</vt:lpstr>
      <vt:lpstr>Assay1+2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Jui-Lin Chen</dc:creator>
  <cp:lastModifiedBy>Jui-Lin Chen</cp:lastModifiedBy>
  <dcterms:created xsi:type="dcterms:W3CDTF">2021-05-14T16:01:32Z</dcterms:created>
  <dcterms:modified xsi:type="dcterms:W3CDTF">2021-06-17T13:46:34Z</dcterms:modified>
</cp:coreProperties>
</file>