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460" windowWidth="23940" windowHeight="18260" tabRatio="500"/>
  </bookViews>
  <sheets>
    <sheet name="EESC GU4885_Problem Set 1_Data" sheetId="2" r:id="rId1"/>
  </sheets>
  <definedNames>
    <definedName name="_xlnm.Print_Area" localSheetId="0">'EESC GU4885_Problem Set 1_Data'!$A$1:$G$19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2" l="1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<sst xmlns="http://schemas.openxmlformats.org/spreadsheetml/2006/main" count="32" uniqueCount="31">
  <si>
    <t>Major Element Chemistry of Selected Rivers</t>
  </si>
  <si>
    <t>Source: Tables of data from Berner &amp; Berner (1996)</t>
  </si>
  <si>
    <t xml:space="preserve"> </t>
  </si>
  <si>
    <t xml:space="preserve">World </t>
  </si>
  <si>
    <t>Amazon</t>
  </si>
  <si>
    <t>Mississippi</t>
  </si>
  <si>
    <t>Colorado</t>
  </si>
  <si>
    <t>Brahmaputra</t>
  </si>
  <si>
    <t>Ganges</t>
  </si>
  <si>
    <t>Parameter</t>
  </si>
  <si>
    <t>Average</t>
  </si>
  <si>
    <t>Lower</t>
  </si>
  <si>
    <t>1960s</t>
  </si>
  <si>
    <t>(Natural)</t>
  </si>
  <si>
    <t>Brazil</t>
  </si>
  <si>
    <t>USA</t>
  </si>
  <si>
    <t>Bangladesh</t>
  </si>
  <si>
    <t>India</t>
  </si>
  <si>
    <t>ice free</t>
  </si>
  <si>
    <t>TDS (mg/L)</t>
  </si>
  <si>
    <t>Table 5.6 (p. 188), Table 5.7 (p. 190-191)</t>
  </si>
  <si>
    <r>
      <t>Basin area (km</t>
    </r>
    <r>
      <rPr>
        <b/>
        <vertAlign val="super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x 10</t>
    </r>
    <r>
      <rPr>
        <b/>
        <vertAlign val="superscript"/>
        <sz val="12"/>
        <color theme="1"/>
        <rFont val="Times New Roman"/>
      </rPr>
      <t>3</t>
    </r>
    <r>
      <rPr>
        <b/>
        <sz val="12"/>
        <color theme="1"/>
        <rFont val="Times New Roman"/>
      </rPr>
      <t>)</t>
    </r>
  </si>
  <si>
    <r>
      <t>Discharge (km</t>
    </r>
    <r>
      <rPr>
        <b/>
        <vertAlign val="superscript"/>
        <sz val="12"/>
        <color theme="1"/>
        <rFont val="Times New Roman"/>
      </rPr>
      <t>3</t>
    </r>
    <r>
      <rPr>
        <b/>
        <sz val="12"/>
        <color theme="1"/>
        <rFont val="Times New Roman"/>
      </rPr>
      <t>/yr)</t>
    </r>
  </si>
  <si>
    <r>
      <t>Ca</t>
    </r>
    <r>
      <rPr>
        <b/>
        <vertAlign val="superscript"/>
        <sz val="12"/>
        <color theme="1"/>
        <rFont val="Times New Roman"/>
      </rPr>
      <t>2+</t>
    </r>
    <r>
      <rPr>
        <b/>
        <sz val="12"/>
        <color theme="1"/>
        <rFont val="Times New Roman"/>
      </rPr>
      <t xml:space="preserve"> (mg/L)</t>
    </r>
  </si>
  <si>
    <r>
      <t>Mg</t>
    </r>
    <r>
      <rPr>
        <b/>
        <vertAlign val="superscript"/>
        <sz val="12"/>
        <color theme="1"/>
        <rFont val="Times New Roman"/>
      </rPr>
      <t>2+</t>
    </r>
    <r>
      <rPr>
        <b/>
        <sz val="12"/>
        <color theme="1"/>
        <rFont val="Times New Roman"/>
      </rPr>
      <t xml:space="preserve"> (mg/L)</t>
    </r>
  </si>
  <si>
    <r>
      <t>Na</t>
    </r>
    <r>
      <rPr>
        <b/>
        <vertAlign val="superscript"/>
        <sz val="12"/>
        <color theme="1"/>
        <rFont val="Times New Roman"/>
      </rPr>
      <t>+</t>
    </r>
    <r>
      <rPr>
        <b/>
        <sz val="12"/>
        <color theme="1"/>
        <rFont val="Times New Roman"/>
      </rPr>
      <t xml:space="preserve"> (mg/L)</t>
    </r>
  </si>
  <si>
    <r>
      <t>K</t>
    </r>
    <r>
      <rPr>
        <b/>
        <vertAlign val="superscript"/>
        <sz val="12"/>
        <color theme="1"/>
        <rFont val="Times New Roman"/>
      </rPr>
      <t>+</t>
    </r>
    <r>
      <rPr>
        <b/>
        <sz val="12"/>
        <color theme="1"/>
        <rFont val="Times New Roman"/>
      </rPr>
      <t xml:space="preserve"> (mg/L)</t>
    </r>
  </si>
  <si>
    <r>
      <t>HCO</t>
    </r>
    <r>
      <rPr>
        <b/>
        <vertAlign val="subscript"/>
        <sz val="12"/>
        <color theme="1"/>
        <rFont val="Times New Roman"/>
      </rPr>
      <t>3</t>
    </r>
    <r>
      <rPr>
        <b/>
        <vertAlign val="superscript"/>
        <sz val="12"/>
        <color theme="1"/>
        <rFont val="Times New Roman"/>
      </rPr>
      <t>-</t>
    </r>
    <r>
      <rPr>
        <b/>
        <sz val="12"/>
        <color theme="1"/>
        <rFont val="Times New Roman"/>
      </rPr>
      <t xml:space="preserve"> (mg/L)</t>
    </r>
  </si>
  <si>
    <r>
      <t>Cl</t>
    </r>
    <r>
      <rPr>
        <b/>
        <vertAlign val="superscript"/>
        <sz val="12"/>
        <color theme="1"/>
        <rFont val="Times New Roman"/>
      </rPr>
      <t>-</t>
    </r>
    <r>
      <rPr>
        <b/>
        <sz val="12"/>
        <color theme="1"/>
        <rFont val="Times New Roman"/>
      </rPr>
      <t xml:space="preserve"> (mg/L)</t>
    </r>
  </si>
  <si>
    <r>
      <t>SO</t>
    </r>
    <r>
      <rPr>
        <b/>
        <vertAlign val="subscript"/>
        <sz val="12"/>
        <color theme="1"/>
        <rFont val="Times New Roman"/>
      </rPr>
      <t>4</t>
    </r>
    <r>
      <rPr>
        <b/>
        <vertAlign val="superscript"/>
        <sz val="12"/>
        <color theme="1"/>
        <rFont val="Times New Roman"/>
      </rPr>
      <t>2-</t>
    </r>
    <r>
      <rPr>
        <b/>
        <sz val="12"/>
        <color theme="1"/>
        <rFont val="Times New Roman"/>
      </rPr>
      <t xml:space="preserve"> (mg/L)</t>
    </r>
  </si>
  <si>
    <r>
      <t>SiO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(mg/L)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</si>
</sst>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b/>
      <vertAlign val="superscript"/>
      <sz val="12"/>
      <color theme="1"/>
      <name val="Times New Roman"/>
    </font>
    <font>
      <b/>
      <vertAlign val="subscript"/>
      <sz val="12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" fontId="1" fillId="0" borderId="13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" fontId="1" fillId="0" borderId="14" xfId="0" applyNumberFormat="1" applyFont="1" applyBorder="1" applyAlignment="1">
      <alignment horizontal="right"/>
    </xf>
    <xf numFmtId="1" fontId="1" fillId="0" borderId="15" xfId="0" applyNumberFormat="1" applyFont="1" applyBorder="1" applyAlignment="1">
      <alignment horizontal="right"/>
    </xf>
    <xf numFmtId="1" fontId="1" fillId="0" borderId="16" xfId="0" applyNumberFormat="1" applyFont="1" applyBorder="1" applyAlignment="1">
      <alignment horizontal="right"/>
    </xf>
    <xf numFmtId="1" fontId="1" fillId="0" borderId="17" xfId="0" applyNumberFormat="1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" fillId="0" borderId="20" xfId="0" applyNumberFormat="1" applyFont="1" applyBorder="1" applyAlignment="1">
      <alignment horizontal="righ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right"/>
    </xf>
    <xf numFmtId="1" fontId="1" fillId="0" borderId="24" xfId="0" applyNumberFormat="1" applyFont="1" applyBorder="1" applyAlignment="1">
      <alignment horizontal="right"/>
    </xf>
    <xf numFmtId="1" fontId="1" fillId="0" borderId="27" xfId="0" applyNumberFormat="1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0" xfId="0" applyFont="1" applyAlignment="1"/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4"/>
  <sheetViews>
    <sheetView tabSelected="1" workbookViewId="0">
      <selection activeCell="C26" sqref="C26"/>
    </sheetView>
  </sheetViews>
  <sheetFormatPr baseColWidth="10" defaultColWidth="14.5" defaultRowHeight="15" x14ac:dyDescent="0"/>
  <cols>
    <col min="1" max="1" width="20.83203125" style="2" customWidth="1"/>
    <col min="2" max="7" width="16.6640625" style="2" customWidth="1"/>
    <col min="8" max="16384" width="14.5" style="2"/>
  </cols>
  <sheetData>
    <row r="1" spans="1:7" ht="26" customHeight="1">
      <c r="A1" s="41" t="s">
        <v>0</v>
      </c>
      <c r="B1" s="42"/>
      <c r="C1" s="43"/>
    </row>
    <row r="2" spans="1:7" ht="26" customHeight="1">
      <c r="A2" s="38" t="s">
        <v>1</v>
      </c>
      <c r="B2" s="39"/>
      <c r="C2" s="40"/>
    </row>
    <row r="3" spans="1:7" ht="26" customHeight="1" thickBot="1">
      <c r="A3" s="44" t="s">
        <v>20</v>
      </c>
      <c r="B3" s="45"/>
      <c r="C3" s="46"/>
      <c r="D3" s="2" t="s">
        <v>2</v>
      </c>
    </row>
    <row r="4" spans="1:7" ht="26" customHeight="1" thickBot="1">
      <c r="A4" s="1"/>
    </row>
    <row r="5" spans="1:7" ht="26" customHeight="1">
      <c r="A5" s="3" t="s">
        <v>9</v>
      </c>
      <c r="B5" s="28" t="s">
        <v>3</v>
      </c>
      <c r="C5" s="24" t="s">
        <v>4</v>
      </c>
      <c r="D5" s="24" t="s">
        <v>5</v>
      </c>
      <c r="E5" s="24" t="s">
        <v>6</v>
      </c>
      <c r="F5" s="24" t="s">
        <v>7</v>
      </c>
      <c r="G5" s="25" t="s">
        <v>8</v>
      </c>
    </row>
    <row r="6" spans="1:7" ht="26" customHeight="1">
      <c r="A6" s="4"/>
      <c r="B6" s="29" t="s">
        <v>10</v>
      </c>
      <c r="C6" s="22" t="s">
        <v>11</v>
      </c>
      <c r="D6" s="22">
        <v>1905</v>
      </c>
      <c r="E6" s="22" t="s">
        <v>12</v>
      </c>
      <c r="F6" s="22"/>
      <c r="G6" s="26"/>
    </row>
    <row r="7" spans="1:7" ht="26" customHeight="1" thickBot="1">
      <c r="A7" s="5"/>
      <c r="B7" s="33" t="s">
        <v>13</v>
      </c>
      <c r="C7" s="34" t="s">
        <v>14</v>
      </c>
      <c r="D7" s="34" t="s">
        <v>15</v>
      </c>
      <c r="E7" s="34" t="s">
        <v>15</v>
      </c>
      <c r="F7" s="34" t="s">
        <v>16</v>
      </c>
      <c r="G7" s="35" t="s">
        <v>17</v>
      </c>
    </row>
    <row r="8" spans="1:7" ht="26" customHeight="1">
      <c r="A8" s="37" t="s">
        <v>21</v>
      </c>
      <c r="B8" s="30">
        <f>133000</f>
        <v>133000</v>
      </c>
      <c r="C8" s="31">
        <f>6300</f>
        <v>6300</v>
      </c>
      <c r="D8" s="31">
        <f>3270</f>
        <v>3270</v>
      </c>
      <c r="E8" s="31">
        <f>640</f>
        <v>640</v>
      </c>
      <c r="F8" s="31">
        <f>580</f>
        <v>580</v>
      </c>
      <c r="G8" s="32">
        <f>980</f>
        <v>980</v>
      </c>
    </row>
    <row r="9" spans="1:7" ht="26" customHeight="1">
      <c r="A9" s="19"/>
      <c r="B9" s="14" t="s">
        <v>18</v>
      </c>
      <c r="C9" s="23"/>
      <c r="D9" s="23"/>
      <c r="E9" s="23"/>
      <c r="F9" s="23"/>
      <c r="G9" s="27"/>
    </row>
    <row r="10" spans="1:7" ht="26" customHeight="1">
      <c r="A10" s="19" t="s">
        <v>22</v>
      </c>
      <c r="B10" s="15">
        <f>37400</f>
        <v>37400</v>
      </c>
      <c r="C10" s="12">
        <f>7245</f>
        <v>7245</v>
      </c>
      <c r="D10" s="12">
        <f>580</f>
        <v>580</v>
      </c>
      <c r="E10" s="12">
        <f>20</f>
        <v>20</v>
      </c>
      <c r="F10" s="12">
        <f>609</f>
        <v>609</v>
      </c>
      <c r="G10" s="13">
        <f>393</f>
        <v>393</v>
      </c>
    </row>
    <row r="11" spans="1:7" ht="26" customHeight="1">
      <c r="A11" s="20" t="s">
        <v>23</v>
      </c>
      <c r="B11" s="16">
        <f>13.4</f>
        <v>13.4</v>
      </c>
      <c r="C11" s="7">
        <f>5.2</f>
        <v>5.2</v>
      </c>
      <c r="D11" s="7">
        <f>34</f>
        <v>34</v>
      </c>
      <c r="E11" s="7">
        <f>83</f>
        <v>83</v>
      </c>
      <c r="F11" s="7">
        <f>14</f>
        <v>14</v>
      </c>
      <c r="G11" s="9">
        <f>25.4</f>
        <v>25.4</v>
      </c>
    </row>
    <row r="12" spans="1:7" ht="26" customHeight="1">
      <c r="A12" s="20" t="s">
        <v>24</v>
      </c>
      <c r="B12" s="16">
        <f>3.4</f>
        <v>3.4</v>
      </c>
      <c r="C12" s="7">
        <f>1</f>
        <v>1</v>
      </c>
      <c r="D12" s="7">
        <f>8.9</f>
        <v>8.9</v>
      </c>
      <c r="E12" s="7">
        <f>24</f>
        <v>24</v>
      </c>
      <c r="F12" s="7">
        <f>3.8</f>
        <v>3.8</v>
      </c>
      <c r="G12" s="9">
        <f>6.9</f>
        <v>6.9</v>
      </c>
    </row>
    <row r="13" spans="1:7" ht="26" customHeight="1">
      <c r="A13" s="20" t="s">
        <v>25</v>
      </c>
      <c r="B13" s="16">
        <f>5.2</f>
        <v>5.2</v>
      </c>
      <c r="C13" s="7">
        <f>1.5</f>
        <v>1.5</v>
      </c>
      <c r="D13" s="7">
        <f>11</f>
        <v>11</v>
      </c>
      <c r="E13" s="7">
        <f>95</f>
        <v>95</v>
      </c>
      <c r="F13" s="7">
        <f>2.1</f>
        <v>2.1</v>
      </c>
      <c r="G13" s="9">
        <f>10.1</f>
        <v>10.1</v>
      </c>
    </row>
    <row r="14" spans="1:7" ht="26" customHeight="1">
      <c r="A14" s="20" t="s">
        <v>26</v>
      </c>
      <c r="B14" s="16">
        <f>1.3</f>
        <v>1.3</v>
      </c>
      <c r="C14" s="7">
        <f>0.8</f>
        <v>0.8</v>
      </c>
      <c r="D14" s="7">
        <f>2.8</f>
        <v>2.8</v>
      </c>
      <c r="E14" s="7">
        <f>5</f>
        <v>5</v>
      </c>
      <c r="F14" s="7">
        <f>1.9</f>
        <v>1.9</v>
      </c>
      <c r="G14" s="9">
        <f>2.7</f>
        <v>2.7</v>
      </c>
    </row>
    <row r="15" spans="1:7" ht="26" customHeight="1">
      <c r="A15" s="20" t="s">
        <v>27</v>
      </c>
      <c r="B15" s="17">
        <f>52</f>
        <v>52</v>
      </c>
      <c r="C15" s="6">
        <f>20</f>
        <v>20</v>
      </c>
      <c r="D15" s="6">
        <f>116</f>
        <v>116</v>
      </c>
      <c r="E15" s="6">
        <f>135</f>
        <v>135</v>
      </c>
      <c r="F15" s="6">
        <f>58</f>
        <v>58</v>
      </c>
      <c r="G15" s="8">
        <f>127</f>
        <v>127</v>
      </c>
    </row>
    <row r="16" spans="1:7" ht="26" customHeight="1">
      <c r="A16" s="20" t="s">
        <v>28</v>
      </c>
      <c r="B16" s="16">
        <f>5.8</f>
        <v>5.8</v>
      </c>
      <c r="C16" s="7">
        <f>1.1</f>
        <v>1.1000000000000001</v>
      </c>
      <c r="D16" s="7">
        <f>10.3</f>
        <v>10.3</v>
      </c>
      <c r="E16" s="7">
        <f>82</f>
        <v>82</v>
      </c>
      <c r="F16" s="7">
        <f>1.1</f>
        <v>1.1000000000000001</v>
      </c>
      <c r="G16" s="9">
        <f>5</f>
        <v>5</v>
      </c>
    </row>
    <row r="17" spans="1:7" ht="26" customHeight="1">
      <c r="A17" s="20" t="s">
        <v>29</v>
      </c>
      <c r="B17" s="16">
        <f>5.3</f>
        <v>5.3</v>
      </c>
      <c r="C17" s="7">
        <f>1.7</f>
        <v>1.7</v>
      </c>
      <c r="D17" s="7">
        <f>25.5</f>
        <v>25.5</v>
      </c>
      <c r="E17" s="7">
        <f>270</f>
        <v>270</v>
      </c>
      <c r="F17" s="7">
        <f>10.2</f>
        <v>10.199999999999999</v>
      </c>
      <c r="G17" s="9">
        <f>8.5</f>
        <v>8.5</v>
      </c>
    </row>
    <row r="18" spans="1:7" ht="26" customHeight="1">
      <c r="A18" s="20" t="s">
        <v>30</v>
      </c>
      <c r="B18" s="16">
        <f>10.4</f>
        <v>10.4</v>
      </c>
      <c r="C18" s="7">
        <f>7.2</f>
        <v>7.2</v>
      </c>
      <c r="D18" s="7">
        <f>7.6</f>
        <v>7.6</v>
      </c>
      <c r="E18" s="7">
        <f>9.3</f>
        <v>9.3000000000000007</v>
      </c>
      <c r="F18" s="7">
        <f>7.8</f>
        <v>7.8</v>
      </c>
      <c r="G18" s="9">
        <f>8.2</f>
        <v>8.1999999999999993</v>
      </c>
    </row>
    <row r="19" spans="1:7" ht="26" customHeight="1" thickBot="1">
      <c r="A19" s="21" t="s">
        <v>19</v>
      </c>
      <c r="B19" s="18">
        <f>100</f>
        <v>100</v>
      </c>
      <c r="C19" s="10">
        <f>38</f>
        <v>38</v>
      </c>
      <c r="D19" s="10">
        <f>216</f>
        <v>216</v>
      </c>
      <c r="E19" s="10">
        <f>703</f>
        <v>703</v>
      </c>
      <c r="F19" s="10">
        <f>99</f>
        <v>99</v>
      </c>
      <c r="G19" s="11">
        <f>194</f>
        <v>194</v>
      </c>
    </row>
    <row r="24" spans="1:7">
      <c r="B24" s="36"/>
    </row>
  </sheetData>
  <mergeCells count="3">
    <mergeCell ref="A2:C2"/>
    <mergeCell ref="A1:C1"/>
    <mergeCell ref="A3:C3"/>
  </mergeCells>
  <phoneticPr fontId="5" type="noConversion"/>
  <pageMargins left="0.7" right="0.7" top="0.75" bottom="0.75" header="0.3" footer="0.3"/>
  <pageSetup scale="7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EESC GU4885_Problem Set 1_Data</vt:lpstr>
    </vt:vector>
  </TitlesOfParts>
  <Manager/>
  <Company>Columbia University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EESC W4885 — Chemistry of Continental Waters_Spring 2016_Problem Set 1_Data</dc:title>
  <dc:subject>EESC W4885 — Chemistry of Continental Waters_Spring 2016</dc:subject>
  <dc:creator>Sebastian M. Vivancos</dc:creator>
  <cp:keywords/>
  <dc:description/>
  <cp:lastModifiedBy>Bob Anderson</cp:lastModifiedBy>
  <cp:lastPrinted>2016-02-04T17:38:35Z</cp:lastPrinted>
  <dcterms:created xsi:type="dcterms:W3CDTF">2016-01-14T02:48:25Z</dcterms:created>
  <dcterms:modified xsi:type="dcterms:W3CDTF">2020-02-02T15:24:59Z</dcterms:modified>
  <cp:category/>
</cp:coreProperties>
</file>