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amaconstruction.sharepoint.com/Shared Documents/Shared/AMATime&amp;JobLog/2025/"/>
    </mc:Choice>
  </mc:AlternateContent>
  <xr:revisionPtr revIDLastSave="1092" documentId="8_{7E499365-FAA1-4FBD-83B7-982CB64DE010}" xr6:coauthVersionLast="47" xr6:coauthVersionMax="47" xr10:uidLastSave="{C9474615-6109-4D23-9673-B951CEB82C77}"/>
  <bookViews>
    <workbookView xWindow="30612" yWindow="24" windowWidth="30936" windowHeight="16776" xr2:uid="{00000000-000D-0000-FFFF-FFFF00000000}"/>
  </bookViews>
  <sheets>
    <sheet name="Timesheet" sheetId="7" r:id="rId1"/>
    <sheet name="New Formula Job Sheet" sheetId="5" r:id="rId2"/>
    <sheet name="MetsPark WS (2)" sheetId="6" r:id="rId3"/>
    <sheet name="sheet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4" i="7" l="1"/>
  <c r="AK54" i="7"/>
  <c r="AI54" i="7"/>
  <c r="AF54" i="7"/>
  <c r="AG54" i="7" s="1"/>
  <c r="AF22" i="7"/>
  <c r="AG22" i="7" s="1"/>
  <c r="AJ22" i="7" s="1"/>
  <c r="AI22" i="7"/>
  <c r="AK22" i="7"/>
  <c r="AQ22" i="7"/>
  <c r="AF20" i="7"/>
  <c r="AG20" i="7" s="1"/>
  <c r="AJ20" i="7" s="1"/>
  <c r="AI20" i="7"/>
  <c r="AK20" i="7"/>
  <c r="AQ20" i="7"/>
  <c r="AF44" i="7"/>
  <c r="AG44" i="7" s="1"/>
  <c r="AJ44" i="7" s="1"/>
  <c r="AI44" i="7"/>
  <c r="AK44" i="7"/>
  <c r="AQ44" i="7"/>
  <c r="AF45" i="7"/>
  <c r="AG45" i="7" s="1"/>
  <c r="AJ45" i="7" s="1"/>
  <c r="AI45" i="7"/>
  <c r="AK45" i="7"/>
  <c r="AQ45" i="7"/>
  <c r="AF46" i="7"/>
  <c r="AG46" i="7" s="1"/>
  <c r="AJ46" i="7" s="1"/>
  <c r="AI46" i="7"/>
  <c r="AK46" i="7"/>
  <c r="AQ46" i="7"/>
  <c r="AF47" i="7"/>
  <c r="AG47" i="7" s="1"/>
  <c r="AJ47" i="7" s="1"/>
  <c r="AI47" i="7"/>
  <c r="AK47" i="7"/>
  <c r="AQ47" i="7"/>
  <c r="AF42" i="7"/>
  <c r="AG42" i="7" s="1"/>
  <c r="AJ42" i="7" s="1"/>
  <c r="AI42" i="7"/>
  <c r="AK42" i="7"/>
  <c r="AQ42" i="7"/>
  <c r="AF43" i="7"/>
  <c r="AG43" i="7" s="1"/>
  <c r="AJ43" i="7" s="1"/>
  <c r="AI43" i="7"/>
  <c r="AK43" i="7"/>
  <c r="AQ43" i="7"/>
  <c r="AF41" i="7"/>
  <c r="AG41" i="7" s="1"/>
  <c r="AJ41" i="7" s="1"/>
  <c r="AI41" i="7"/>
  <c r="AK41" i="7"/>
  <c r="AQ41" i="7"/>
  <c r="AF39" i="7"/>
  <c r="AG39" i="7" s="1"/>
  <c r="AJ39" i="7" s="1"/>
  <c r="AI39" i="7"/>
  <c r="AK39" i="7"/>
  <c r="AQ39" i="7"/>
  <c r="AF40" i="7"/>
  <c r="AG40" i="7" s="1"/>
  <c r="AJ40" i="7" s="1"/>
  <c r="AI40" i="7"/>
  <c r="AK40" i="7"/>
  <c r="AQ40" i="7"/>
  <c r="AF37" i="7"/>
  <c r="AG37" i="7" s="1"/>
  <c r="AJ37" i="7" s="1"/>
  <c r="AI37" i="7"/>
  <c r="AK37" i="7"/>
  <c r="AQ37" i="7"/>
  <c r="AF38" i="7"/>
  <c r="AG38" i="7" s="1"/>
  <c r="AJ38" i="7" s="1"/>
  <c r="AI38" i="7"/>
  <c r="AK38" i="7"/>
  <c r="AQ38" i="7"/>
  <c r="AF35" i="7"/>
  <c r="AG35" i="7" s="1"/>
  <c r="AJ35" i="7" s="1"/>
  <c r="AI35" i="7"/>
  <c r="AK35" i="7"/>
  <c r="AQ35" i="7"/>
  <c r="AF36" i="7"/>
  <c r="AG36" i="7" s="1"/>
  <c r="AJ36" i="7" s="1"/>
  <c r="AI36" i="7"/>
  <c r="AK36" i="7"/>
  <c r="AQ36" i="7"/>
  <c r="AF33" i="7"/>
  <c r="AG33" i="7" s="1"/>
  <c r="AJ33" i="7" s="1"/>
  <c r="AI33" i="7"/>
  <c r="AK33" i="7"/>
  <c r="AQ33" i="7"/>
  <c r="AF34" i="7"/>
  <c r="AG34" i="7" s="1"/>
  <c r="AJ34" i="7" s="1"/>
  <c r="AI34" i="7"/>
  <c r="AK34" i="7"/>
  <c r="AQ34" i="7"/>
  <c r="AF25" i="7"/>
  <c r="AG25" i="7" s="1"/>
  <c r="AJ25" i="7" s="1"/>
  <c r="AI25" i="7"/>
  <c r="AK25" i="7"/>
  <c r="AQ25" i="7"/>
  <c r="AH22" i="7" l="1"/>
  <c r="AL22" i="7" s="1"/>
  <c r="AJ54" i="7"/>
  <c r="AH54" i="7"/>
  <c r="AL54" i="7" s="1"/>
  <c r="AH43" i="7"/>
  <c r="AL43" i="7" s="1"/>
  <c r="AH38" i="7"/>
  <c r="AL38" i="7" s="1"/>
  <c r="AH40" i="7"/>
  <c r="AL40" i="7" s="1"/>
  <c r="AH37" i="7"/>
  <c r="AL37" i="7" s="1"/>
  <c r="AH34" i="7"/>
  <c r="AL34" i="7" s="1"/>
  <c r="AH39" i="7"/>
  <c r="AL39" i="7" s="1"/>
  <c r="AH35" i="7"/>
  <c r="AL35" i="7" s="1"/>
  <c r="AH45" i="7"/>
  <c r="AL45" i="7" s="1"/>
  <c r="AH44" i="7"/>
  <c r="AL44" i="7" s="1"/>
  <c r="AH20" i="7"/>
  <c r="AL20" i="7" s="1"/>
  <c r="AH47" i="7"/>
  <c r="AL47" i="7" s="1"/>
  <c r="AH25" i="7"/>
  <c r="AL25" i="7" s="1"/>
  <c r="AH36" i="7"/>
  <c r="AL36" i="7" s="1"/>
  <c r="AH42" i="7"/>
  <c r="AL42" i="7" s="1"/>
  <c r="AH46" i="7"/>
  <c r="AL46" i="7" s="1"/>
  <c r="AH33" i="7"/>
  <c r="AL33" i="7" s="1"/>
  <c r="AH41" i="7"/>
  <c r="AL41" i="7" s="1"/>
  <c r="D58" i="7"/>
  <c r="AE58" i="7"/>
  <c r="AC58" i="7"/>
  <c r="Z58" i="7"/>
  <c r="Y58" i="7"/>
  <c r="X58" i="7"/>
  <c r="U58" i="7"/>
  <c r="T58" i="7"/>
  <c r="S58" i="7"/>
  <c r="P58" i="7"/>
  <c r="O58" i="7"/>
  <c r="N58" i="7"/>
  <c r="K58" i="7"/>
  <c r="J58" i="7"/>
  <c r="I58" i="7"/>
  <c r="F58" i="7"/>
  <c r="E58" i="7"/>
  <c r="AF15" i="7"/>
  <c r="AG15" i="7" s="1"/>
  <c r="AJ15" i="7" s="1"/>
  <c r="AI15" i="7"/>
  <c r="AK15" i="7"/>
  <c r="AQ15" i="7"/>
  <c r="AQ51" i="7"/>
  <c r="AK51" i="7"/>
  <c r="AI51" i="7"/>
  <c r="AF51" i="7"/>
  <c r="AG51" i="7" s="1"/>
  <c r="AH15" i="7" l="1"/>
  <c r="AL15" i="7" s="1"/>
  <c r="AH51" i="7"/>
  <c r="AJ51" i="7"/>
  <c r="AL51" i="7" l="1"/>
  <c r="AQ55" i="7" l="1"/>
  <c r="AK55" i="7"/>
  <c r="AI55" i="7"/>
  <c r="AF55" i="7"/>
  <c r="AG55" i="7" s="1"/>
  <c r="AF30" i="7"/>
  <c r="AG30" i="7" s="1"/>
  <c r="AJ30" i="7" s="1"/>
  <c r="AI30" i="7"/>
  <c r="AK30" i="7"/>
  <c r="AQ30" i="7"/>
  <c r="AQ16" i="7"/>
  <c r="AK16" i="7"/>
  <c r="AI16" i="7"/>
  <c r="AF16" i="7"/>
  <c r="AG16" i="7" s="1"/>
  <c r="AJ55" i="7" l="1"/>
  <c r="AH55" i="7"/>
  <c r="AH30" i="7"/>
  <c r="AL30" i="7" s="1"/>
  <c r="AJ16" i="7"/>
  <c r="AH16" i="7"/>
  <c r="AL55" i="7" l="1"/>
  <c r="AL16" i="7"/>
  <c r="AP58" i="7"/>
  <c r="AO58" i="7"/>
  <c r="AN58" i="7"/>
  <c r="AM58" i="7"/>
  <c r="AQ56" i="7"/>
  <c r="AK56" i="7"/>
  <c r="AI56" i="7"/>
  <c r="AF56" i="7"/>
  <c r="AG56" i="7" s="1"/>
  <c r="AQ53" i="7"/>
  <c r="AK53" i="7"/>
  <c r="AI53" i="7"/>
  <c r="AF53" i="7"/>
  <c r="AG53" i="7" s="1"/>
  <c r="AQ52" i="7"/>
  <c r="AK52" i="7"/>
  <c r="AI52" i="7"/>
  <c r="AF52" i="7"/>
  <c r="AG52" i="7" s="1"/>
  <c r="AQ50" i="7"/>
  <c r="AK50" i="7"/>
  <c r="AI50" i="7"/>
  <c r="AF50" i="7"/>
  <c r="AG50" i="7" s="1"/>
  <c r="AQ49" i="7"/>
  <c r="AK49" i="7"/>
  <c r="AI49" i="7"/>
  <c r="AF49" i="7"/>
  <c r="AG49" i="7" s="1"/>
  <c r="AQ48" i="7"/>
  <c r="AK48" i="7"/>
  <c r="AI48" i="7"/>
  <c r="AF48" i="7"/>
  <c r="AG48" i="7" s="1"/>
  <c r="AQ32" i="7"/>
  <c r="AK32" i="7"/>
  <c r="AI32" i="7"/>
  <c r="AF32" i="7"/>
  <c r="AG32" i="7" s="1"/>
  <c r="AQ31" i="7"/>
  <c r="AK31" i="7"/>
  <c r="AI31" i="7"/>
  <c r="AF31" i="7"/>
  <c r="AG31" i="7" s="1"/>
  <c r="AQ29" i="7"/>
  <c r="AK29" i="7"/>
  <c r="AI29" i="7"/>
  <c r="AF29" i="7"/>
  <c r="AG29" i="7" s="1"/>
  <c r="AQ28" i="7"/>
  <c r="AK28" i="7"/>
  <c r="AI28" i="7"/>
  <c r="AF28" i="7"/>
  <c r="AG28" i="7" s="1"/>
  <c r="AQ27" i="7"/>
  <c r="AK27" i="7"/>
  <c r="AI27" i="7"/>
  <c r="AF27" i="7"/>
  <c r="AG27" i="7" s="1"/>
  <c r="AQ26" i="7"/>
  <c r="AK26" i="7"/>
  <c r="AI26" i="7"/>
  <c r="AF26" i="7"/>
  <c r="AG26" i="7" s="1"/>
  <c r="AQ24" i="7"/>
  <c r="AK24" i="7"/>
  <c r="AI24" i="7"/>
  <c r="AF24" i="7"/>
  <c r="AG24" i="7" s="1"/>
  <c r="AQ23" i="7"/>
  <c r="AK23" i="7"/>
  <c r="AI23" i="7"/>
  <c r="AF23" i="7"/>
  <c r="AG23" i="7" s="1"/>
  <c r="AQ21" i="7"/>
  <c r="AK21" i="7"/>
  <c r="AI21" i="7"/>
  <c r="AF21" i="7"/>
  <c r="AG21" i="7" s="1"/>
  <c r="AQ19" i="7"/>
  <c r="AK19" i="7"/>
  <c r="AI19" i="7"/>
  <c r="AF19" i="7"/>
  <c r="AG19" i="7" s="1"/>
  <c r="AQ18" i="7"/>
  <c r="AK18" i="7"/>
  <c r="AI18" i="7"/>
  <c r="AF18" i="7"/>
  <c r="AG18" i="7" s="1"/>
  <c r="AQ17" i="7"/>
  <c r="AK17" i="7"/>
  <c r="AI17" i="7"/>
  <c r="AF17" i="7"/>
  <c r="AG17" i="7" s="1"/>
  <c r="AQ14" i="7"/>
  <c r="AK14" i="7"/>
  <c r="AI14" i="7"/>
  <c r="AF14" i="7"/>
  <c r="AG14" i="7" s="1"/>
  <c r="AQ13" i="7"/>
  <c r="AK13" i="7"/>
  <c r="AI13" i="7"/>
  <c r="AF13" i="7"/>
  <c r="AG13" i="7" s="1"/>
  <c r="AQ12" i="7"/>
  <c r="AK12" i="7"/>
  <c r="AI12" i="7"/>
  <c r="AF12" i="7"/>
  <c r="AG12" i="7" s="1"/>
  <c r="AQ11" i="7"/>
  <c r="AK11" i="7"/>
  <c r="AI11" i="7"/>
  <c r="AF11" i="7"/>
  <c r="AG11" i="7" s="1"/>
  <c r="AQ10" i="7"/>
  <c r="AK10" i="7"/>
  <c r="AI10" i="7"/>
  <c r="AF10" i="7"/>
  <c r="AG10" i="7" s="1"/>
  <c r="AQ9" i="7"/>
  <c r="AK9" i="7"/>
  <c r="AI9" i="7"/>
  <c r="AF9" i="7"/>
  <c r="AG9" i="7" s="1"/>
  <c r="AQ8" i="7"/>
  <c r="AK8" i="7"/>
  <c r="AI8" i="7"/>
  <c r="AF8" i="7"/>
  <c r="AQ7" i="7"/>
  <c r="AK7" i="7"/>
  <c r="AI7" i="7"/>
  <c r="AF7" i="7"/>
  <c r="AG7" i="7" s="1"/>
  <c r="AQ6" i="7"/>
  <c r="AK6" i="7"/>
  <c r="AI6" i="7"/>
  <c r="AF6" i="7"/>
  <c r="AG6" i="7" s="1"/>
  <c r="AA2" i="7"/>
  <c r="V2" i="7"/>
  <c r="Q2" i="7"/>
  <c r="L2" i="7"/>
  <c r="G2" i="7"/>
  <c r="B2" i="7"/>
  <c r="AQ39" i="2"/>
  <c r="AK39" i="2"/>
  <c r="AI39" i="2"/>
  <c r="AF39" i="2"/>
  <c r="AG39" i="2" s="1"/>
  <c r="AQ58" i="7" l="1"/>
  <c r="AK58" i="7"/>
  <c r="AI58" i="7"/>
  <c r="AF58" i="7"/>
  <c r="AJ24" i="7"/>
  <c r="AH24" i="7"/>
  <c r="AJ17" i="7"/>
  <c r="AH17" i="7"/>
  <c r="AJ26" i="7"/>
  <c r="AH26" i="7"/>
  <c r="AJ6" i="7"/>
  <c r="AH6" i="7"/>
  <c r="AJ27" i="7"/>
  <c r="AH27" i="7"/>
  <c r="AJ7" i="7"/>
  <c r="AH7" i="7"/>
  <c r="AJ28" i="7"/>
  <c r="AH28" i="7"/>
  <c r="AJ56" i="7"/>
  <c r="AH56" i="7"/>
  <c r="AJ9" i="7"/>
  <c r="AH9" i="7"/>
  <c r="AJ19" i="7"/>
  <c r="AH19" i="7"/>
  <c r="AJ50" i="7"/>
  <c r="AH50" i="7"/>
  <c r="AH10" i="7"/>
  <c r="AJ10" i="7"/>
  <c r="AJ52" i="7"/>
  <c r="AH52" i="7"/>
  <c r="AL52" i="7" s="1"/>
  <c r="AJ11" i="7"/>
  <c r="AH11" i="7"/>
  <c r="AJ31" i="7"/>
  <c r="AH31" i="7"/>
  <c r="AJ12" i="7"/>
  <c r="AH12" i="7"/>
  <c r="AJ32" i="7"/>
  <c r="AH32" i="7"/>
  <c r="AJ53" i="7"/>
  <c r="AH53" i="7"/>
  <c r="AL53" i="7" s="1"/>
  <c r="AJ13" i="7"/>
  <c r="AH13" i="7"/>
  <c r="AJ21" i="7"/>
  <c r="AH21" i="7"/>
  <c r="AJ48" i="7"/>
  <c r="AH48" i="7"/>
  <c r="AJ14" i="7"/>
  <c r="AH14" i="7"/>
  <c r="AJ18" i="7"/>
  <c r="AH18" i="7"/>
  <c r="AH23" i="7"/>
  <c r="AJ23" i="7"/>
  <c r="AJ29" i="7"/>
  <c r="AH29" i="7"/>
  <c r="AJ49" i="7"/>
  <c r="AH49" i="7"/>
  <c r="AG8" i="7"/>
  <c r="AJ39" i="2"/>
  <c r="AH39" i="2"/>
  <c r="AL39" i="2" s="1"/>
  <c r="AL26" i="7" l="1"/>
  <c r="AL12" i="7"/>
  <c r="AL56" i="7"/>
  <c r="AL18" i="7"/>
  <c r="AL27" i="7"/>
  <c r="AL49" i="7"/>
  <c r="AL48" i="7"/>
  <c r="AL21" i="7"/>
  <c r="AL19" i="7"/>
  <c r="AL14" i="7"/>
  <c r="AL31" i="7"/>
  <c r="AL7" i="7"/>
  <c r="AL17" i="7"/>
  <c r="AL50" i="7"/>
  <c r="AL13" i="7"/>
  <c r="AL9" i="7"/>
  <c r="AL29" i="7"/>
  <c r="AL24" i="7"/>
  <c r="AL11" i="7"/>
  <c r="AL28" i="7"/>
  <c r="AL32" i="7"/>
  <c r="AH8" i="7"/>
  <c r="AH58" i="7" s="1"/>
  <c r="AG58" i="7"/>
  <c r="AJ8" i="7"/>
  <c r="AJ58" i="7" s="1"/>
  <c r="AL10" i="7"/>
  <c r="AL23" i="7"/>
  <c r="AL6" i="7"/>
  <c r="E1" i="5"/>
  <c r="AQ50" i="2"/>
  <c r="AK50" i="2"/>
  <c r="AI50" i="2"/>
  <c r="AF50" i="2"/>
  <c r="AG50" i="2" s="1"/>
  <c r="AL8" i="7" l="1"/>
  <c r="AL58" i="7" s="1"/>
  <c r="AJ50" i="2"/>
  <c r="AH50" i="2"/>
  <c r="AL50" i="2" l="1"/>
  <c r="AQ10" i="2" l="1"/>
  <c r="AQ51" i="2"/>
  <c r="AK51" i="2"/>
  <c r="AI51" i="2"/>
  <c r="AF51" i="2"/>
  <c r="AG51" i="2" s="1"/>
  <c r="AQ61" i="2"/>
  <c r="AK61" i="2"/>
  <c r="AI61" i="2"/>
  <c r="AF61" i="2"/>
  <c r="AG61" i="2" s="1"/>
  <c r="AK10" i="2"/>
  <c r="AI10" i="2"/>
  <c r="AF10" i="2"/>
  <c r="AG10" i="2" s="1"/>
  <c r="AQ53" i="2"/>
  <c r="AK53" i="2"/>
  <c r="AI53" i="2"/>
  <c r="AF53" i="2"/>
  <c r="AG53" i="2" s="1"/>
  <c r="AQ54" i="2"/>
  <c r="AK54" i="2"/>
  <c r="AI54" i="2"/>
  <c r="AF54" i="2"/>
  <c r="AG54" i="2" s="1"/>
  <c r="AQ16" i="2"/>
  <c r="AK16" i="2"/>
  <c r="AI16" i="2"/>
  <c r="AF16" i="2"/>
  <c r="AG16" i="2" s="1"/>
  <c r="AQ27" i="2"/>
  <c r="AK27" i="2"/>
  <c r="AI27" i="2"/>
  <c r="AF27" i="2"/>
  <c r="AG27" i="2" s="1"/>
  <c r="AQ30" i="2"/>
  <c r="AK30" i="2"/>
  <c r="AI30" i="2"/>
  <c r="AF30" i="2"/>
  <c r="AG30" i="2" s="1"/>
  <c r="AJ30" i="2" s="1"/>
  <c r="C20" i="6"/>
  <c r="H20" i="6"/>
  <c r="M20" i="6"/>
  <c r="R20" i="6"/>
  <c r="W20" i="6"/>
  <c r="AB20" i="6"/>
  <c r="AG20" i="6"/>
  <c r="AL20" i="6"/>
  <c r="AQ20" i="6"/>
  <c r="AV20" i="6"/>
  <c r="BA20" i="6"/>
  <c r="BF20" i="6"/>
  <c r="BK20" i="6"/>
  <c r="BP20" i="6"/>
  <c r="BU20" i="6"/>
  <c r="BU23" i="6" s="1"/>
  <c r="BZ20" i="6"/>
  <c r="BZ23" i="6" s="1"/>
  <c r="CE20" i="6"/>
  <c r="CJ20" i="6"/>
  <c r="CO20" i="6"/>
  <c r="CT20" i="6"/>
  <c r="CT23" i="6" s="1"/>
  <c r="CY20" i="6"/>
  <c r="DD20" i="6"/>
  <c r="DI20" i="6"/>
  <c r="DN20" i="6"/>
  <c r="DN23" i="6" s="1"/>
  <c r="DS20" i="6"/>
  <c r="DX20" i="6"/>
  <c r="EC20" i="6"/>
  <c r="EH20" i="6"/>
  <c r="EH23" i="6" s="1"/>
  <c r="C21" i="6"/>
  <c r="H21" i="6"/>
  <c r="M21" i="6"/>
  <c r="R21" i="6"/>
  <c r="W21" i="6"/>
  <c r="AB21" i="6"/>
  <c r="AB23" i="6" s="1"/>
  <c r="AG21" i="6"/>
  <c r="AL21" i="6"/>
  <c r="AL23" i="6" s="1"/>
  <c r="AQ21" i="6"/>
  <c r="AV21" i="6"/>
  <c r="BA21" i="6"/>
  <c r="BA23" i="6" s="1"/>
  <c r="BF21" i="6"/>
  <c r="BK21" i="6"/>
  <c r="BP21" i="6"/>
  <c r="BU21" i="6"/>
  <c r="BZ21" i="6"/>
  <c r="CE21" i="6"/>
  <c r="CJ21" i="6"/>
  <c r="CO21" i="6"/>
  <c r="CT21" i="6"/>
  <c r="CY21" i="6"/>
  <c r="DD21" i="6"/>
  <c r="DI21" i="6"/>
  <c r="DN21" i="6"/>
  <c r="DS21" i="6"/>
  <c r="DX21" i="6"/>
  <c r="EC21" i="6"/>
  <c r="EH21" i="6"/>
  <c r="C22" i="6"/>
  <c r="C23" i="6" s="1"/>
  <c r="H22" i="6"/>
  <c r="M22" i="6"/>
  <c r="R22" i="6"/>
  <c r="R23" i="6" s="1"/>
  <c r="W22" i="6"/>
  <c r="AB22" i="6"/>
  <c r="AG22" i="6"/>
  <c r="AL22" i="6"/>
  <c r="AQ22" i="6"/>
  <c r="AV22" i="6"/>
  <c r="BA22" i="6"/>
  <c r="BF22" i="6"/>
  <c r="BK22" i="6"/>
  <c r="BP22" i="6"/>
  <c r="BP23" i="6" s="1"/>
  <c r="BU22" i="6"/>
  <c r="BZ22" i="6"/>
  <c r="CE22" i="6"/>
  <c r="CJ22" i="6"/>
  <c r="CO22" i="6"/>
  <c r="CT22" i="6"/>
  <c r="CY22" i="6"/>
  <c r="DD22" i="6"/>
  <c r="DI22" i="6"/>
  <c r="DN22" i="6"/>
  <c r="DS22" i="6"/>
  <c r="DS23" i="6" s="1"/>
  <c r="DX22" i="6"/>
  <c r="DX23" i="6" s="1"/>
  <c r="EC22" i="6"/>
  <c r="EH22" i="6"/>
  <c r="D23" i="6"/>
  <c r="E23" i="6"/>
  <c r="F23" i="6"/>
  <c r="G23" i="6"/>
  <c r="I23" i="6"/>
  <c r="J23" i="6"/>
  <c r="K23" i="6"/>
  <c r="L23" i="6"/>
  <c r="M23" i="6"/>
  <c r="N23" i="6"/>
  <c r="O23" i="6"/>
  <c r="P23" i="6"/>
  <c r="Q23" i="6"/>
  <c r="S23" i="6"/>
  <c r="T23" i="6"/>
  <c r="U23" i="6"/>
  <c r="V23" i="6"/>
  <c r="W23" i="6"/>
  <c r="X23" i="6"/>
  <c r="Y23" i="6"/>
  <c r="Z23" i="6"/>
  <c r="AA23" i="6"/>
  <c r="AC23" i="6"/>
  <c r="AD23" i="6"/>
  <c r="AE23" i="6"/>
  <c r="AF23" i="6"/>
  <c r="AH23" i="6"/>
  <c r="AI23" i="6"/>
  <c r="AJ23" i="6"/>
  <c r="AK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B23" i="6"/>
  <c r="BC23" i="6"/>
  <c r="BD23" i="6"/>
  <c r="BE23" i="6"/>
  <c r="BG23" i="6"/>
  <c r="BH23" i="6"/>
  <c r="BI23" i="6"/>
  <c r="BJ23" i="6"/>
  <c r="BK23" i="6"/>
  <c r="BL23" i="6"/>
  <c r="BM23" i="6"/>
  <c r="BN23" i="6"/>
  <c r="BO23" i="6"/>
  <c r="BQ23" i="6"/>
  <c r="BR23" i="6"/>
  <c r="BS23" i="6"/>
  <c r="BT23" i="6"/>
  <c r="BV23" i="6"/>
  <c r="BW23" i="6"/>
  <c r="BX23" i="6"/>
  <c r="BY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P23" i="6"/>
  <c r="CQ23" i="6"/>
  <c r="CR23" i="6"/>
  <c r="CS23" i="6"/>
  <c r="CU23" i="6"/>
  <c r="CV23" i="6"/>
  <c r="CW23" i="6"/>
  <c r="CX23" i="6"/>
  <c r="CY23" i="6"/>
  <c r="CZ23" i="6"/>
  <c r="DA23" i="6"/>
  <c r="DB23" i="6"/>
  <c r="DC23" i="6"/>
  <c r="DD23" i="6"/>
  <c r="DE23" i="6"/>
  <c r="DF23" i="6"/>
  <c r="DG23" i="6"/>
  <c r="DH23" i="6"/>
  <c r="DJ23" i="6"/>
  <c r="DK23" i="6"/>
  <c r="DL23" i="6"/>
  <c r="DM23" i="6"/>
  <c r="DO23" i="6"/>
  <c r="DP23" i="6"/>
  <c r="DQ23" i="6"/>
  <c r="DR23" i="6"/>
  <c r="DT23" i="6"/>
  <c r="DU23" i="6"/>
  <c r="DV23" i="6"/>
  <c r="DW23" i="6"/>
  <c r="DY23" i="6"/>
  <c r="DZ23" i="6"/>
  <c r="EA23" i="6"/>
  <c r="EB23" i="6"/>
  <c r="EC23" i="6"/>
  <c r="ED23" i="6"/>
  <c r="EE23" i="6"/>
  <c r="EF23" i="6"/>
  <c r="EG23" i="6"/>
  <c r="EI23" i="6"/>
  <c r="EJ23" i="6"/>
  <c r="EK23" i="6"/>
  <c r="EL23" i="6"/>
  <c r="C26" i="6"/>
  <c r="D26" i="6"/>
  <c r="E26" i="6"/>
  <c r="G1" i="5"/>
  <c r="I1" i="5" s="1"/>
  <c r="K1" i="5" s="1"/>
  <c r="M1" i="5" s="1"/>
  <c r="AQ35" i="2"/>
  <c r="AK35" i="2"/>
  <c r="AI35" i="2"/>
  <c r="AF35" i="2"/>
  <c r="AG35" i="2" s="1"/>
  <c r="AN64" i="2"/>
  <c r="AQ21" i="2"/>
  <c r="AK21" i="2"/>
  <c r="AI21" i="2"/>
  <c r="AF21" i="2"/>
  <c r="AG21" i="2" s="1"/>
  <c r="AJ21" i="2" s="1"/>
  <c r="AQ57" i="2"/>
  <c r="AK57" i="2"/>
  <c r="AI57" i="2"/>
  <c r="AF57" i="2"/>
  <c r="AG57" i="2" s="1"/>
  <c r="AJ57" i="2" s="1"/>
  <c r="I38" i="5"/>
  <c r="M48" i="5"/>
  <c r="K48" i="5"/>
  <c r="M43" i="5"/>
  <c r="K43" i="5"/>
  <c r="M38" i="5"/>
  <c r="K38" i="5"/>
  <c r="M29" i="5"/>
  <c r="K29" i="5"/>
  <c r="M28" i="5"/>
  <c r="K28" i="5"/>
  <c r="G48" i="5"/>
  <c r="E48" i="5"/>
  <c r="E43" i="5"/>
  <c r="E38" i="5"/>
  <c r="AQ24" i="2"/>
  <c r="AK24" i="2"/>
  <c r="AI24" i="2"/>
  <c r="AF24" i="2"/>
  <c r="AG24" i="2" s="1"/>
  <c r="AQ31" i="2"/>
  <c r="AK31" i="2"/>
  <c r="AI31" i="2"/>
  <c r="AF31" i="2"/>
  <c r="AG31" i="2" s="1"/>
  <c r="AQ29" i="2"/>
  <c r="AK29" i="2"/>
  <c r="AI29" i="2"/>
  <c r="AF29" i="2"/>
  <c r="AG29" i="2" s="1"/>
  <c r="AJ29" i="2" s="1"/>
  <c r="AF38" i="2"/>
  <c r="AG38" i="2" s="1"/>
  <c r="AI38" i="2"/>
  <c r="AK38" i="2"/>
  <c r="AQ38" i="2"/>
  <c r="AA2" i="2"/>
  <c r="V2" i="2"/>
  <c r="Q2" i="2"/>
  <c r="L2" i="2"/>
  <c r="G2" i="2"/>
  <c r="B2" i="2"/>
  <c r="AQ32" i="2"/>
  <c r="AK32" i="2"/>
  <c r="AI32" i="2"/>
  <c r="AF32" i="2"/>
  <c r="AG32" i="2" s="1"/>
  <c r="AQ45" i="2"/>
  <c r="AF45" i="2"/>
  <c r="AG45" i="2" s="1"/>
  <c r="AI45" i="2"/>
  <c r="AK45" i="2"/>
  <c r="AP64" i="2"/>
  <c r="AO64" i="2"/>
  <c r="AM64" i="2"/>
  <c r="AE64" i="2"/>
  <c r="AC64" i="2"/>
  <c r="Z64" i="2"/>
  <c r="Y64" i="2"/>
  <c r="X64" i="2"/>
  <c r="U64" i="2"/>
  <c r="T64" i="2"/>
  <c r="S64" i="2"/>
  <c r="P64" i="2"/>
  <c r="O64" i="2"/>
  <c r="N64" i="2"/>
  <c r="K64" i="2"/>
  <c r="J64" i="2"/>
  <c r="I64" i="2"/>
  <c r="F64" i="2"/>
  <c r="E64" i="2"/>
  <c r="D64" i="2"/>
  <c r="AQ5" i="2"/>
  <c r="AK5" i="2"/>
  <c r="AI5" i="2"/>
  <c r="AF5" i="2"/>
  <c r="AG5" i="2" s="1"/>
  <c r="AQ42" i="2"/>
  <c r="AK42" i="2"/>
  <c r="AI42" i="2"/>
  <c r="AF42" i="2"/>
  <c r="AG42" i="2" s="1"/>
  <c r="AQ41" i="2"/>
  <c r="AK41" i="2"/>
  <c r="AI41" i="2"/>
  <c r="AF41" i="2"/>
  <c r="AG41" i="2" s="1"/>
  <c r="AQ52" i="2"/>
  <c r="AK52" i="2"/>
  <c r="AI52" i="2"/>
  <c r="AF52" i="2"/>
  <c r="AG52" i="2" s="1"/>
  <c r="AQ48" i="2"/>
  <c r="AK48" i="2"/>
  <c r="AI48" i="2"/>
  <c r="AF48" i="2"/>
  <c r="AG48" i="2" s="1"/>
  <c r="AJ48" i="2" s="1"/>
  <c r="AQ60" i="2"/>
  <c r="AK60" i="2"/>
  <c r="AI60" i="2"/>
  <c r="AF60" i="2"/>
  <c r="AG60" i="2" s="1"/>
  <c r="AQ9" i="2"/>
  <c r="AK9" i="2"/>
  <c r="AI9" i="2"/>
  <c r="AF9" i="2"/>
  <c r="AG9" i="2" s="1"/>
  <c r="AQ43" i="2"/>
  <c r="AK43" i="2"/>
  <c r="AI43" i="2"/>
  <c r="AF43" i="2"/>
  <c r="AG43" i="2" s="1"/>
  <c r="AQ12" i="2"/>
  <c r="AK12" i="2"/>
  <c r="AI12" i="2"/>
  <c r="AF12" i="2"/>
  <c r="AG12" i="2" s="1"/>
  <c r="AJ12" i="2" s="1"/>
  <c r="AQ34" i="2"/>
  <c r="AK34" i="2"/>
  <c r="AI34" i="2"/>
  <c r="AF34" i="2"/>
  <c r="AG34" i="2" s="1"/>
  <c r="AJ34" i="2" s="1"/>
  <c r="AQ20" i="2"/>
  <c r="AK20" i="2"/>
  <c r="AI20" i="2"/>
  <c r="AF20" i="2"/>
  <c r="AG20" i="2" s="1"/>
  <c r="AQ40" i="2"/>
  <c r="AK40" i="2"/>
  <c r="AI40" i="2"/>
  <c r="AF40" i="2"/>
  <c r="AG40" i="2" s="1"/>
  <c r="AQ33" i="2"/>
  <c r="AK33" i="2"/>
  <c r="AI33" i="2"/>
  <c r="AF33" i="2"/>
  <c r="AG33" i="2" s="1"/>
  <c r="AQ18" i="2"/>
  <c r="AK18" i="2"/>
  <c r="AI18" i="2"/>
  <c r="AF18" i="2"/>
  <c r="AG18" i="2" s="1"/>
  <c r="AQ47" i="2"/>
  <c r="AK47" i="2"/>
  <c r="AI47" i="2"/>
  <c r="AF47" i="2"/>
  <c r="AG47" i="2" s="1"/>
  <c r="AQ19" i="2"/>
  <c r="AK19" i="2"/>
  <c r="AI19" i="2"/>
  <c r="AF19" i="2"/>
  <c r="AG19" i="2" s="1"/>
  <c r="AQ14" i="2"/>
  <c r="AK14" i="2"/>
  <c r="AI14" i="2"/>
  <c r="AF14" i="2"/>
  <c r="AG14" i="2" s="1"/>
  <c r="AJ14" i="2" s="1"/>
  <c r="AQ44" i="2"/>
  <c r="AK44" i="2"/>
  <c r="AI44" i="2"/>
  <c r="AF44" i="2"/>
  <c r="AG44" i="2" s="1"/>
  <c r="AJ44" i="2" s="1"/>
  <c r="AQ23" i="2"/>
  <c r="AK23" i="2"/>
  <c r="AI23" i="2"/>
  <c r="AF23" i="2"/>
  <c r="AG23" i="2" s="1"/>
  <c r="AJ23" i="2" s="1"/>
  <c r="AF13" i="2"/>
  <c r="AG13" i="2" s="1"/>
  <c r="AJ13" i="2" s="1"/>
  <c r="AI13" i="2"/>
  <c r="AK13" i="2"/>
  <c r="AQ13" i="2"/>
  <c r="AQ62" i="2"/>
  <c r="AK62" i="2"/>
  <c r="AI62" i="2"/>
  <c r="AF62" i="2"/>
  <c r="AG62" i="2" s="1"/>
  <c r="AQ25" i="2"/>
  <c r="AK25" i="2"/>
  <c r="AI25" i="2"/>
  <c r="AF25" i="2"/>
  <c r="AG25" i="2" s="1"/>
  <c r="AF26" i="2"/>
  <c r="AG26" i="2" s="1"/>
  <c r="AJ26" i="2" s="1"/>
  <c r="AI26" i="2"/>
  <c r="AK26" i="2"/>
  <c r="AQ26" i="2"/>
  <c r="AQ59" i="2"/>
  <c r="AK59" i="2"/>
  <c r="AI59" i="2"/>
  <c r="AF59" i="2"/>
  <c r="AG59" i="2" s="1"/>
  <c r="AQ36" i="2"/>
  <c r="AK36" i="2"/>
  <c r="AI36" i="2"/>
  <c r="AF36" i="2"/>
  <c r="AG36" i="2" s="1"/>
  <c r="AQ46" i="2"/>
  <c r="AK46" i="2"/>
  <c r="AI46" i="2"/>
  <c r="AF46" i="2"/>
  <c r="AG46" i="2" s="1"/>
  <c r="AQ6" i="2"/>
  <c r="AK6" i="2"/>
  <c r="AI6" i="2"/>
  <c r="AI7" i="2"/>
  <c r="AI8" i="2"/>
  <c r="AI11" i="2"/>
  <c r="AI15" i="2"/>
  <c r="AI17" i="2"/>
  <c r="AI22" i="2"/>
  <c r="AI28" i="2"/>
  <c r="AI37" i="2"/>
  <c r="AI49" i="2"/>
  <c r="AI55" i="2"/>
  <c r="AI56" i="2"/>
  <c r="AI58" i="2"/>
  <c r="AF6" i="2"/>
  <c r="AG6" i="2" s="1"/>
  <c r="AQ58" i="2"/>
  <c r="AK58" i="2"/>
  <c r="AF58" i="2"/>
  <c r="AG58" i="2" s="1"/>
  <c r="AQ56" i="2"/>
  <c r="AK56" i="2"/>
  <c r="AF56" i="2"/>
  <c r="AG56" i="2" s="1"/>
  <c r="AJ56" i="2" s="1"/>
  <c r="AQ55" i="2"/>
  <c r="AK55" i="2"/>
  <c r="AF55" i="2"/>
  <c r="AG55" i="2" s="1"/>
  <c r="AQ49" i="2"/>
  <c r="AK49" i="2"/>
  <c r="AF49" i="2"/>
  <c r="AG49" i="2" s="1"/>
  <c r="AQ37" i="2"/>
  <c r="AK37" i="2"/>
  <c r="AF37" i="2"/>
  <c r="AG37" i="2" s="1"/>
  <c r="AQ28" i="2"/>
  <c r="AK28" i="2"/>
  <c r="AF28" i="2"/>
  <c r="AG28" i="2" s="1"/>
  <c r="AQ22" i="2"/>
  <c r="AK22" i="2"/>
  <c r="AF22" i="2"/>
  <c r="AG22" i="2" s="1"/>
  <c r="AQ17" i="2"/>
  <c r="AK17" i="2"/>
  <c r="AF17" i="2"/>
  <c r="AG17" i="2" s="1"/>
  <c r="AJ17" i="2" s="1"/>
  <c r="AQ15" i="2"/>
  <c r="AK15" i="2"/>
  <c r="AF15" i="2"/>
  <c r="AG15" i="2" s="1"/>
  <c r="AQ11" i="2"/>
  <c r="AK11" i="2"/>
  <c r="AF11" i="2"/>
  <c r="AG11" i="2" s="1"/>
  <c r="AJ11" i="2" s="1"/>
  <c r="AQ8" i="2"/>
  <c r="AK8" i="2"/>
  <c r="AF8" i="2"/>
  <c r="AG8" i="2" s="1"/>
  <c r="AQ7" i="2"/>
  <c r="AK7" i="2"/>
  <c r="AF7" i="2"/>
  <c r="AG7" i="2" s="1"/>
  <c r="AH51" i="2" l="1"/>
  <c r="AJ51" i="2"/>
  <c r="AJ61" i="2"/>
  <c r="AH61" i="2"/>
  <c r="AL61" i="2" s="1"/>
  <c r="AJ10" i="2"/>
  <c r="AH10" i="2"/>
  <c r="AJ53" i="2"/>
  <c r="AH53" i="2"/>
  <c r="AJ54" i="2"/>
  <c r="AH54" i="2"/>
  <c r="AJ16" i="2"/>
  <c r="AH16" i="2"/>
  <c r="AJ27" i="2"/>
  <c r="AH27" i="2"/>
  <c r="AH30" i="2"/>
  <c r="AL30" i="2" s="1"/>
  <c r="EO20" i="6"/>
  <c r="CO23" i="6"/>
  <c r="AG23" i="6"/>
  <c r="EO22" i="6"/>
  <c r="DI23" i="6"/>
  <c r="EO21" i="6"/>
  <c r="BF23" i="6"/>
  <c r="H23" i="6"/>
  <c r="AJ35" i="2"/>
  <c r="AH35" i="2"/>
  <c r="AH18" i="2"/>
  <c r="AH5" i="2"/>
  <c r="AH6" i="2"/>
  <c r="AH42" i="2"/>
  <c r="AH21" i="2"/>
  <c r="AL21" i="2" s="1"/>
  <c r="I29" i="5"/>
  <c r="AH57" i="2"/>
  <c r="AL57" i="2" s="1"/>
  <c r="I43" i="5"/>
  <c r="I48" i="5"/>
  <c r="I28" i="5"/>
  <c r="AH49" i="2"/>
  <c r="AH23" i="2"/>
  <c r="AL23" i="2" s="1"/>
  <c r="AJ19" i="2"/>
  <c r="AH19" i="2"/>
  <c r="AH41" i="2"/>
  <c r="AJ41" i="2"/>
  <c r="AH56" i="2"/>
  <c r="AL56" i="2" s="1"/>
  <c r="AH44" i="2"/>
  <c r="AL44" i="2" s="1"/>
  <c r="AK64" i="2"/>
  <c r="AH15" i="2"/>
  <c r="AQ64" i="2"/>
  <c r="AH14" i="2"/>
  <c r="AL14" i="2" s="1"/>
  <c r="AH34" i="2"/>
  <c r="AL34" i="2" s="1"/>
  <c r="AH11" i="2"/>
  <c r="AL11" i="2" s="1"/>
  <c r="AJ15" i="2"/>
  <c r="AH17" i="2"/>
  <c r="AL17" i="2" s="1"/>
  <c r="AI64" i="2"/>
  <c r="AH48" i="2"/>
  <c r="AL48" i="2" s="1"/>
  <c r="AJ24" i="2"/>
  <c r="AH24" i="2"/>
  <c r="AJ8" i="2"/>
  <c r="AH8" i="2"/>
  <c r="AJ31" i="2"/>
  <c r="AH31" i="2"/>
  <c r="AH38" i="2"/>
  <c r="AJ38" i="2"/>
  <c r="AH9" i="2"/>
  <c r="AJ9" i="2"/>
  <c r="AJ22" i="2"/>
  <c r="AH22" i="2"/>
  <c r="AJ59" i="2"/>
  <c r="AH59" i="2"/>
  <c r="AH55" i="2"/>
  <c r="AJ55" i="2"/>
  <c r="AH25" i="2"/>
  <c r="AJ25" i="2"/>
  <c r="AH33" i="2"/>
  <c r="AJ33" i="2"/>
  <c r="AJ45" i="2"/>
  <c r="AH45" i="2"/>
  <c r="AH58" i="2"/>
  <c r="AJ58" i="2"/>
  <c r="AH46" i="2"/>
  <c r="AJ46" i="2"/>
  <c r="AH28" i="2"/>
  <c r="AJ28" i="2"/>
  <c r="AH52" i="2"/>
  <c r="AJ52" i="2"/>
  <c r="AG64" i="2"/>
  <c r="AJ47" i="2"/>
  <c r="AH47" i="2"/>
  <c r="AJ62" i="2"/>
  <c r="AH62" i="2"/>
  <c r="AJ40" i="2"/>
  <c r="AH40" i="2"/>
  <c r="AH20" i="2"/>
  <c r="AJ20" i="2"/>
  <c r="AJ43" i="2"/>
  <c r="AH43" i="2"/>
  <c r="AJ32" i="2"/>
  <c r="AH32" i="2"/>
  <c r="AJ36" i="2"/>
  <c r="AH36" i="2"/>
  <c r="AJ37" i="2"/>
  <c r="AH37" i="2"/>
  <c r="AJ60" i="2"/>
  <c r="AH60" i="2"/>
  <c r="AJ6" i="2"/>
  <c r="AH7" i="2"/>
  <c r="AF64" i="2"/>
  <c r="AH13" i="2"/>
  <c r="AL13" i="2" s="1"/>
  <c r="AJ7" i="2"/>
  <c r="AH26" i="2"/>
  <c r="AL26" i="2" s="1"/>
  <c r="AJ42" i="2"/>
  <c r="AJ18" i="2"/>
  <c r="AJ5" i="2"/>
  <c r="AH12" i="2"/>
  <c r="AL12" i="2" s="1"/>
  <c r="AJ49" i="2"/>
  <c r="AH29" i="2"/>
  <c r="AL29" i="2" s="1"/>
  <c r="AL51" i="2" l="1"/>
  <c r="AL53" i="2"/>
  <c r="AL54" i="2"/>
  <c r="AL10" i="2"/>
  <c r="AL16" i="2"/>
  <c r="AL27" i="2"/>
  <c r="AL35" i="2"/>
  <c r="AL6" i="2"/>
  <c r="EO23" i="6"/>
  <c r="AL18" i="2"/>
  <c r="AL42" i="2"/>
  <c r="AL15" i="2"/>
  <c r="AL37" i="2"/>
  <c r="AL62" i="2"/>
  <c r="AL24" i="2"/>
  <c r="AL32" i="2"/>
  <c r="AL49" i="2"/>
  <c r="AL19" i="2"/>
  <c r="AL41" i="2"/>
  <c r="AL38" i="2"/>
  <c r="AL45" i="2"/>
  <c r="AL59" i="2"/>
  <c r="AL43" i="2"/>
  <c r="AL8" i="2"/>
  <c r="AL52" i="2"/>
  <c r="AL28" i="2"/>
  <c r="AL7" i="2"/>
  <c r="AL36" i="2"/>
  <c r="AL47" i="2"/>
  <c r="AL22" i="2"/>
  <c r="AL31" i="2"/>
  <c r="AL20" i="2"/>
  <c r="AL60" i="2"/>
  <c r="AL40" i="2"/>
  <c r="AL9" i="2"/>
  <c r="AL46" i="2"/>
  <c r="AL33" i="2"/>
  <c r="AH64" i="2"/>
  <c r="AJ64" i="2"/>
  <c r="AL25" i="2"/>
  <c r="AL58" i="2"/>
  <c r="AL55" i="2"/>
  <c r="AL5" i="2"/>
  <c r="AL64" i="2" l="1"/>
</calcChain>
</file>

<file path=xl/sharedStrings.xml><?xml version="1.0" encoding="utf-8"?>
<sst xmlns="http://schemas.openxmlformats.org/spreadsheetml/2006/main" count="1079" uniqueCount="320">
  <si>
    <t>Thru</t>
  </si>
  <si>
    <t>Worksheet Totals</t>
  </si>
  <si>
    <t>Actual AMA Payroll Submission</t>
  </si>
  <si>
    <t>Employee</t>
  </si>
  <si>
    <t>Trk #</t>
  </si>
  <si>
    <t>Job</t>
  </si>
  <si>
    <t>H</t>
  </si>
  <si>
    <t>W/S</t>
  </si>
  <si>
    <t>D</t>
  </si>
  <si>
    <t>20min Add for each day</t>
  </si>
  <si>
    <t>Work Hrs</t>
  </si>
  <si>
    <t>Reg Hrs</t>
  </si>
  <si>
    <t>WS Hrs</t>
  </si>
  <si>
    <t>O-T Hrs</t>
  </si>
  <si>
    <t>Driver</t>
  </si>
  <si>
    <t>Total Hours</t>
  </si>
  <si>
    <t>Reg</t>
  </si>
  <si>
    <t>WS</t>
  </si>
  <si>
    <t>Over</t>
  </si>
  <si>
    <t>Dr</t>
  </si>
  <si>
    <t>TOTAL</t>
  </si>
  <si>
    <t>AMA 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</si>
  <si>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</si>
  <si>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</si>
  <si>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</si>
  <si>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</si>
  <si>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</si>
  <si>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</si>
  <si>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</si>
  <si>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</si>
  <si>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</si>
  <si>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</si>
  <si>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</si>
  <si>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</si>
  <si>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</si>
  <si>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</si>
  <si>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</si>
  <si>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</si>
  <si>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</si>
  <si>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</si>
  <si>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</si>
  <si>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</si>
  <si>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</si>
  <si>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</si>
  <si>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</si>
  <si>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</si>
  <si>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</si>
  <si>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</si>
  <si>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</si>
  <si>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</si>
  <si>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</si>
  <si>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</si>
  <si>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</si>
  <si>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</si>
  <si>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</si>
  <si>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</si>
  <si>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</si>
  <si>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</si>
  <si>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</si>
  <si>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</si>
  <si>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</si>
  <si>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</si>
  <si>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</si>
  <si>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</si>
  <si>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</si>
  <si>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</si>
  <si>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Rigoberto Al-B</t>
  </si>
  <si>
    <t>Carlos Al-V</t>
  </si>
  <si>
    <t>Benito A</t>
  </si>
  <si>
    <t>Miguel A</t>
  </si>
  <si>
    <t>Evaristo A</t>
  </si>
  <si>
    <t>William A</t>
  </si>
  <si>
    <t>Danis BA</t>
  </si>
  <si>
    <t>Gaudencio B</t>
  </si>
  <si>
    <t>Alfonso D</t>
  </si>
  <si>
    <t>Gerardo D</t>
  </si>
  <si>
    <t>Antoine F</t>
  </si>
  <si>
    <t>Rata F</t>
  </si>
  <si>
    <t>Victor G-V</t>
  </si>
  <si>
    <t>Omar G-V</t>
  </si>
  <si>
    <t>Jose G</t>
  </si>
  <si>
    <t>Andres G</t>
  </si>
  <si>
    <t>Jose Carlos G</t>
  </si>
  <si>
    <t>Jose Aldo G M</t>
  </si>
  <si>
    <t>Felipe G C</t>
  </si>
  <si>
    <t>Daniel G S</t>
  </si>
  <si>
    <t>Henry G S</t>
  </si>
  <si>
    <t>Honorio G</t>
  </si>
  <si>
    <t>Carlos G</t>
  </si>
  <si>
    <t>Daniel LG</t>
  </si>
  <si>
    <t>Juan G</t>
  </si>
  <si>
    <t>Leobardo H</t>
  </si>
  <si>
    <t>Juan HR</t>
  </si>
  <si>
    <t>Eduardo H</t>
  </si>
  <si>
    <t>Jose Luis H</t>
  </si>
  <si>
    <t>Jesus L</t>
  </si>
  <si>
    <t>Cristobal L</t>
  </si>
  <si>
    <t>Julio M</t>
  </si>
  <si>
    <t>Rogelio M</t>
  </si>
  <si>
    <t>Eric M R</t>
  </si>
  <si>
    <t>Misael M</t>
  </si>
  <si>
    <t>Alejandro M S</t>
  </si>
  <si>
    <t>Isidro M</t>
  </si>
  <si>
    <t>Moises P</t>
  </si>
  <si>
    <t>Jose P</t>
  </si>
  <si>
    <t>Leobardo RL</t>
  </si>
  <si>
    <t>Yair R</t>
  </si>
  <si>
    <t>Feliciano R</t>
  </si>
  <si>
    <t>Alberto R</t>
  </si>
  <si>
    <t>Diego R</t>
  </si>
  <si>
    <t>Eliacim R</t>
  </si>
  <si>
    <t>Luis Enrique R</t>
  </si>
  <si>
    <t>Luis Martin R</t>
  </si>
  <si>
    <t>Oscar RV</t>
  </si>
  <si>
    <t>Benny S</t>
  </si>
  <si>
    <t>Omar S</t>
  </si>
  <si>
    <t>Adalberto T</t>
  </si>
  <si>
    <t>Elvis T</t>
  </si>
  <si>
    <t>Trinidad T</t>
  </si>
  <si>
    <t>Oscar V-S</t>
  </si>
  <si>
    <t>Fernando V</t>
  </si>
  <si>
    <t>Noe VL</t>
  </si>
  <si>
    <t>Laurentino</t>
  </si>
  <si>
    <t>TOTALS</t>
  </si>
  <si>
    <t>Monday</t>
  </si>
  <si>
    <t>Tuesday</t>
  </si>
  <si>
    <t>Wednesday</t>
  </si>
  <si>
    <t>Thursday</t>
  </si>
  <si>
    <t>Friday</t>
  </si>
  <si>
    <t>Saturday</t>
  </si>
  <si>
    <t>Job &amp; Truck</t>
  </si>
  <si>
    <t>Concrete &amp; Yds</t>
  </si>
  <si>
    <t>Stone &amp; Lds</t>
  </si>
  <si>
    <t>Man Power</t>
  </si>
  <si>
    <t>Manpower</t>
  </si>
  <si>
    <t xml:space="preserve">METS PARK WAGE SCALE </t>
  </si>
  <si>
    <t>Carlos Alvarez Vargas</t>
  </si>
  <si>
    <t>Benito Aquino</t>
  </si>
  <si>
    <t>Miguel Aquino</t>
  </si>
  <si>
    <t>Evaristo Aquino</t>
  </si>
  <si>
    <t>Gaudencio Barragan</t>
  </si>
  <si>
    <t>Armando CB</t>
  </si>
  <si>
    <t>Vicente Delgadillo</t>
  </si>
  <si>
    <t>Gerardo Diaz</t>
  </si>
  <si>
    <t>Antonio Flores</t>
  </si>
  <si>
    <t>Daniel Gutierrez Silva</t>
  </si>
  <si>
    <t>Henry Gutierrez Silva</t>
  </si>
  <si>
    <t>Leobardo Herrera</t>
  </si>
  <si>
    <t>Jose Herrera Gomez</t>
  </si>
  <si>
    <t>Jose Luis Herrera</t>
  </si>
  <si>
    <t>Carlos Guzman</t>
  </si>
  <si>
    <t>Christopher Luna</t>
  </si>
  <si>
    <t>Cristobol Luna</t>
  </si>
  <si>
    <t>Julio Mendez</t>
  </si>
  <si>
    <t>Jose Luis Morales Reyes</t>
  </si>
  <si>
    <t>Misael Morales</t>
  </si>
  <si>
    <t>Moises Perez</t>
  </si>
  <si>
    <t>Jose Perez Leon</t>
  </si>
  <si>
    <t>Leobardo Ramos Lopez</t>
  </si>
  <si>
    <t>Luis Rojas</t>
  </si>
  <si>
    <t>Benny Santos</t>
  </si>
  <si>
    <t>Omar Santos</t>
  </si>
  <si>
    <t>Adalberto Tapia Perea</t>
  </si>
  <si>
    <t>Trinidad Tapia</t>
  </si>
  <si>
    <t>Gen Labor $14.67</t>
  </si>
  <si>
    <t>Con Labor $17.33</t>
  </si>
  <si>
    <t>Skilled Lab $28.20</t>
  </si>
  <si>
    <t>Operator $28.94</t>
  </si>
  <si>
    <t>Con Finish $32.02</t>
  </si>
  <si>
    <t>HRs</t>
  </si>
  <si>
    <t>OT</t>
  </si>
  <si>
    <t>Ethnicity</t>
  </si>
  <si>
    <t>Hispanic or Latino</t>
  </si>
  <si>
    <t>Gender</t>
  </si>
  <si>
    <t>Male</t>
  </si>
  <si>
    <t>Street 1</t>
  </si>
  <si>
    <t>2801 Atkins Ct</t>
  </si>
  <si>
    <t>9209 Alcona St</t>
  </si>
  <si>
    <t>9422 Duberry Ave</t>
  </si>
  <si>
    <t>5009 Oglethorpe St</t>
  </si>
  <si>
    <t>7916 Polk St</t>
  </si>
  <si>
    <t>5309 Riverdale Rd, #111</t>
  </si>
  <si>
    <t>9115 Wellington Place</t>
  </si>
  <si>
    <t>9312 Rolling View Dr</t>
  </si>
  <si>
    <t>5313 Riverdale Rd, #322</t>
  </si>
  <si>
    <t>5012 57th Ave, #B7</t>
  </si>
  <si>
    <t>5307 Greenway Dr</t>
  </si>
  <si>
    <t>5719 Dade St</t>
  </si>
  <si>
    <t>5313 Riverdale Rd</t>
  </si>
  <si>
    <t>9414 Worrell Ave</t>
  </si>
  <si>
    <t>4213 58th Avenue, Apt #7</t>
  </si>
  <si>
    <t>5650 Whitfiel Chapel Rd, #304</t>
  </si>
  <si>
    <t>6834 Riverdale Rd, #102</t>
  </si>
  <si>
    <t>6118 64th Ave</t>
  </si>
  <si>
    <t>308 Tumbleweed Pl</t>
  </si>
  <si>
    <t>5013 Townsend Way</t>
  </si>
  <si>
    <t>930 Blue Fox Way</t>
  </si>
  <si>
    <t>6310 63rd Ave</t>
  </si>
  <si>
    <t>5431 55th Place, #101</t>
  </si>
  <si>
    <t>6804 Darby Ct</t>
  </si>
  <si>
    <t>7304 Finns Ln</t>
  </si>
  <si>
    <t>5017 Edmonston Rd</t>
  </si>
  <si>
    <t>City</t>
  </si>
  <si>
    <t>Bowie</t>
  </si>
  <si>
    <t>Lanham</t>
  </si>
  <si>
    <t>Riverdale</t>
  </si>
  <si>
    <t>Glenarden</t>
  </si>
  <si>
    <t>Bladensburg</t>
  </si>
  <si>
    <t>Hyattsville</t>
  </si>
  <si>
    <t>Capitol Heights</t>
  </si>
  <si>
    <t>New Carrolton</t>
  </si>
  <si>
    <t>Waldorf</t>
  </si>
  <si>
    <t>Arnold</t>
  </si>
  <si>
    <t>State</t>
  </si>
  <si>
    <t>MD</t>
  </si>
  <si>
    <t>Zip Code</t>
  </si>
  <si>
    <t>SSN</t>
  </si>
  <si>
    <t>0657</t>
  </si>
  <si>
    <t>0927</t>
  </si>
  <si>
    <t>7686</t>
  </si>
  <si>
    <t>0311</t>
  </si>
  <si>
    <t>0210</t>
  </si>
  <si>
    <t>reg</t>
  </si>
  <si>
    <t>Hours Worked</t>
  </si>
  <si>
    <t>Regular Hours</t>
  </si>
  <si>
    <t>OT Hours</t>
  </si>
  <si>
    <t>total</t>
  </si>
  <si>
    <t>regular</t>
  </si>
  <si>
    <t>ot</t>
  </si>
  <si>
    <t>AMA Hours</t>
  </si>
  <si>
    <t>Antonio F</t>
  </si>
  <si>
    <t>Axel L</t>
  </si>
  <si>
    <t>Jose Luis M</t>
  </si>
  <si>
    <t>Carmelo M</t>
  </si>
  <si>
    <t>Jose P L</t>
  </si>
  <si>
    <t>Mariano RM</t>
  </si>
  <si>
    <t>Herbierto R</t>
  </si>
  <si>
    <t>Daniel GS</t>
  </si>
  <si>
    <t xml:space="preserve">Henry G </t>
  </si>
  <si>
    <t>Pablo G</t>
  </si>
  <si>
    <t>ARA3A</t>
  </si>
  <si>
    <t>HanoverSpring</t>
  </si>
  <si>
    <t>D2</t>
  </si>
  <si>
    <t>Rowan</t>
  </si>
  <si>
    <t>Own</t>
  </si>
  <si>
    <t>Cont with curb at north side of site to tie-in with original bldg</t>
  </si>
  <si>
    <t>Vulcan</t>
  </si>
  <si>
    <t>Chantilly 21a</t>
  </si>
  <si>
    <t>Schuster</t>
  </si>
  <si>
    <t>Begin excavation and rebar for feature wall footers at pool ctyd</t>
  </si>
  <si>
    <t>JMV</t>
  </si>
  <si>
    <t>Cont with curb at B and form HD exterior pad at corner</t>
  </si>
  <si>
    <t>Tidal Basin</t>
  </si>
  <si>
    <t>Chaney</t>
  </si>
  <si>
    <t>Wardman</t>
  </si>
  <si>
    <t>GU Henle</t>
  </si>
  <si>
    <t>6:30 am start. Cont'd with wall cap and 3' sidewalk.  Cont'd prep of more Exposed Agg walks.</t>
  </si>
  <si>
    <t>Holcim</t>
  </si>
  <si>
    <t xml:space="preserve">125 Calvert St. site curbs and median pour.  125,123 courtyard walks and pool drains. B pavers ski slope. </t>
  </si>
  <si>
    <t>Founders 2</t>
  </si>
  <si>
    <t>Returned to form extension wall in walk alley next to side buidling and started demo of ramp walks.</t>
  </si>
  <si>
    <t>Started Torndof Lane student lane CO pavers install upper side first and changed elevations.</t>
  </si>
  <si>
    <t>Oscar VS</t>
  </si>
  <si>
    <t>Complete curb at north side road leading to original building. Begin prep of HD either side of road pipe trench</t>
  </si>
  <si>
    <t>Pour first to feature wall footers with embeds. Ecavcate &amp; prep last, and Fire pit &amp; gas grill footers</t>
  </si>
  <si>
    <t>Cont with curb at perimeter of Bldg B</t>
  </si>
  <si>
    <t>Cont with curb at periemter of Bldg B</t>
  </si>
  <si>
    <t>Pour HD pad at corner &amp; cont curb</t>
  </si>
  <si>
    <t xml:space="preserve">6:30 am start. Poured next exposed aggregate panels on Seawalls.  Prep wall cap and 3' sidewalk.  </t>
  </si>
  <si>
    <t xml:space="preserve">Vulcan </t>
  </si>
  <si>
    <t>Poured extension wall in walk alley buidling and continued demo of ramp walks for Wednesday.</t>
  </si>
  <si>
    <t>Cont'd Torndof Lane student lane CO pavers install upper side first and changed elevations.</t>
  </si>
  <si>
    <t>Hyattsville Canvas</t>
  </si>
  <si>
    <t>Returned for CO to saw cut down check dam walls rear bio box 9" each for revised calculation for bond.</t>
  </si>
  <si>
    <t>West Broad Street temporary ramps demo and replaced with previous curb and walks.</t>
  </si>
  <si>
    <t>6:30 am start. Poured 3' cap stone 3' walks and prepped exposed aggregate panels for Thursday pour.</t>
  </si>
  <si>
    <t xml:space="preserve">125 Calvert St. site curbs and drain pour.  125,123 courtyard walks. B pavers ski slope and above door.. </t>
  </si>
  <si>
    <t>Canvas</t>
  </si>
  <si>
    <t xml:space="preserve">Tidal Basin </t>
  </si>
  <si>
    <t>ARA3A     Moorefield</t>
  </si>
  <si>
    <t>Pour of west end HD paving at EYD rd at each side of trench box.  Prep sidewalk</t>
  </si>
  <si>
    <t>Pour 3rd footer for feature wall and gas and fire pit bases.  Begin footer excations at amenities ctyd</t>
  </si>
  <si>
    <t>Complete curb at perimeter of B and clean up AMA forms</t>
  </si>
  <si>
    <t>Moorfield</t>
  </si>
  <si>
    <t>124,22</t>
  </si>
  <si>
    <t>Mobilize and begin form of sidewalk at front of building</t>
  </si>
  <si>
    <t>Moorefield</t>
  </si>
  <si>
    <t>BridgeDist</t>
  </si>
  <si>
    <t>2011 Crystal</t>
  </si>
  <si>
    <t xml:space="preserve">Stripped and rubbed wall and demobilized all material and equipment. </t>
  </si>
  <si>
    <t xml:space="preserve">2011 Crystal </t>
  </si>
  <si>
    <t>Mobilized and started North side building tree removal and dirt for waterproofing to form paverbase.</t>
  </si>
  <si>
    <t>Orlando Trucks</t>
  </si>
  <si>
    <t>2 Haul-offs</t>
  </si>
  <si>
    <t>Cont'd Torndof Lane student lane CO pavers install heading down middle of road on poured base.</t>
  </si>
  <si>
    <t>Parge over cracks at sidewalk and repairs to permeable pavers at tree pits</t>
  </si>
  <si>
    <t>Final delivery</t>
  </si>
  <si>
    <t>Hanover</t>
  </si>
  <si>
    <t>6:30 am start. Poured full load of Exposed Aggregate walks and cont'd 3' walk heading West.</t>
  </si>
  <si>
    <t>Chantilly Pitrun</t>
  </si>
  <si>
    <t>Pour of sidewalk at main entrance side of front and prep far side. Sawcut jts at ARA</t>
  </si>
  <si>
    <t>Complete footers at ammeneties ctyd and begin backfill and grade adjacent canopy bases</t>
  </si>
  <si>
    <t>Kingstowne</t>
  </si>
  <si>
    <t>120,D2</t>
  </si>
  <si>
    <t>Excavate and install trench drain at police exit. Prep sidewlak to corner and chipping of damaged conc</t>
  </si>
  <si>
    <t>Cont walks at B and HD pad</t>
  </si>
  <si>
    <t>Canvas, Yard</t>
  </si>
  <si>
    <t>D1</t>
  </si>
  <si>
    <t>Completed Canvas Clean-up and Work on Yard wifi and weed cleaning.</t>
  </si>
  <si>
    <t>Poured North side building tree removal and dirt for waterproofing to form paverbase.</t>
  </si>
  <si>
    <t>Complete sidewalk at front entrance loop.  Form &amp; pour walks at SE corner. Excavate &amp; prep sign footer</t>
  </si>
  <si>
    <t>HU Plant</t>
  </si>
  <si>
    <t>Concrete For Sorensen</t>
  </si>
  <si>
    <t>Front footer and bases at ammentiese ctyd</t>
  </si>
  <si>
    <t>Pour sidewalk along drain and tie in to corner. Cont with CO demo at garage and curb r&amp;r</t>
  </si>
  <si>
    <t>Cont wit walk and return to bldg c for curb</t>
  </si>
  <si>
    <t>Curb &amp; pads at bldg b</t>
  </si>
  <si>
    <t>2011 Crystal    Yard</t>
  </si>
  <si>
    <t>Water cure refills</t>
  </si>
  <si>
    <t>125 Calvert St side curbs and 125 courtyard walks and saw cuts.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</si>
</sst>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70C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9"/>
      <color rgb="FF0070C0"/>
      <name val="Arial"/>
      <family val="2"/>
    </font>
    <font>
      <sz val="8"/>
      <color rgb="FF0070C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8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9"/>
      <color theme="8"/>
      <name val="Arial"/>
      <family val="2"/>
    </font>
    <font>
      <sz val="8"/>
      <color theme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color rgb="FF0070C0"/>
      <name val="Arial"/>
      <family val="2"/>
    </font>
    <font>
      <sz val="9"/>
      <color rgb="FFFF000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2" borderId="2">
      <alignment horizontal="center"/>
    </xf>
    <xf numFmtId="0" fontId="28" fillId="0" borderId="1"/>
    <xf numFmtId="0" fontId="4" fillId="0" borderId="1" applyNumberFormat="0" applyFill="0" applyBorder="0" applyAlignment="0" applyProtection="0"/>
    <xf numFmtId="0" fontId="4" fillId="2" borderId="2">
      <alignment horizontal="center"/>
    </xf>
    <xf numFmtId="0" fontId="28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</cellStyleXfs>
  <cellXfs count="400">
    <xf numFmtId="0" fontId="0" fillId="0" borderId="0" xfId="0"/>
    <xf numFmtId="0" fontId="10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/>
    <xf numFmtId="0" fontId="10" fillId="0" borderId="24" xfId="0" applyFont="1" applyBorder="1"/>
    <xf numFmtId="0" fontId="11" fillId="0" borderId="24" xfId="0" applyFont="1" applyBorder="1"/>
    <xf numFmtId="0" fontId="10" fillId="0" borderId="24" xfId="0" applyFont="1" applyBorder="1" applyAlignment="1">
      <alignment horizontal="right"/>
    </xf>
    <xf numFmtId="0" fontId="11" fillId="0" borderId="2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7" xfId="0" applyFont="1" applyBorder="1"/>
    <xf numFmtId="0" fontId="16" fillId="0" borderId="8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wrapText="1"/>
    </xf>
    <xf numFmtId="0" fontId="15" fillId="0" borderId="27" xfId="0" applyFont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24" fillId="0" borderId="1" xfId="0" applyFont="1" applyBorder="1"/>
    <xf numFmtId="0" fontId="2" fillId="0" borderId="0" xfId="0" applyFont="1"/>
    <xf numFmtId="0" fontId="22" fillId="0" borderId="0" xfId="0" applyFont="1"/>
    <xf numFmtId="0" fontId="25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4" borderId="0" xfId="0" applyFont="1" applyFill="1"/>
    <xf numFmtId="0" fontId="17" fillId="0" borderId="47" xfId="0" applyFont="1" applyBorder="1" applyAlignment="1">
      <alignment horizontal="center" wrapText="1"/>
    </xf>
    <xf numFmtId="0" fontId="17" fillId="0" borderId="48" xfId="0" applyFont="1" applyBorder="1" applyAlignment="1">
      <alignment horizontal="center" wrapText="1"/>
    </xf>
    <xf numFmtId="0" fontId="17" fillId="0" borderId="49" xfId="0" applyFont="1" applyBorder="1" applyAlignment="1">
      <alignment horizontal="center" wrapText="1"/>
    </xf>
    <xf numFmtId="0" fontId="17" fillId="0" borderId="50" xfId="0" applyFont="1" applyBorder="1" applyAlignment="1">
      <alignment horizontal="center" wrapText="1"/>
    </xf>
    <xf numFmtId="0" fontId="18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26" fillId="0" borderId="36" xfId="1" quotePrefix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4" xfId="0" applyNumberFormat="1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26" fillId="0" borderId="38" xfId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18" fillId="0" borderId="43" xfId="0" applyNumberFormat="1" applyFont="1" applyBorder="1" applyAlignment="1">
      <alignment horizontal="center"/>
    </xf>
    <xf numFmtId="164" fontId="27" fillId="0" borderId="22" xfId="0" applyNumberFormat="1" applyFont="1" applyBorder="1" applyAlignment="1">
      <alignment horizontal="center"/>
    </xf>
    <xf numFmtId="164" fontId="27" fillId="0" borderId="44" xfId="0" applyNumberFormat="1" applyFont="1" applyBorder="1" applyAlignment="1">
      <alignment horizontal="center"/>
    </xf>
    <xf numFmtId="164" fontId="27" fillId="0" borderId="45" xfId="0" applyNumberFormat="1" applyFont="1" applyBorder="1" applyAlignment="1">
      <alignment horizontal="center"/>
    </xf>
    <xf numFmtId="164" fontId="27" fillId="0" borderId="46" xfId="0" applyNumberFormat="1" applyFont="1" applyBorder="1" applyAlignment="1">
      <alignment horizontal="center"/>
    </xf>
    <xf numFmtId="165" fontId="9" fillId="0" borderId="38" xfId="0" applyNumberFormat="1" applyFont="1" applyBorder="1" applyAlignment="1">
      <alignment horizontal="center"/>
    </xf>
    <xf numFmtId="164" fontId="21" fillId="0" borderId="29" xfId="0" applyNumberFormat="1" applyFont="1" applyBorder="1" applyAlignment="1">
      <alignment horizontal="center"/>
    </xf>
    <xf numFmtId="0" fontId="7" fillId="4" borderId="32" xfId="0" applyFont="1" applyFill="1" applyBorder="1" applyAlignment="1">
      <alignment horizontal="center"/>
    </xf>
    <xf numFmtId="165" fontId="7" fillId="4" borderId="3" xfId="0" applyNumberFormat="1" applyFont="1" applyFill="1" applyBorder="1" applyAlignment="1">
      <alignment horizontal="center"/>
    </xf>
    <xf numFmtId="165" fontId="7" fillId="4" borderId="4" xfId="0" applyNumberFormat="1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wrapText="1"/>
    </xf>
    <xf numFmtId="164" fontId="19" fillId="4" borderId="33" xfId="0" applyNumberFormat="1" applyFont="1" applyFill="1" applyBorder="1" applyAlignment="1">
      <alignment horizontal="center"/>
    </xf>
    <xf numFmtId="164" fontId="19" fillId="4" borderId="41" xfId="0" applyNumberFormat="1" applyFont="1" applyFill="1" applyBorder="1" applyAlignment="1">
      <alignment horizontal="center"/>
    </xf>
    <xf numFmtId="164" fontId="14" fillId="4" borderId="43" xfId="0" applyNumberFormat="1" applyFont="1" applyFill="1" applyBorder="1" applyAlignment="1">
      <alignment horizontal="center"/>
    </xf>
    <xf numFmtId="164" fontId="14" fillId="4" borderId="16" xfId="0" applyNumberFormat="1" applyFont="1" applyFill="1" applyBorder="1" applyAlignment="1">
      <alignment horizontal="center"/>
    </xf>
    <xf numFmtId="164" fontId="14" fillId="4" borderId="5" xfId="0" applyNumberFormat="1" applyFont="1" applyFill="1" applyBorder="1" applyAlignment="1">
      <alignment horizontal="center"/>
    </xf>
    <xf numFmtId="164" fontId="14" fillId="4" borderId="31" xfId="0" applyNumberFormat="1" applyFont="1" applyFill="1" applyBorder="1" applyAlignment="1">
      <alignment horizontal="center"/>
    </xf>
    <xf numFmtId="164" fontId="20" fillId="4" borderId="28" xfId="0" applyNumberFormat="1" applyFont="1" applyFill="1" applyBorder="1" applyAlignment="1">
      <alignment horizontal="center"/>
    </xf>
    <xf numFmtId="164" fontId="20" fillId="4" borderId="16" xfId="0" applyNumberFormat="1" applyFont="1" applyFill="1" applyBorder="1" applyAlignment="1">
      <alignment horizontal="center"/>
    </xf>
    <xf numFmtId="165" fontId="20" fillId="4" borderId="28" xfId="0" applyNumberFormat="1" applyFont="1" applyFill="1" applyBorder="1" applyAlignment="1">
      <alignment horizontal="center"/>
    </xf>
    <xf numFmtId="3" fontId="21" fillId="4" borderId="28" xfId="0" applyNumberFormat="1" applyFont="1" applyFill="1" applyBorder="1" applyAlignment="1">
      <alignment horizontal="center" wrapText="1"/>
    </xf>
    <xf numFmtId="164" fontId="14" fillId="4" borderId="41" xfId="0" applyNumberFormat="1" applyFont="1" applyFill="1" applyBorder="1" applyAlignment="1">
      <alignment horizontal="center"/>
    </xf>
    <xf numFmtId="164" fontId="14" fillId="4" borderId="15" xfId="0" applyNumberFormat="1" applyFont="1" applyFill="1" applyBorder="1" applyAlignment="1">
      <alignment horizontal="center"/>
    </xf>
    <xf numFmtId="164" fontId="14" fillId="4" borderId="2" xfId="0" applyNumberFormat="1" applyFont="1" applyFill="1" applyBorder="1" applyAlignment="1">
      <alignment horizontal="center"/>
    </xf>
    <xf numFmtId="0" fontId="7" fillId="4" borderId="2" xfId="1" quotePrefix="1" applyFont="1" applyFill="1" applyBorder="1" applyAlignment="1">
      <alignment horizontal="center" wrapText="1"/>
    </xf>
    <xf numFmtId="0" fontId="16" fillId="5" borderId="4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2" xfId="1" applyFont="1" applyFill="1" applyBorder="1" applyAlignment="1">
      <alignment horizontal="center" wrapText="1"/>
    </xf>
    <xf numFmtId="165" fontId="7" fillId="5" borderId="3" xfId="0" applyNumberFormat="1" applyFont="1" applyFill="1" applyBorder="1" applyAlignment="1">
      <alignment horizontal="center"/>
    </xf>
    <xf numFmtId="165" fontId="7" fillId="5" borderId="4" xfId="0" applyNumberFormat="1" applyFont="1" applyFill="1" applyBorder="1" applyAlignment="1">
      <alignment horizontal="center"/>
    </xf>
    <xf numFmtId="164" fontId="19" fillId="5" borderId="33" xfId="0" applyNumberFormat="1" applyFont="1" applyFill="1" applyBorder="1" applyAlignment="1">
      <alignment horizontal="center"/>
    </xf>
    <xf numFmtId="164" fontId="19" fillId="5" borderId="41" xfId="0" applyNumberFormat="1" applyFont="1" applyFill="1" applyBorder="1" applyAlignment="1">
      <alignment horizontal="center"/>
    </xf>
    <xf numFmtId="164" fontId="14" fillId="5" borderId="41" xfId="0" applyNumberFormat="1" applyFont="1" applyFill="1" applyBorder="1" applyAlignment="1">
      <alignment horizontal="center"/>
    </xf>
    <xf numFmtId="164" fontId="14" fillId="5" borderId="15" xfId="0" applyNumberFormat="1" applyFont="1" applyFill="1" applyBorder="1" applyAlignment="1">
      <alignment horizontal="center"/>
    </xf>
    <xf numFmtId="164" fontId="14" fillId="5" borderId="2" xfId="0" applyNumberFormat="1" applyFont="1" applyFill="1" applyBorder="1" applyAlignment="1">
      <alignment horizontal="center"/>
    </xf>
    <xf numFmtId="164" fontId="14" fillId="5" borderId="31" xfId="0" applyNumberFormat="1" applyFont="1" applyFill="1" applyBorder="1" applyAlignment="1">
      <alignment horizontal="center"/>
    </xf>
    <xf numFmtId="164" fontId="20" fillId="5" borderId="28" xfId="0" applyNumberFormat="1" applyFont="1" applyFill="1" applyBorder="1" applyAlignment="1">
      <alignment horizontal="center"/>
    </xf>
    <xf numFmtId="164" fontId="20" fillId="5" borderId="16" xfId="0" applyNumberFormat="1" applyFont="1" applyFill="1" applyBorder="1" applyAlignment="1">
      <alignment horizontal="center"/>
    </xf>
    <xf numFmtId="165" fontId="20" fillId="5" borderId="28" xfId="0" applyNumberFormat="1" applyFont="1" applyFill="1" applyBorder="1" applyAlignment="1">
      <alignment horizontal="center"/>
    </xf>
    <xf numFmtId="3" fontId="21" fillId="5" borderId="28" xfId="0" applyNumberFormat="1" applyFont="1" applyFill="1" applyBorder="1" applyAlignment="1">
      <alignment horizontal="center" wrapText="1"/>
    </xf>
    <xf numFmtId="0" fontId="7" fillId="5" borderId="2" xfId="1" quotePrefix="1" applyFont="1" applyFill="1" applyBorder="1" applyAlignment="1">
      <alignment horizontal="center" wrapText="1"/>
    </xf>
    <xf numFmtId="164" fontId="14" fillId="5" borderId="43" xfId="0" applyNumberFormat="1" applyFont="1" applyFill="1" applyBorder="1" applyAlignment="1">
      <alignment horizontal="center"/>
    </xf>
    <xf numFmtId="164" fontId="14" fillId="5" borderId="16" xfId="0" applyNumberFormat="1" applyFont="1" applyFill="1" applyBorder="1" applyAlignment="1">
      <alignment horizontal="center"/>
    </xf>
    <xf numFmtId="164" fontId="14" fillId="5" borderId="5" xfId="0" applyNumberFormat="1" applyFont="1" applyFill="1" applyBorder="1" applyAlignment="1">
      <alignment horizontal="center"/>
    </xf>
    <xf numFmtId="164" fontId="29" fillId="5" borderId="28" xfId="0" applyNumberFormat="1" applyFont="1" applyFill="1" applyBorder="1" applyAlignment="1">
      <alignment horizontal="center"/>
    </xf>
    <xf numFmtId="164" fontId="29" fillId="5" borderId="16" xfId="0" applyNumberFormat="1" applyFont="1" applyFill="1" applyBorder="1" applyAlignment="1">
      <alignment horizontal="center"/>
    </xf>
    <xf numFmtId="165" fontId="29" fillId="5" borderId="28" xfId="0" applyNumberFormat="1" applyFont="1" applyFill="1" applyBorder="1" applyAlignment="1">
      <alignment horizontal="center"/>
    </xf>
    <xf numFmtId="3" fontId="30" fillId="5" borderId="28" xfId="0" applyNumberFormat="1" applyFont="1" applyFill="1" applyBorder="1" applyAlignment="1">
      <alignment horizontal="center" wrapText="1"/>
    </xf>
    <xf numFmtId="164" fontId="29" fillId="4" borderId="28" xfId="0" applyNumberFormat="1" applyFont="1" applyFill="1" applyBorder="1" applyAlignment="1">
      <alignment horizontal="center"/>
    </xf>
    <xf numFmtId="164" fontId="29" fillId="4" borderId="16" xfId="0" applyNumberFormat="1" applyFont="1" applyFill="1" applyBorder="1" applyAlignment="1">
      <alignment horizontal="center"/>
    </xf>
    <xf numFmtId="165" fontId="29" fillId="4" borderId="28" xfId="0" applyNumberFormat="1" applyFont="1" applyFill="1" applyBorder="1" applyAlignment="1">
      <alignment horizontal="center"/>
    </xf>
    <xf numFmtId="3" fontId="30" fillId="4" borderId="28" xfId="0" applyNumberFormat="1" applyFont="1" applyFill="1" applyBorder="1" applyAlignment="1">
      <alignment horizontal="center" wrapText="1"/>
    </xf>
    <xf numFmtId="0" fontId="3" fillId="0" borderId="12" xfId="0" applyFont="1" applyBorder="1"/>
    <xf numFmtId="0" fontId="1" fillId="0" borderId="51" xfId="0" applyFont="1" applyBorder="1" applyAlignment="1">
      <alignment horizontal="center"/>
    </xf>
    <xf numFmtId="0" fontId="22" fillId="0" borderId="1" xfId="0" applyFont="1" applyBorder="1"/>
    <xf numFmtId="0" fontId="0" fillId="0" borderId="1" xfId="0" applyBorder="1"/>
    <xf numFmtId="0" fontId="2" fillId="0" borderId="1" xfId="8"/>
    <xf numFmtId="0" fontId="10" fillId="0" borderId="1" xfId="8" applyFont="1" applyAlignment="1">
      <alignment horizontal="center"/>
    </xf>
    <xf numFmtId="0" fontId="11" fillId="0" borderId="1" xfId="8" applyFont="1"/>
    <xf numFmtId="0" fontId="16" fillId="0" borderId="8" xfId="8" applyFont="1" applyBorder="1" applyAlignment="1">
      <alignment horizontal="center" vertical="center"/>
    </xf>
    <xf numFmtId="0" fontId="18" fillId="0" borderId="7" xfId="8" applyFont="1" applyBorder="1" applyAlignment="1">
      <alignment horizontal="center" vertical="center" wrapText="1"/>
    </xf>
    <xf numFmtId="0" fontId="19" fillId="0" borderId="30" xfId="8" applyFont="1" applyBorder="1" applyAlignment="1">
      <alignment horizontal="center" wrapText="1"/>
    </xf>
    <xf numFmtId="0" fontId="24" fillId="0" borderId="1" xfId="8" applyFont="1"/>
    <xf numFmtId="0" fontId="22" fillId="0" borderId="1" xfId="8" applyFont="1"/>
    <xf numFmtId="0" fontId="25" fillId="0" borderId="1" xfId="8" applyFont="1"/>
    <xf numFmtId="0" fontId="17" fillId="0" borderId="47" xfId="8" applyFont="1" applyBorder="1" applyAlignment="1">
      <alignment horizontal="center" wrapText="1"/>
    </xf>
    <xf numFmtId="0" fontId="17" fillId="0" borderId="48" xfId="8" applyFont="1" applyBorder="1" applyAlignment="1">
      <alignment horizontal="center" wrapText="1"/>
    </xf>
    <xf numFmtId="0" fontId="16" fillId="4" borderId="4" xfId="8" applyFont="1" applyFill="1" applyBorder="1" applyAlignment="1">
      <alignment horizontal="center"/>
    </xf>
    <xf numFmtId="164" fontId="19" fillId="4" borderId="33" xfId="8" applyNumberFormat="1" applyFont="1" applyFill="1" applyBorder="1" applyAlignment="1">
      <alignment horizontal="center"/>
    </xf>
    <xf numFmtId="164" fontId="19" fillId="4" borderId="41" xfId="8" applyNumberFormat="1" applyFont="1" applyFill="1" applyBorder="1" applyAlignment="1">
      <alignment horizontal="center"/>
    </xf>
    <xf numFmtId="164" fontId="14" fillId="4" borderId="43" xfId="8" applyNumberFormat="1" applyFont="1" applyFill="1" applyBorder="1" applyAlignment="1">
      <alignment horizontal="center"/>
    </xf>
    <xf numFmtId="164" fontId="14" fillId="4" borderId="16" xfId="8" applyNumberFormat="1" applyFont="1" applyFill="1" applyBorder="1" applyAlignment="1">
      <alignment horizontal="center"/>
    </xf>
    <xf numFmtId="164" fontId="14" fillId="4" borderId="15" xfId="8" applyNumberFormat="1" applyFont="1" applyFill="1" applyBorder="1" applyAlignment="1">
      <alignment horizontal="center"/>
    </xf>
    <xf numFmtId="164" fontId="14" fillId="5" borderId="43" xfId="8" applyNumberFormat="1" applyFont="1" applyFill="1" applyBorder="1" applyAlignment="1">
      <alignment horizontal="center"/>
    </xf>
    <xf numFmtId="164" fontId="14" fillId="5" borderId="16" xfId="8" applyNumberFormat="1" applyFont="1" applyFill="1" applyBorder="1" applyAlignment="1">
      <alignment horizontal="center"/>
    </xf>
    <xf numFmtId="0" fontId="3" fillId="0" borderId="12" xfId="8" applyFont="1" applyBorder="1"/>
    <xf numFmtId="0" fontId="1" fillId="0" borderId="51" xfId="8" applyFont="1" applyBorder="1" applyAlignment="1">
      <alignment horizontal="center"/>
    </xf>
    <xf numFmtId="164" fontId="23" fillId="4" borderId="15" xfId="8" applyNumberFormat="1" applyFont="1" applyFill="1" applyBorder="1" applyAlignment="1">
      <alignment horizontal="center"/>
    </xf>
    <xf numFmtId="0" fontId="16" fillId="4" borderId="39" xfId="8" applyFont="1" applyFill="1" applyBorder="1" applyAlignment="1">
      <alignment horizontal="center"/>
    </xf>
    <xf numFmtId="14" fontId="10" fillId="0" borderId="24" xfId="8" applyNumberFormat="1" applyFont="1" applyBorder="1" applyAlignment="1">
      <alignment horizontal="left"/>
    </xf>
    <xf numFmtId="0" fontId="27" fillId="0" borderId="23" xfId="8" applyFont="1" applyBorder="1" applyAlignment="1">
      <alignment horizontal="center"/>
    </xf>
    <xf numFmtId="165" fontId="6" fillId="4" borderId="63" xfId="8" applyNumberFormat="1" applyFont="1" applyFill="1" applyBorder="1" applyAlignment="1">
      <alignment horizontal="center"/>
    </xf>
    <xf numFmtId="165" fontId="6" fillId="4" borderId="57" xfId="8" applyNumberFormat="1" applyFont="1" applyFill="1" applyBorder="1" applyAlignment="1">
      <alignment horizontal="center"/>
    </xf>
    <xf numFmtId="165" fontId="6" fillId="4" borderId="61" xfId="8" applyNumberFormat="1" applyFont="1" applyFill="1" applyBorder="1" applyAlignment="1">
      <alignment horizontal="center"/>
    </xf>
    <xf numFmtId="165" fontId="6" fillId="4" borderId="62" xfId="8" applyNumberFormat="1" applyFont="1" applyFill="1" applyBorder="1" applyAlignment="1">
      <alignment horizontal="center"/>
    </xf>
    <xf numFmtId="164" fontId="23" fillId="4" borderId="41" xfId="8" applyNumberFormat="1" applyFont="1" applyFill="1" applyBorder="1" applyAlignment="1">
      <alignment horizontal="center"/>
    </xf>
    <xf numFmtId="164" fontId="8" fillId="4" borderId="33" xfId="8" applyNumberFormat="1" applyFont="1" applyFill="1" applyBorder="1" applyAlignment="1">
      <alignment horizontal="center"/>
    </xf>
    <xf numFmtId="164" fontId="8" fillId="4" borderId="41" xfId="8" applyNumberFormat="1" applyFont="1" applyFill="1" applyBorder="1" applyAlignment="1">
      <alignment horizontal="center"/>
    </xf>
    <xf numFmtId="165" fontId="6" fillId="4" borderId="64" xfId="8" applyNumberFormat="1" applyFont="1" applyFill="1" applyBorder="1" applyAlignment="1">
      <alignment horizontal="center"/>
    </xf>
    <xf numFmtId="165" fontId="6" fillId="4" borderId="65" xfId="8" applyNumberFormat="1" applyFont="1" applyFill="1" applyBorder="1" applyAlignment="1">
      <alignment horizontal="center"/>
    </xf>
    <xf numFmtId="165" fontId="6" fillId="4" borderId="66" xfId="8" applyNumberFormat="1" applyFont="1" applyFill="1" applyBorder="1" applyAlignment="1">
      <alignment horizontal="center"/>
    </xf>
    <xf numFmtId="165" fontId="6" fillId="4" borderId="67" xfId="8" applyNumberFormat="1" applyFont="1" applyFill="1" applyBorder="1" applyAlignment="1">
      <alignment horizontal="center"/>
    </xf>
    <xf numFmtId="164" fontId="19" fillId="4" borderId="68" xfId="8" applyNumberFormat="1" applyFont="1" applyFill="1" applyBorder="1" applyAlignment="1">
      <alignment horizontal="center"/>
    </xf>
    <xf numFmtId="164" fontId="19" fillId="4" borderId="69" xfId="8" applyNumberFormat="1" applyFont="1" applyFill="1" applyBorder="1" applyAlignment="1">
      <alignment horizontal="center"/>
    </xf>
    <xf numFmtId="164" fontId="23" fillId="4" borderId="69" xfId="8" applyNumberFormat="1" applyFont="1" applyFill="1" applyBorder="1" applyAlignment="1">
      <alignment horizontal="center"/>
    </xf>
    <xf numFmtId="164" fontId="14" fillId="4" borderId="70" xfId="8" applyNumberFormat="1" applyFont="1" applyFill="1" applyBorder="1" applyAlignment="1">
      <alignment horizontal="center"/>
    </xf>
    <xf numFmtId="0" fontId="13" fillId="4" borderId="39" xfId="8" applyFont="1" applyFill="1" applyBorder="1" applyAlignment="1">
      <alignment horizontal="center"/>
    </xf>
    <xf numFmtId="165" fontId="6" fillId="4" borderId="71" xfId="8" applyNumberFormat="1" applyFont="1" applyFill="1" applyBorder="1" applyAlignment="1">
      <alignment horizontal="center"/>
    </xf>
    <xf numFmtId="165" fontId="6" fillId="4" borderId="86" xfId="8" applyNumberFormat="1" applyFont="1" applyFill="1" applyBorder="1" applyAlignment="1">
      <alignment horizontal="center"/>
    </xf>
    <xf numFmtId="165" fontId="6" fillId="4" borderId="87" xfId="8" applyNumberFormat="1" applyFont="1" applyFill="1" applyBorder="1" applyAlignment="1">
      <alignment horizontal="center"/>
    </xf>
    <xf numFmtId="165" fontId="6" fillId="4" borderId="88" xfId="8" applyNumberFormat="1" applyFont="1" applyFill="1" applyBorder="1" applyAlignment="1">
      <alignment horizontal="center"/>
    </xf>
    <xf numFmtId="165" fontId="6" fillId="4" borderId="89" xfId="8" applyNumberFormat="1" applyFont="1" applyFill="1" applyBorder="1" applyAlignment="1">
      <alignment horizontal="center"/>
    </xf>
    <xf numFmtId="165" fontId="6" fillId="4" borderId="90" xfId="8" applyNumberFormat="1" applyFont="1" applyFill="1" applyBorder="1" applyAlignment="1">
      <alignment horizontal="center"/>
    </xf>
    <xf numFmtId="164" fontId="19" fillId="4" borderId="72" xfId="8" applyNumberFormat="1" applyFont="1" applyFill="1" applyBorder="1" applyAlignment="1">
      <alignment horizontal="center"/>
    </xf>
    <xf numFmtId="164" fontId="14" fillId="4" borderId="72" xfId="8" applyNumberFormat="1" applyFont="1" applyFill="1" applyBorder="1" applyAlignment="1">
      <alignment horizontal="center"/>
    </xf>
    <xf numFmtId="164" fontId="14" fillId="4" borderId="50" xfId="8" applyNumberFormat="1" applyFont="1" applyFill="1" applyBorder="1" applyAlignment="1">
      <alignment horizontal="center"/>
    </xf>
    <xf numFmtId="164" fontId="19" fillId="4" borderId="42" xfId="8" applyNumberFormat="1" applyFont="1" applyFill="1" applyBorder="1" applyAlignment="1">
      <alignment horizontal="center"/>
    </xf>
    <xf numFmtId="164" fontId="14" fillId="4" borderId="73" xfId="8" applyNumberFormat="1" applyFont="1" applyFill="1" applyBorder="1" applyAlignment="1">
      <alignment horizontal="center"/>
    </xf>
    <xf numFmtId="164" fontId="19" fillId="4" borderId="74" xfId="8" applyNumberFormat="1" applyFont="1" applyFill="1" applyBorder="1" applyAlignment="1">
      <alignment horizontal="center"/>
    </xf>
    <xf numFmtId="164" fontId="14" fillId="4" borderId="75" xfId="8" applyNumberFormat="1" applyFont="1" applyFill="1" applyBorder="1" applyAlignment="1">
      <alignment horizontal="center"/>
    </xf>
    <xf numFmtId="165" fontId="8" fillId="0" borderId="60" xfId="8" applyNumberFormat="1" applyFont="1" applyBorder="1" applyAlignment="1">
      <alignment horizontal="center"/>
    </xf>
    <xf numFmtId="164" fontId="18" fillId="0" borderId="91" xfId="8" applyNumberFormat="1" applyFont="1" applyBorder="1" applyAlignment="1">
      <alignment horizontal="center"/>
    </xf>
    <xf numFmtId="164" fontId="13" fillId="0" borderId="76" xfId="8" applyNumberFormat="1" applyFont="1" applyBorder="1" applyAlignment="1">
      <alignment horizontal="center"/>
    </xf>
    <xf numFmtId="165" fontId="9" fillId="0" borderId="77" xfId="8" applyNumberFormat="1" applyFont="1" applyBorder="1" applyAlignment="1">
      <alignment horizontal="center"/>
    </xf>
    <xf numFmtId="0" fontId="31" fillId="0" borderId="1" xfId="8" applyFont="1" applyAlignment="1">
      <alignment horizontal="left" vertical="center"/>
    </xf>
    <xf numFmtId="0" fontId="13" fillId="0" borderId="1" xfId="8" applyFont="1"/>
    <xf numFmtId="0" fontId="16" fillId="0" borderId="7" xfId="8" applyFont="1" applyBorder="1" applyAlignment="1">
      <alignment horizontal="center" vertical="center"/>
    </xf>
    <xf numFmtId="0" fontId="16" fillId="4" borderId="33" xfId="8" applyFont="1" applyFill="1" applyBorder="1" applyAlignment="1">
      <alignment horizontal="center"/>
    </xf>
    <xf numFmtId="0" fontId="16" fillId="4" borderId="68" xfId="8" applyFont="1" applyFill="1" applyBorder="1" applyAlignment="1">
      <alignment horizontal="center"/>
    </xf>
    <xf numFmtId="0" fontId="16" fillId="4" borderId="82" xfId="8" applyFont="1" applyFill="1" applyBorder="1" applyAlignment="1">
      <alignment horizontal="center" vertical="center"/>
    </xf>
    <xf numFmtId="0" fontId="16" fillId="4" borderId="1" xfId="8" applyFont="1" applyFill="1" applyAlignment="1">
      <alignment horizontal="center" vertical="center"/>
    </xf>
    <xf numFmtId="0" fontId="16" fillId="4" borderId="94" xfId="8" applyFont="1" applyFill="1" applyBorder="1" applyAlignment="1">
      <alignment horizontal="center" vertical="center"/>
    </xf>
    <xf numFmtId="164" fontId="19" fillId="4" borderId="1" xfId="8" applyNumberFormat="1" applyFont="1" applyFill="1" applyAlignment="1">
      <alignment horizontal="center"/>
    </xf>
    <xf numFmtId="164" fontId="19" fillId="4" borderId="19" xfId="8" applyNumberFormat="1" applyFont="1" applyFill="1" applyBorder="1" applyAlignment="1">
      <alignment horizontal="center"/>
    </xf>
    <xf numFmtId="164" fontId="23" fillId="4" borderId="19" xfId="8" applyNumberFormat="1" applyFont="1" applyFill="1" applyBorder="1" applyAlignment="1">
      <alignment horizontal="center"/>
    </xf>
    <xf numFmtId="164" fontId="14" fillId="4" borderId="83" xfId="8" applyNumberFormat="1" applyFont="1" applyFill="1" applyBorder="1" applyAlignment="1">
      <alignment horizontal="center"/>
    </xf>
    <xf numFmtId="0" fontId="13" fillId="4" borderId="84" xfId="8" applyFont="1" applyFill="1" applyBorder="1" applyAlignment="1">
      <alignment horizontal="center"/>
    </xf>
    <xf numFmtId="0" fontId="16" fillId="4" borderId="40" xfId="8" applyFont="1" applyFill="1" applyBorder="1" applyAlignment="1">
      <alignment horizontal="center"/>
    </xf>
    <xf numFmtId="0" fontId="1" fillId="0" borderId="85" xfId="8" applyFont="1" applyBorder="1" applyAlignment="1">
      <alignment horizontal="center"/>
    </xf>
    <xf numFmtId="0" fontId="27" fillId="0" borderId="12" xfId="8" applyFont="1" applyBorder="1" applyAlignment="1">
      <alignment horizontal="center"/>
    </xf>
    <xf numFmtId="14" fontId="13" fillId="0" borderId="7" xfId="8" applyNumberFormat="1" applyFont="1" applyBorder="1"/>
    <xf numFmtId="165" fontId="6" fillId="4" borderId="76" xfId="8" applyNumberFormat="1" applyFont="1" applyFill="1" applyBorder="1" applyAlignment="1">
      <alignment horizontal="center"/>
    </xf>
    <xf numFmtId="165" fontId="6" fillId="4" borderId="95" xfId="8" applyNumberFormat="1" applyFont="1" applyFill="1" applyBorder="1" applyAlignment="1">
      <alignment horizontal="center"/>
    </xf>
    <xf numFmtId="165" fontId="6" fillId="4" borderId="46" xfId="8" applyNumberFormat="1" applyFont="1" applyFill="1" applyBorder="1" applyAlignment="1">
      <alignment horizontal="center"/>
    </xf>
    <xf numFmtId="165" fontId="6" fillId="4" borderId="45" xfId="8" applyNumberFormat="1" applyFont="1" applyFill="1" applyBorder="1" applyAlignment="1">
      <alignment horizontal="center"/>
    </xf>
    <xf numFmtId="165" fontId="6" fillId="4" borderId="47" xfId="8" applyNumberFormat="1" applyFont="1" applyFill="1" applyBorder="1" applyAlignment="1">
      <alignment horizontal="center"/>
    </xf>
    <xf numFmtId="165" fontId="6" fillId="4" borderId="49" xfId="8" applyNumberFormat="1" applyFont="1" applyFill="1" applyBorder="1" applyAlignment="1">
      <alignment horizontal="center"/>
    </xf>
    <xf numFmtId="0" fontId="6" fillId="4" borderId="96" xfId="8" applyFont="1" applyFill="1" applyBorder="1" applyAlignment="1">
      <alignment horizontal="center"/>
    </xf>
    <xf numFmtId="165" fontId="6" fillId="4" borderId="97" xfId="8" applyNumberFormat="1" applyFont="1" applyFill="1" applyBorder="1" applyAlignment="1">
      <alignment horizontal="center"/>
    </xf>
    <xf numFmtId="165" fontId="6" fillId="4" borderId="96" xfId="8" applyNumberFormat="1" applyFont="1" applyFill="1" applyBorder="1" applyAlignment="1">
      <alignment horizontal="center"/>
    </xf>
    <xf numFmtId="165" fontId="6" fillId="4" borderId="98" xfId="8" applyNumberFormat="1" applyFont="1" applyFill="1" applyBorder="1" applyAlignment="1">
      <alignment horizontal="center"/>
    </xf>
    <xf numFmtId="165" fontId="6" fillId="4" borderId="99" xfId="8" applyNumberFormat="1" applyFont="1" applyFill="1" applyBorder="1" applyAlignment="1">
      <alignment horizontal="center"/>
    </xf>
    <xf numFmtId="165" fontId="6" fillId="4" borderId="11" xfId="8" applyNumberFormat="1" applyFont="1" applyFill="1" applyBorder="1" applyAlignment="1">
      <alignment horizontal="center"/>
    </xf>
    <xf numFmtId="165" fontId="6" fillId="4" borderId="100" xfId="8" applyNumberFormat="1" applyFont="1" applyFill="1" applyBorder="1" applyAlignment="1">
      <alignment horizontal="center"/>
    </xf>
    <xf numFmtId="165" fontId="6" fillId="4" borderId="101" xfId="8" applyNumberFormat="1" applyFont="1" applyFill="1" applyBorder="1" applyAlignment="1">
      <alignment horizontal="center"/>
    </xf>
    <xf numFmtId="165" fontId="6" fillId="4" borderId="102" xfId="8" applyNumberFormat="1" applyFont="1" applyFill="1" applyBorder="1" applyAlignment="1">
      <alignment horizontal="center"/>
    </xf>
    <xf numFmtId="0" fontId="16" fillId="4" borderId="4" xfId="8" applyFont="1" applyFill="1" applyBorder="1" applyAlignment="1">
      <alignment horizontal="center" vertical="center"/>
    </xf>
    <xf numFmtId="0" fontId="12" fillId="4" borderId="4" xfId="8" applyFont="1" applyFill="1" applyBorder="1" applyAlignment="1">
      <alignment horizontal="center" vertical="center"/>
    </xf>
    <xf numFmtId="0" fontId="16" fillId="4" borderId="92" xfId="8" applyFont="1" applyFill="1" applyBorder="1" applyAlignment="1">
      <alignment horizontal="center" vertical="center"/>
    </xf>
    <xf numFmtId="0" fontId="16" fillId="4" borderId="93" xfId="8" applyFont="1" applyFill="1" applyBorder="1" applyAlignment="1">
      <alignment horizontal="center" vertical="center"/>
    </xf>
    <xf numFmtId="0" fontId="12" fillId="4" borderId="93" xfId="8" applyFont="1" applyFill="1" applyBorder="1" applyAlignment="1">
      <alignment horizontal="center" vertical="center"/>
    </xf>
    <xf numFmtId="165" fontId="2" fillId="0" borderId="1" xfId="8" applyNumberFormat="1"/>
    <xf numFmtId="0" fontId="2" fillId="0" borderId="52" xfId="0" applyFont="1" applyBorder="1" applyAlignment="1">
      <alignment horizontal="center"/>
    </xf>
    <xf numFmtId="0" fontId="32" fillId="0" borderId="53" xfId="1" quotePrefix="1" applyFont="1" applyBorder="1" applyAlignment="1">
      <alignment horizontal="center"/>
    </xf>
    <xf numFmtId="165" fontId="2" fillId="0" borderId="53" xfId="0" applyNumberFormat="1" applyFont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32" fillId="0" borderId="56" xfId="1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164" fontId="33" fillId="0" borderId="12" xfId="0" applyNumberFormat="1" applyFont="1" applyBorder="1" applyAlignment="1">
      <alignment horizontal="center"/>
    </xf>
    <xf numFmtId="164" fontId="33" fillId="0" borderId="11" xfId="0" applyNumberFormat="1" applyFont="1" applyBorder="1" applyAlignment="1">
      <alignment horizontal="center"/>
    </xf>
    <xf numFmtId="3" fontId="34" fillId="0" borderId="13" xfId="0" applyNumberFormat="1" applyFont="1" applyBorder="1" applyAlignment="1">
      <alignment horizontal="right"/>
    </xf>
    <xf numFmtId="0" fontId="8" fillId="0" borderId="1" xfId="8" applyFont="1"/>
    <xf numFmtId="0" fontId="8" fillId="0" borderId="21" xfId="8" applyFont="1" applyBorder="1" applyAlignment="1">
      <alignment horizontal="left" wrapText="1"/>
    </xf>
    <xf numFmtId="0" fontId="8" fillId="0" borderId="22" xfId="8" applyFont="1" applyBorder="1" applyAlignment="1">
      <alignment horizontal="right" wrapText="1"/>
    </xf>
    <xf numFmtId="0" fontId="8" fillId="0" borderId="1" xfId="8" applyFont="1" applyAlignment="1">
      <alignment vertical="top" wrapText="1"/>
    </xf>
    <xf numFmtId="0" fontId="8" fillId="0" borderId="20" xfId="8" applyFont="1" applyBorder="1" applyAlignment="1">
      <alignment horizontal="left" wrapText="1"/>
    </xf>
    <xf numFmtId="0" fontId="8" fillId="0" borderId="19" xfId="8" applyFont="1" applyBorder="1" applyAlignment="1">
      <alignment horizontal="right" wrapText="1"/>
    </xf>
    <xf numFmtId="0" fontId="9" fillId="3" borderId="18" xfId="8" applyFont="1" applyFill="1" applyBorder="1" applyAlignment="1">
      <alignment horizontal="left" wrapText="1"/>
    </xf>
    <xf numFmtId="0" fontId="8" fillId="3" borderId="17" xfId="8" applyFont="1" applyFill="1" applyBorder="1" applyAlignment="1">
      <alignment horizontal="center" wrapText="1"/>
    </xf>
    <xf numFmtId="3" fontId="9" fillId="3" borderId="18" xfId="8" applyNumberFormat="1" applyFont="1" applyFill="1" applyBorder="1" applyAlignment="1">
      <alignment horizontal="left" wrapText="1"/>
    </xf>
    <xf numFmtId="0" fontId="8" fillId="3" borderId="1" xfId="8" applyFont="1" applyFill="1" applyAlignment="1">
      <alignment vertical="top" wrapText="1"/>
    </xf>
    <xf numFmtId="0" fontId="9" fillId="0" borderId="20" xfId="8" applyFont="1" applyBorder="1" applyAlignment="1">
      <alignment horizontal="left" wrapText="1"/>
    </xf>
    <xf numFmtId="0" fontId="6" fillId="0" borderId="1" xfId="8" applyFont="1" applyAlignment="1">
      <alignment wrapText="1"/>
    </xf>
    <xf numFmtId="0" fontId="6" fillId="0" borderId="1" xfId="8" applyFont="1"/>
    <xf numFmtId="0" fontId="12" fillId="0" borderId="1" xfId="8" applyFont="1" applyAlignment="1">
      <alignment horizontal="center"/>
    </xf>
    <xf numFmtId="14" fontId="12" fillId="0" borderId="1" xfId="8" applyNumberFormat="1" applyFont="1" applyAlignment="1">
      <alignment horizontal="left" wrapText="1"/>
    </xf>
    <xf numFmtId="16" fontId="12" fillId="0" borderId="1" xfId="8" applyNumberFormat="1" applyFont="1" applyAlignment="1">
      <alignment horizontal="center"/>
    </xf>
    <xf numFmtId="14" fontId="10" fillId="0" borderId="1" xfId="8" applyNumberFormat="1" applyFont="1" applyAlignment="1">
      <alignment horizontal="left"/>
    </xf>
    <xf numFmtId="165" fontId="6" fillId="4" borderId="115" xfId="8" applyNumberFormat="1" applyFont="1" applyFill="1" applyBorder="1" applyAlignment="1">
      <alignment horizontal="center"/>
    </xf>
    <xf numFmtId="165" fontId="6" fillId="4" borderId="116" xfId="8" applyNumberFormat="1" applyFont="1" applyFill="1" applyBorder="1" applyAlignment="1">
      <alignment horizontal="center"/>
    </xf>
    <xf numFmtId="165" fontId="6" fillId="4" borderId="117" xfId="8" applyNumberFormat="1" applyFont="1" applyFill="1" applyBorder="1" applyAlignment="1">
      <alignment horizontal="center"/>
    </xf>
    <xf numFmtId="165" fontId="6" fillId="4" borderId="118" xfId="8" applyNumberFormat="1" applyFont="1" applyFill="1" applyBorder="1" applyAlignment="1">
      <alignment horizontal="center"/>
    </xf>
    <xf numFmtId="165" fontId="6" fillId="4" borderId="114" xfId="8" applyNumberFormat="1" applyFont="1" applyFill="1" applyBorder="1" applyAlignment="1">
      <alignment horizontal="center"/>
    </xf>
    <xf numFmtId="165" fontId="6" fillId="4" borderId="119" xfId="8" applyNumberFormat="1" applyFont="1" applyFill="1" applyBorder="1" applyAlignment="1">
      <alignment horizontal="center"/>
    </xf>
    <xf numFmtId="165" fontId="6" fillId="4" borderId="120" xfId="8" applyNumberFormat="1" applyFont="1" applyFill="1" applyBorder="1" applyAlignment="1">
      <alignment horizontal="center"/>
    </xf>
    <xf numFmtId="164" fontId="35" fillId="4" borderId="16" xfId="0" applyNumberFormat="1" applyFont="1" applyFill="1" applyBorder="1" applyAlignment="1">
      <alignment horizontal="center"/>
    </xf>
    <xf numFmtId="164" fontId="35" fillId="5" borderId="16" xfId="0" applyNumberFormat="1" applyFont="1" applyFill="1" applyBorder="1" applyAlignment="1">
      <alignment horizontal="center"/>
    </xf>
    <xf numFmtId="0" fontId="3" fillId="0" borderId="1" xfId="8" applyFont="1"/>
    <xf numFmtId="0" fontId="9" fillId="0" borderId="1" xfId="8" applyFont="1"/>
    <xf numFmtId="165" fontId="6" fillId="4" borderId="112" xfId="8" applyNumberFormat="1" applyFont="1" applyFill="1" applyBorder="1" applyAlignment="1">
      <alignment horizontal="center"/>
    </xf>
    <xf numFmtId="165" fontId="6" fillId="4" borderId="111" xfId="8" applyNumberFormat="1" applyFont="1" applyFill="1" applyBorder="1" applyAlignment="1">
      <alignment horizontal="center"/>
    </xf>
    <xf numFmtId="165" fontId="6" fillId="4" borderId="110" xfId="8" applyNumberFormat="1" applyFont="1" applyFill="1" applyBorder="1" applyAlignment="1">
      <alignment horizontal="center"/>
    </xf>
    <xf numFmtId="165" fontId="6" fillId="4" borderId="109" xfId="8" applyNumberFormat="1" applyFont="1" applyFill="1" applyBorder="1" applyAlignment="1">
      <alignment horizontal="center"/>
    </xf>
    <xf numFmtId="165" fontId="6" fillId="4" borderId="33" xfId="8" applyNumberFormat="1" applyFont="1" applyFill="1" applyBorder="1" applyAlignment="1">
      <alignment horizontal="center"/>
    </xf>
    <xf numFmtId="165" fontId="6" fillId="4" borderId="41" xfId="8" applyNumberFormat="1" applyFont="1" applyFill="1" applyBorder="1" applyAlignment="1">
      <alignment horizontal="center"/>
    </xf>
    <xf numFmtId="165" fontId="6" fillId="4" borderId="107" xfId="8" applyNumberFormat="1" applyFont="1" applyFill="1" applyBorder="1" applyAlignment="1">
      <alignment horizontal="center"/>
    </xf>
    <xf numFmtId="165" fontId="6" fillId="4" borderId="106" xfId="8" applyNumberFormat="1" applyFont="1" applyFill="1" applyBorder="1" applyAlignment="1">
      <alignment horizontal="center"/>
    </xf>
    <xf numFmtId="165" fontId="6" fillId="4" borderId="105" xfId="8" applyNumberFormat="1" applyFont="1" applyFill="1" applyBorder="1" applyAlignment="1">
      <alignment horizontal="center"/>
    </xf>
    <xf numFmtId="0" fontId="2" fillId="4" borderId="1" xfId="8" applyFill="1"/>
    <xf numFmtId="1" fontId="7" fillId="4" borderId="64" xfId="8" applyNumberFormat="1" applyFont="1" applyFill="1" applyBorder="1" applyAlignment="1">
      <alignment horizontal="left"/>
    </xf>
    <xf numFmtId="165" fontId="7" fillId="4" borderId="80" xfId="8" applyNumberFormat="1" applyFont="1" applyFill="1" applyBorder="1" applyAlignment="1">
      <alignment horizontal="center"/>
    </xf>
    <xf numFmtId="165" fontId="7" fillId="4" borderId="79" xfId="8" applyNumberFormat="1" applyFont="1" applyFill="1" applyBorder="1" applyAlignment="1">
      <alignment horizontal="center"/>
    </xf>
    <xf numFmtId="1" fontId="7" fillId="4" borderId="78" xfId="8" applyNumberFormat="1" applyFont="1" applyFill="1" applyBorder="1" applyAlignment="1">
      <alignment horizontal="left"/>
    </xf>
    <xf numFmtId="1" fontId="7" fillId="4" borderId="81" xfId="8" applyNumberFormat="1" applyFont="1" applyFill="1" applyBorder="1" applyAlignment="1">
      <alignment horizontal="left"/>
    </xf>
    <xf numFmtId="1" fontId="7" fillId="4" borderId="113" xfId="8" applyNumberFormat="1" applyFont="1" applyFill="1" applyBorder="1" applyAlignment="1">
      <alignment horizontal="left"/>
    </xf>
    <xf numFmtId="49" fontId="7" fillId="4" borderId="114" xfId="8" applyNumberFormat="1" applyFont="1" applyFill="1" applyBorder="1" applyAlignment="1">
      <alignment horizontal="left"/>
    </xf>
    <xf numFmtId="49" fontId="7" fillId="4" borderId="81" xfId="8" applyNumberFormat="1" applyFont="1" applyFill="1" applyBorder="1" applyAlignment="1">
      <alignment horizontal="left"/>
    </xf>
    <xf numFmtId="165" fontId="7" fillId="4" borderId="78" xfId="8" applyNumberFormat="1" applyFont="1" applyFill="1" applyBorder="1" applyAlignment="1">
      <alignment horizontal="left"/>
    </xf>
    <xf numFmtId="165" fontId="7" fillId="4" borderId="81" xfId="8" applyNumberFormat="1" applyFont="1" applyFill="1" applyBorder="1" applyAlignment="1">
      <alignment horizontal="left"/>
    </xf>
    <xf numFmtId="165" fontId="7" fillId="4" borderId="113" xfId="8" applyNumberFormat="1" applyFont="1" applyFill="1" applyBorder="1" applyAlignment="1">
      <alignment horizontal="left"/>
    </xf>
    <xf numFmtId="165" fontId="7" fillId="4" borderId="59" xfId="8" applyNumberFormat="1" applyFont="1" applyFill="1" applyBorder="1" applyAlignment="1">
      <alignment horizontal="center"/>
    </xf>
    <xf numFmtId="165" fontId="7" fillId="4" borderId="4" xfId="8" applyNumberFormat="1" applyFont="1" applyFill="1" applyBorder="1" applyAlignment="1">
      <alignment horizontal="center"/>
    </xf>
    <xf numFmtId="165" fontId="7" fillId="4" borderId="32" xfId="8" applyNumberFormat="1" applyFont="1" applyFill="1" applyBorder="1" applyAlignment="1">
      <alignment horizontal="left"/>
    </xf>
    <xf numFmtId="0" fontId="27" fillId="0" borderId="63" xfId="8" applyFont="1" applyBorder="1" applyAlignment="1">
      <alignment horizontal="center" vertical="center" wrapText="1"/>
    </xf>
    <xf numFmtId="0" fontId="27" fillId="0" borderId="58" xfId="8" applyFont="1" applyBorder="1" applyAlignment="1">
      <alignment horizontal="center" vertical="center" wrapText="1"/>
    </xf>
    <xf numFmtId="0" fontId="27" fillId="0" borderId="57" xfId="8" applyFont="1" applyBorder="1" applyAlignment="1">
      <alignment horizontal="center" vertical="center" wrapText="1"/>
    </xf>
    <xf numFmtId="0" fontId="14" fillId="0" borderId="13" xfId="8" applyFont="1" applyBorder="1" applyAlignment="1">
      <alignment horizontal="center"/>
    </xf>
    <xf numFmtId="0" fontId="14" fillId="0" borderId="12" xfId="8" applyFont="1" applyBorder="1" applyAlignment="1">
      <alignment horizontal="center"/>
    </xf>
    <xf numFmtId="0" fontId="14" fillId="0" borderId="23" xfId="8" applyFont="1" applyBorder="1" applyAlignment="1">
      <alignment horizontal="center"/>
    </xf>
    <xf numFmtId="0" fontId="23" fillId="0" borderId="13" xfId="8" applyFont="1" applyBorder="1" applyAlignment="1">
      <alignment horizontal="center"/>
    </xf>
    <xf numFmtId="0" fontId="23" fillId="0" borderId="12" xfId="8" applyFont="1" applyBorder="1" applyAlignment="1">
      <alignment horizontal="center"/>
    </xf>
    <xf numFmtId="0" fontId="23" fillId="0" borderId="23" xfId="8" applyFont="1" applyBorder="1" applyAlignment="1">
      <alignment horizontal="center"/>
    </xf>
    <xf numFmtId="0" fontId="8" fillId="3" borderId="121" xfId="8" applyFont="1" applyFill="1" applyBorder="1" applyAlignment="1">
      <alignment horizontal="center" wrapText="1"/>
    </xf>
    <xf numFmtId="0" fontId="8" fillId="0" borderId="91" xfId="8" applyFont="1" applyBorder="1" applyAlignment="1">
      <alignment horizontal="right" wrapText="1"/>
    </xf>
    <xf numFmtId="0" fontId="12" fillId="5" borderId="4" xfId="0" applyFont="1" applyFill="1" applyBorder="1" applyAlignment="1">
      <alignment horizontal="center"/>
    </xf>
    <xf numFmtId="164" fontId="8" fillId="5" borderId="33" xfId="0" applyNumberFormat="1" applyFont="1" applyFill="1" applyBorder="1" applyAlignment="1">
      <alignment horizontal="center"/>
    </xf>
    <xf numFmtId="164" fontId="8" fillId="5" borderId="41" xfId="0" applyNumberFormat="1" applyFont="1" applyFill="1" applyBorder="1" applyAlignment="1">
      <alignment horizontal="center"/>
    </xf>
    <xf numFmtId="164" fontId="23" fillId="5" borderId="41" xfId="0" applyNumberFormat="1" applyFont="1" applyFill="1" applyBorder="1" applyAlignment="1">
      <alignment horizontal="center"/>
    </xf>
    <xf numFmtId="164" fontId="23" fillId="5" borderId="15" xfId="0" applyNumberFormat="1" applyFont="1" applyFill="1" applyBorder="1" applyAlignment="1">
      <alignment horizontal="center"/>
    </xf>
    <xf numFmtId="164" fontId="23" fillId="5" borderId="2" xfId="0" applyNumberFormat="1" applyFont="1" applyFill="1" applyBorder="1" applyAlignment="1">
      <alignment horizontal="center"/>
    </xf>
    <xf numFmtId="164" fontId="23" fillId="5" borderId="31" xfId="0" applyNumberFormat="1" applyFont="1" applyFill="1" applyBorder="1" applyAlignment="1">
      <alignment horizontal="center"/>
    </xf>
    <xf numFmtId="165" fontId="7" fillId="4" borderId="4" xfId="0" quotePrefix="1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/>
    <xf numFmtId="0" fontId="22" fillId="0" borderId="7" xfId="0" applyFont="1" applyBorder="1"/>
    <xf numFmtId="0" fontId="12" fillId="0" borderId="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wrapText="1"/>
    </xf>
    <xf numFmtId="0" fontId="1" fillId="0" borderId="47" xfId="0" applyFont="1" applyBorder="1" applyAlignment="1">
      <alignment horizontal="center" wrapText="1"/>
    </xf>
    <xf numFmtId="0" fontId="1" fillId="0" borderId="4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36" fillId="0" borderId="33" xfId="0" applyFont="1" applyBorder="1" applyAlignment="1">
      <alignment horizontal="center"/>
    </xf>
    <xf numFmtId="0" fontId="37" fillId="0" borderId="32" xfId="0" applyFont="1" applyBorder="1" applyAlignment="1">
      <alignment horizontal="center"/>
    </xf>
    <xf numFmtId="0" fontId="37" fillId="0" borderId="2" xfId="4" applyFont="1" applyFill="1" applyBorder="1" applyAlignment="1">
      <alignment horizontal="center" wrapText="1"/>
    </xf>
    <xf numFmtId="165" fontId="37" fillId="0" borderId="3" xfId="0" applyNumberFormat="1" applyFont="1" applyBorder="1" applyAlignment="1">
      <alignment horizontal="center"/>
    </xf>
    <xf numFmtId="165" fontId="37" fillId="0" borderId="4" xfId="0" applyNumberFormat="1" applyFont="1" applyBorder="1" applyAlignment="1">
      <alignment horizontal="center"/>
    </xf>
    <xf numFmtId="164" fontId="38" fillId="0" borderId="33" xfId="0" applyNumberFormat="1" applyFont="1" applyBorder="1" applyAlignment="1">
      <alignment horizontal="center"/>
    </xf>
    <xf numFmtId="164" fontId="38" fillId="0" borderId="41" xfId="0" applyNumberFormat="1" applyFont="1" applyBorder="1" applyAlignment="1">
      <alignment horizontal="center"/>
    </xf>
    <xf numFmtId="164" fontId="39" fillId="0" borderId="43" xfId="0" applyNumberFormat="1" applyFont="1" applyBorder="1" applyAlignment="1">
      <alignment horizontal="center"/>
    </xf>
    <xf numFmtId="164" fontId="39" fillId="0" borderId="16" xfId="0" applyNumberFormat="1" applyFont="1" applyBorder="1" applyAlignment="1">
      <alignment horizontal="center"/>
    </xf>
    <xf numFmtId="164" fontId="39" fillId="0" borderId="5" xfId="0" applyNumberFormat="1" applyFont="1" applyBorder="1" applyAlignment="1">
      <alignment horizontal="center"/>
    </xf>
    <xf numFmtId="164" fontId="39" fillId="0" borderId="31" xfId="0" applyNumberFormat="1" applyFont="1" applyBorder="1" applyAlignment="1">
      <alignment horizontal="center"/>
    </xf>
    <xf numFmtId="164" fontId="38" fillId="0" borderId="28" xfId="0" applyNumberFormat="1" applyFont="1" applyBorder="1" applyAlignment="1">
      <alignment horizontal="center"/>
    </xf>
    <xf numFmtId="164" fontId="38" fillId="0" borderId="16" xfId="0" applyNumberFormat="1" applyFont="1" applyBorder="1" applyAlignment="1">
      <alignment horizontal="center"/>
    </xf>
    <xf numFmtId="165" fontId="38" fillId="0" borderId="28" xfId="0" applyNumberFormat="1" applyFont="1" applyBorder="1" applyAlignment="1">
      <alignment horizontal="center"/>
    </xf>
    <xf numFmtId="3" fontId="40" fillId="0" borderId="7" xfId="0" applyNumberFormat="1" applyFont="1" applyBorder="1" applyAlignment="1">
      <alignment horizontal="center" wrapText="1"/>
    </xf>
    <xf numFmtId="0" fontId="37" fillId="0" borderId="2" xfId="4" quotePrefix="1" applyFont="1" applyFill="1" applyBorder="1" applyAlignment="1">
      <alignment horizontal="center" wrapText="1"/>
    </xf>
    <xf numFmtId="164" fontId="39" fillId="0" borderId="41" xfId="0" applyNumberFormat="1" applyFont="1" applyBorder="1" applyAlignment="1">
      <alignment horizontal="center"/>
    </xf>
    <xf numFmtId="164" fontId="39" fillId="0" borderId="15" xfId="0" applyNumberFormat="1" applyFont="1" applyBorder="1" applyAlignment="1">
      <alignment horizontal="center"/>
    </xf>
    <xf numFmtId="164" fontId="39" fillId="0" borderId="2" xfId="0" applyNumberFormat="1" applyFont="1" applyBorder="1" applyAlignment="1">
      <alignment horizontal="center"/>
    </xf>
    <xf numFmtId="0" fontId="32" fillId="0" borderId="53" xfId="4" applyFont="1" applyFill="1" applyBorder="1" applyAlignment="1">
      <alignment horizontal="center"/>
    </xf>
    <xf numFmtId="0" fontId="32" fillId="0" borderId="56" xfId="4" applyFont="1" applyFill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right"/>
    </xf>
    <xf numFmtId="0" fontId="37" fillId="0" borderId="2" xfId="1" applyFont="1" applyFill="1" applyBorder="1" applyAlignment="1">
      <alignment horizontal="center" wrapText="1"/>
    </xf>
    <xf numFmtId="0" fontId="37" fillId="5" borderId="32" xfId="0" applyFont="1" applyFill="1" applyBorder="1" applyAlignment="1">
      <alignment horizontal="center"/>
    </xf>
    <xf numFmtId="0" fontId="37" fillId="5" borderId="2" xfId="4" applyFont="1" applyFill="1" applyBorder="1" applyAlignment="1">
      <alignment horizontal="center" wrapText="1"/>
    </xf>
    <xf numFmtId="165" fontId="37" fillId="5" borderId="3" xfId="0" applyNumberFormat="1" applyFont="1" applyFill="1" applyBorder="1" applyAlignment="1">
      <alignment horizontal="center"/>
    </xf>
    <xf numFmtId="165" fontId="37" fillId="5" borderId="4" xfId="0" applyNumberFormat="1" applyFont="1" applyFill="1" applyBorder="1" applyAlignment="1">
      <alignment horizontal="center"/>
    </xf>
    <xf numFmtId="0" fontId="37" fillId="4" borderId="32" xfId="0" applyFont="1" applyFill="1" applyBorder="1" applyAlignment="1">
      <alignment horizontal="center"/>
    </xf>
    <xf numFmtId="165" fontId="37" fillId="4" borderId="3" xfId="0" applyNumberFormat="1" applyFont="1" applyFill="1" applyBorder="1" applyAlignment="1">
      <alignment horizontal="center"/>
    </xf>
    <xf numFmtId="165" fontId="37" fillId="4" borderId="4" xfId="0" applyNumberFormat="1" applyFont="1" applyFill="1" applyBorder="1" applyAlignment="1">
      <alignment horizontal="center"/>
    </xf>
    <xf numFmtId="0" fontId="37" fillId="4" borderId="2" xfId="4" applyFont="1" applyFill="1" applyBorder="1" applyAlignment="1">
      <alignment horizontal="center" wrapText="1"/>
    </xf>
    <xf numFmtId="0" fontId="40" fillId="0" borderId="37" xfId="0" applyFont="1" applyBorder="1" applyAlignment="1">
      <alignment horizontal="center"/>
    </xf>
    <xf numFmtId="0" fontId="40" fillId="0" borderId="38" xfId="4" applyFont="1" applyFill="1" applyBorder="1" applyAlignment="1">
      <alignment horizontal="center"/>
    </xf>
    <xf numFmtId="165" fontId="40" fillId="0" borderId="36" xfId="0" applyNumberFormat="1" applyFont="1" applyBorder="1" applyAlignment="1">
      <alignment horizontal="center"/>
    </xf>
    <xf numFmtId="165" fontId="40" fillId="0" borderId="34" xfId="0" applyNumberFormat="1" applyFont="1" applyBorder="1" applyAlignment="1">
      <alignment horizontal="center"/>
    </xf>
    <xf numFmtId="0" fontId="36" fillId="0" borderId="68" xfId="0" applyFont="1" applyBorder="1" applyAlignment="1">
      <alignment horizontal="center"/>
    </xf>
    <xf numFmtId="0" fontId="37" fillId="0" borderId="78" xfId="0" applyFont="1" applyBorder="1" applyAlignment="1">
      <alignment horizontal="center"/>
    </xf>
    <xf numFmtId="0" fontId="37" fillId="0" borderId="81" xfId="1" applyFont="1" applyFill="1" applyBorder="1" applyAlignment="1">
      <alignment horizontal="center" wrapText="1"/>
    </xf>
    <xf numFmtId="165" fontId="37" fillId="0" borderId="122" xfId="0" applyNumberFormat="1" applyFont="1" applyBorder="1" applyAlignment="1">
      <alignment horizontal="center"/>
    </xf>
    <xf numFmtId="165" fontId="37" fillId="0" borderId="79" xfId="0" applyNumberFormat="1" applyFont="1" applyBorder="1" applyAlignment="1">
      <alignment horizontal="center"/>
    </xf>
    <xf numFmtId="164" fontId="38" fillId="0" borderId="68" xfId="0" applyNumberFormat="1" applyFont="1" applyBorder="1" applyAlignment="1">
      <alignment horizontal="center"/>
    </xf>
    <xf numFmtId="164" fontId="38" fillId="0" borderId="69" xfId="0" applyNumberFormat="1" applyFont="1" applyBorder="1" applyAlignment="1">
      <alignment horizontal="center"/>
    </xf>
    <xf numFmtId="164" fontId="39" fillId="0" borderId="69" xfId="0" applyNumberFormat="1" applyFont="1" applyBorder="1" applyAlignment="1">
      <alignment horizontal="center"/>
    </xf>
    <xf numFmtId="164" fontId="39" fillId="0" borderId="70" xfId="0" applyNumberFormat="1" applyFont="1" applyBorder="1" applyAlignment="1">
      <alignment horizontal="center"/>
    </xf>
    <xf numFmtId="164" fontId="39" fillId="0" borderId="81" xfId="0" applyNumberFormat="1" applyFont="1" applyBorder="1" applyAlignment="1">
      <alignment horizontal="center"/>
    </xf>
    <xf numFmtId="164" fontId="39" fillId="0" borderId="123" xfId="0" applyNumberFormat="1" applyFont="1" applyBorder="1" applyAlignment="1">
      <alignment horizontal="center"/>
    </xf>
    <xf numFmtId="164" fontId="38" fillId="0" borderId="29" xfId="0" applyNumberFormat="1" applyFont="1" applyBorder="1" applyAlignment="1">
      <alignment horizontal="center"/>
    </xf>
    <xf numFmtId="164" fontId="38" fillId="0" borderId="124" xfId="0" applyNumberFormat="1" applyFont="1" applyBorder="1" applyAlignment="1">
      <alignment horizontal="center"/>
    </xf>
    <xf numFmtId="165" fontId="38" fillId="0" borderId="29" xfId="0" applyNumberFormat="1" applyFont="1" applyBorder="1" applyAlignment="1">
      <alignment horizontal="center"/>
    </xf>
    <xf numFmtId="3" fontId="40" fillId="0" borderId="1" xfId="0" applyNumberFormat="1" applyFont="1" applyBorder="1" applyAlignment="1">
      <alignment horizontal="center" wrapText="1"/>
    </xf>
    <xf numFmtId="165" fontId="0" fillId="0" borderId="53" xfId="0" applyNumberFormat="1" applyBorder="1" applyAlignment="1">
      <alignment horizontal="center"/>
    </xf>
    <xf numFmtId="0" fontId="37" fillId="6" borderId="32" xfId="0" applyFont="1" applyFill="1" applyBorder="1" applyAlignment="1">
      <alignment horizontal="center"/>
    </xf>
    <xf numFmtId="0" fontId="37" fillId="6" borderId="2" xfId="1" applyFont="1" applyFill="1" applyBorder="1" applyAlignment="1">
      <alignment horizontal="center" wrapText="1"/>
    </xf>
    <xf numFmtId="165" fontId="37" fillId="6" borderId="3" xfId="0" applyNumberFormat="1" applyFont="1" applyFill="1" applyBorder="1" applyAlignment="1">
      <alignment horizontal="center"/>
    </xf>
    <xf numFmtId="165" fontId="37" fillId="6" borderId="4" xfId="0" applyNumberFormat="1" applyFont="1" applyFill="1" applyBorder="1" applyAlignment="1">
      <alignment horizontal="center"/>
    </xf>
    <xf numFmtId="0" fontId="8" fillId="0" borderId="1" xfId="8" applyFont="1" applyAlignment="1">
      <alignment horizontal="right" wrapText="1"/>
    </xf>
    <xf numFmtId="0" fontId="2" fillId="0" borderId="20" xfId="8" applyBorder="1" applyAlignment="1">
      <alignment horizontal="left"/>
    </xf>
    <xf numFmtId="0" fontId="2" fillId="0" borderId="22" xfId="8" applyBorder="1" applyAlignment="1">
      <alignment horizontal="right"/>
    </xf>
    <xf numFmtId="0" fontId="37" fillId="6" borderId="2" xfId="4" applyFont="1" applyFill="1" applyBorder="1" applyAlignment="1">
      <alignment horizontal="center" wrapText="1"/>
    </xf>
    <xf numFmtId="0" fontId="37" fillId="6" borderId="2" xfId="4" quotePrefix="1" applyFont="1" applyFill="1" applyBorder="1" applyAlignment="1">
      <alignment horizontal="center" wrapText="1"/>
    </xf>
    <xf numFmtId="0" fontId="37" fillId="5" borderId="2" xfId="1" applyFont="1" applyFill="1" applyBorder="1" applyAlignment="1">
      <alignment horizontal="center" wrapText="1"/>
    </xf>
    <xf numFmtId="0" fontId="8" fillId="0" borderId="0" xfId="8" applyFont="1" applyBorder="1" applyAlignment="1">
      <alignment horizontal="right" wrapText="1"/>
    </xf>
    <xf numFmtId="0" fontId="0" fillId="0" borderId="20" xfId="8" applyFont="1" applyBorder="1" applyAlignment="1">
      <alignment horizontal="left"/>
    </xf>
    <xf numFmtId="0" fontId="0" fillId="0" borderId="22" xfId="8" applyFont="1" applyBorder="1" applyAlignment="1">
      <alignment horizontal="right"/>
    </xf>
    <xf numFmtId="0" fontId="2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23" fillId="0" borderId="23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14" fontId="10" fillId="0" borderId="24" xfId="0" applyNumberFormat="1" applyFont="1" applyBorder="1" applyAlignment="1">
      <alignment horizontal="center"/>
    </xf>
    <xf numFmtId="14" fontId="10" fillId="0" borderId="24" xfId="0" applyNumberFormat="1" applyFont="1" applyBorder="1" applyAlignment="1">
      <alignment horizontal="left"/>
    </xf>
    <xf numFmtId="0" fontId="9" fillId="0" borderId="22" xfId="8" applyFont="1" applyBorder="1" applyAlignment="1">
      <alignment horizontal="left" vertical="top" wrapText="1"/>
    </xf>
    <xf numFmtId="0" fontId="9" fillId="0" borderId="21" xfId="8" applyFont="1" applyBorder="1" applyAlignment="1">
      <alignment horizontal="left" vertical="top" wrapText="1"/>
    </xf>
    <xf numFmtId="0" fontId="9" fillId="0" borderId="91" xfId="8" applyFont="1" applyBorder="1" applyAlignment="1">
      <alignment horizontal="left" vertical="top" wrapText="1"/>
    </xf>
    <xf numFmtId="0" fontId="9" fillId="0" borderId="19" xfId="8" applyFont="1" applyBorder="1" applyAlignment="1">
      <alignment horizontal="left" vertical="top" wrapText="1"/>
    </xf>
    <xf numFmtId="0" fontId="9" fillId="0" borderId="20" xfId="8" applyFont="1" applyBorder="1" applyAlignment="1">
      <alignment horizontal="left" vertical="top" wrapText="1"/>
    </xf>
    <xf numFmtId="0" fontId="9" fillId="0" borderId="1" xfId="8" applyFont="1" applyAlignment="1">
      <alignment horizontal="left" vertical="top" wrapText="1"/>
    </xf>
    <xf numFmtId="16" fontId="6" fillId="0" borderId="1" xfId="8" applyNumberFormat="1" applyFont="1" applyAlignment="1">
      <alignment horizontal="center"/>
    </xf>
    <xf numFmtId="0" fontId="6" fillId="0" borderId="1" xfId="8" applyFont="1" applyAlignment="1">
      <alignment horizontal="center"/>
    </xf>
    <xf numFmtId="165" fontId="6" fillId="4" borderId="110" xfId="8" applyNumberFormat="1" applyFont="1" applyFill="1" applyBorder="1" applyAlignment="1">
      <alignment horizontal="center"/>
    </xf>
    <xf numFmtId="165" fontId="6" fillId="4" borderId="111" xfId="8" applyNumberFormat="1" applyFont="1" applyFill="1" applyBorder="1" applyAlignment="1">
      <alignment horizontal="center"/>
    </xf>
    <xf numFmtId="165" fontId="6" fillId="4" borderId="112" xfId="8" applyNumberFormat="1" applyFont="1" applyFill="1" applyBorder="1" applyAlignment="1">
      <alignment horizontal="center"/>
    </xf>
    <xf numFmtId="165" fontId="6" fillId="4" borderId="41" xfId="8" applyNumberFormat="1" applyFont="1" applyFill="1" applyBorder="1" applyAlignment="1">
      <alignment horizontal="center"/>
    </xf>
    <xf numFmtId="165" fontId="6" fillId="4" borderId="33" xfId="8" applyNumberFormat="1" applyFont="1" applyFill="1" applyBorder="1" applyAlignment="1">
      <alignment horizontal="center"/>
    </xf>
    <xf numFmtId="165" fontId="6" fillId="4" borderId="109" xfId="8" applyNumberFormat="1" applyFont="1" applyFill="1" applyBorder="1" applyAlignment="1">
      <alignment horizontal="center"/>
    </xf>
    <xf numFmtId="165" fontId="6" fillId="4" borderId="105" xfId="8" applyNumberFormat="1" applyFont="1" applyFill="1" applyBorder="1" applyAlignment="1">
      <alignment horizontal="center"/>
    </xf>
    <xf numFmtId="165" fontId="6" fillId="4" borderId="106" xfId="8" applyNumberFormat="1" applyFont="1" applyFill="1" applyBorder="1" applyAlignment="1">
      <alignment horizontal="center"/>
    </xf>
    <xf numFmtId="165" fontId="6" fillId="4" borderId="107" xfId="8" applyNumberFormat="1" applyFont="1" applyFill="1" applyBorder="1" applyAlignment="1">
      <alignment horizontal="center"/>
    </xf>
    <xf numFmtId="165" fontId="6" fillId="4" borderId="108" xfId="8" applyNumberFormat="1" applyFont="1" applyFill="1" applyBorder="1" applyAlignment="1">
      <alignment horizontal="center"/>
    </xf>
    <xf numFmtId="0" fontId="16" fillId="4" borderId="103" xfId="8" applyFont="1" applyFill="1" applyBorder="1" applyAlignment="1">
      <alignment horizontal="center" vertical="center"/>
    </xf>
    <xf numFmtId="0" fontId="16" fillId="4" borderId="104" xfId="8" applyFont="1" applyFill="1" applyBorder="1" applyAlignment="1">
      <alignment horizontal="center" vertical="center"/>
    </xf>
    <xf numFmtId="0" fontId="16" fillId="4" borderId="80" xfId="8" applyFont="1" applyFill="1" applyBorder="1" applyAlignment="1">
      <alignment horizontal="center" vertical="center"/>
    </xf>
    <xf numFmtId="0" fontId="16" fillId="4" borderId="31" xfId="8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12">
    <cellStyle name="Hyperlink" xfId="1" builtinId="8"/>
    <cellStyle name="Hyperlink 2" xfId="4" xr:uid="{00000000-0005-0000-0000-000031000000}"/>
    <cellStyle name="Normal" xfId="0" builtinId="0"/>
    <cellStyle name="Normal 2" xfId="3" xr:uid="{00000000-0005-0000-0000-000032000000}"/>
    <cellStyle name="Normal 2 2" xfId="8" xr:uid="{68296928-D614-4DDE-B4A9-FC2A2401472B}"/>
    <cellStyle name="Normal 3" xfId="6" xr:uid="{00000000-0005-0000-0000-000034000000}"/>
    <cellStyle name="Normal 3 2" xfId="11" xr:uid="{08773406-9B3A-4340-9CDA-FF8C58FFE0D5}"/>
    <cellStyle name="Normal 3 3" xfId="9" xr:uid="{49653FF1-7E7F-4799-B397-9B358D9253D9}"/>
    <cellStyle name="Normal 4" xfId="7" xr:uid="{9C30114B-2F43-4EB0-9B80-EEEB2F5A5FA0}"/>
    <cellStyle name="Normal 5" xfId="10" xr:uid="{2B14ABB2-E7C8-4AA4-8F27-6A326F417E6C}"/>
    <cellStyle name="Style 1" xfId="2" xr:uid="{00000000-0005-0000-0000-000002000000}"/>
    <cellStyle name="Style 1 2" xfId="5" xr:uid="{00000000-0005-0000-0000-000002000000}"/>
  </cellStyles>
  <dxfs count="266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3" formatCode="#,##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medium">
          <color indexed="64"/>
        </right>
        <top/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5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indexed="64"/>
        </right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#,##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98A75-152E-4867-93AB-EE1F615009BD}" name="Table1" displayName="Table1" ref="A4:AR57" totalsRowShown="0" headerRowDxfId="265" dataDxfId="263" headerRowBorderDxfId="264" tableBorderDxfId="262">
  <autoFilter ref="A4:AR57" xr:uid="{D7F98A75-152E-4867-93AB-EE1F615009BD}"/>
  <tableColumns count="44">
    <tableColumn id="1" xr3:uid="{05342711-43AC-4A7F-9E93-875499AF8957}" name="Column1" dataDxfId="261"/>
    <tableColumn id="2" xr3:uid="{4A3FDBF0-6BAA-401F-8985-3CF48788FC47}" name="Column2" dataDxfId="260"/>
    <tableColumn id="3" xr3:uid="{EE4A9B28-2A34-4AC0-A432-980E5B905C4E}" name="Column3" dataDxfId="259" dataCellStyle="Hyperlink"/>
    <tableColumn id="4" xr3:uid="{88B9AD10-6EDC-43B2-AEB4-4F0150534577}" name="Column4" dataDxfId="258"/>
    <tableColumn id="5" xr3:uid="{464DC2EA-80F9-4C53-BC5B-83C9DD8892DC}" name="Column5" dataDxfId="257"/>
    <tableColumn id="6" xr3:uid="{55D1E02B-9CF3-46B2-9892-E49C8C0C97AA}" name="Column6" dataDxfId="256"/>
    <tableColumn id="7" xr3:uid="{C33B286C-F74C-47FA-9D8A-8B21AC137371}" name="Column7" dataDxfId="255"/>
    <tableColumn id="8" xr3:uid="{111A79BF-717C-4EE3-A475-D423207BF29C}" name="Column8" dataDxfId="254"/>
    <tableColumn id="9" xr3:uid="{0B99210D-8755-4C47-AC34-C029B7A06791}" name="Column9" dataDxfId="253"/>
    <tableColumn id="10" xr3:uid="{8DEAB243-A015-452A-BD53-D35D11D34255}" name="Column10" dataDxfId="252"/>
    <tableColumn id="11" xr3:uid="{79DF223C-DAE5-4785-91EB-FBAD27BFEFC9}" name="Column11" dataDxfId="251"/>
    <tableColumn id="12" xr3:uid="{E11D423F-F725-4FBE-A0DB-1726F5B15D90}" name="Column12" dataDxfId="250"/>
    <tableColumn id="13" xr3:uid="{7733706F-FA21-47F4-B862-9DC6DFE3DD17}" name="Column13" dataDxfId="249" dataCellStyle="Hyperlink"/>
    <tableColumn id="14" xr3:uid="{34281960-3FD5-4BE2-8F71-29E4982F6FE1}" name="Column14" dataDxfId="248"/>
    <tableColumn id="15" xr3:uid="{236AF112-8436-49EE-966C-C0E9AA8C9AA3}" name="Column15" dataDxfId="247"/>
    <tableColumn id="16" xr3:uid="{653ED2E4-8B89-411C-9595-5FCC55724B2F}" name="Column16" dataDxfId="246"/>
    <tableColumn id="17" xr3:uid="{DD670D58-400D-4487-9BC7-41D03D8AB4A2}" name="Column17" dataDxfId="245"/>
    <tableColumn id="18" xr3:uid="{E13710D7-1416-458A-94D6-CCC8F68DBE93}" name="Column18" dataDxfId="244" dataCellStyle="Hyperlink"/>
    <tableColumn id="19" xr3:uid="{17469130-D9F0-4A8C-A6A9-87643047A781}" name="Column19" dataDxfId="243"/>
    <tableColumn id="20" xr3:uid="{45AE62DE-6C9E-4AB5-8717-E64A18F06C34}" name="Column20" dataDxfId="242"/>
    <tableColumn id="21" xr3:uid="{ABCC6953-9DD6-4FC9-B229-E0C5CBCCA632}" name="Column21" dataDxfId="241"/>
    <tableColumn id="22" xr3:uid="{0C3170BC-FC73-48B3-9155-CAB263BF805C}" name="Column22" dataDxfId="240"/>
    <tableColumn id="23" xr3:uid="{DA134221-3725-4024-92F4-BFF78FF2E320}" name="Column23" dataDxfId="239" dataCellStyle="Hyperlink"/>
    <tableColumn id="24" xr3:uid="{66791591-909F-4C9D-9C74-5201D1AB4330}" name="Column24" dataDxfId="238"/>
    <tableColumn id="25" xr3:uid="{4EB45E8D-8C47-40AD-A190-6BC9556CEB3D}" name="Column25" dataDxfId="237"/>
    <tableColumn id="26" xr3:uid="{1F644ABC-11CC-4C12-8942-20C80297CB5A}" name="Column26" dataDxfId="236"/>
    <tableColumn id="27" xr3:uid="{E8E62665-A57D-441D-8902-F20AF7221D22}" name="Column27" dataDxfId="235"/>
    <tableColumn id="28" xr3:uid="{71D59A16-7B11-43F9-ABEE-CE28CCFDD31D}" name="Column28" dataDxfId="234" dataCellStyle="Hyperlink"/>
    <tableColumn id="29" xr3:uid="{5C7DDB7A-50DA-4525-A811-5D9086C1DC3B}" name="Column29" dataDxfId="233"/>
    <tableColumn id="30" xr3:uid="{D30C916B-36B1-4A17-A302-2D7B606FDF6A}" name="Column30" dataDxfId="232"/>
    <tableColumn id="31" xr3:uid="{B3569885-AFE6-4224-B41C-040A4B190452}" name="Column31" dataDxfId="231"/>
    <tableColumn id="32" xr3:uid="{2E8AE41C-43BE-435A-B85A-7E392303D5F6}" name="Column32" dataDxfId="230">
      <calculatedColumnFormula>IF(D5+E5&gt;0,0.333,0)+IF(I5+J5&gt;0,0.333,0)+IF(N5+O5&gt;0,0.333,0)+IF(S5+T5&gt;0,0.333,0)+IF(X5+Y5&gt;0,0.333,0)+IF(AC5+AD5&gt;0,0.333,0)</calculatedColumnFormula>
    </tableColumn>
    <tableColumn id="33" xr3:uid="{8211D0F0-3227-404B-A6B2-724EF19357BE}" name="Column33" dataDxfId="229">
      <calculatedColumnFormula>SUM(D5,E5,I5,J5,N5,O5,S5,T5,X5,Y5,AC5,AD5,AF5)</calculatedColumnFormula>
    </tableColumn>
    <tableColumn id="34" xr3:uid="{67FAF168-B9B7-402C-9A80-355711B819EC}" name="Column34" dataDxfId="228">
      <calculatedColumnFormula>IF(AG5&lt;40,AG5,40)-AI5</calculatedColumnFormula>
    </tableColumn>
    <tableColumn id="35" xr3:uid="{FDB73167-B74A-4B46-97DC-69D0E254ED2C}" name="Column35" dataDxfId="227">
      <calculatedColumnFormula>SUM(E5,J5,O5,T5,Y5,AD5)</calculatedColumnFormula>
    </tableColumn>
    <tableColumn id="36" xr3:uid="{1A2CAA45-3D70-4528-BDE6-FEBAB7EEA65E}" name="Column36" dataDxfId="226">
      <calculatedColumnFormula>IF(AG5 &gt;40,AG5 -40,0)</calculatedColumnFormula>
    </tableColumn>
    <tableColumn id="37" xr3:uid="{F5D0443D-A77D-4B00-9048-31BB0C4CAC22}" name="Column37" dataDxfId="225">
      <calculatedColumnFormula>SUM(F5,K5,P5,U5,Z5,AE5)+IF(F5+K5+P5+U5+Z5+AE5&gt;1,1)</calculatedColumnFormula>
    </tableColumn>
    <tableColumn id="38" xr3:uid="{E5568CBD-CCBA-4A65-BD46-0E55581D46F3}" name="Column38" dataDxfId="224">
      <calculatedColumnFormula>SUM(AH5,AI5,AJ5,AK5)</calculatedColumnFormula>
    </tableColumn>
    <tableColumn id="39" xr3:uid="{F88CE8C5-8580-4F80-B02B-C09D5FF1364D}" name="Column39" dataDxfId="223"/>
    <tableColumn id="40" xr3:uid="{34B861F4-022E-4BB1-89C9-CD2C9514FF73}" name="Column40" dataDxfId="222"/>
    <tableColumn id="41" xr3:uid="{B33CFE65-F8F5-431A-AB4F-E0BEF2236A5B}" name="Column41" dataDxfId="221"/>
    <tableColumn id="42" xr3:uid="{CDFB6CE9-AB3B-44A5-9D44-889DC6281259}" name="Column42" dataDxfId="220"/>
    <tableColumn id="43" xr3:uid="{EFFC2F05-F743-489A-9D16-270BA06F3192}" name="Column43" dataDxfId="219">
      <calculatedColumnFormula>SUM(AM5:AP5)</calculatedColumnFormula>
    </tableColumn>
    <tableColumn id="44" xr3:uid="{DADE8F81-7364-4280-A22D-625C68F3D2CE}" name="Column44" dataDxfId="218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D6AC-16AF-4F1D-87D7-F8DB9A59EA19}">
  <dimension ref="A1:AR67"/>
  <sheetViews>
    <sheetView tabSelected="1" zoomScale="85" zoomScaleNormal="85" workbookViewId="0">
      <selection activeCell="R45" sqref="R45"/>
    </sheetView>
  </sheetViews>
  <sheetFormatPr defaultColWidth="17.33203125" defaultRowHeight="15" x14ac:dyDescent="0.25"/>
  <cols>
    <col min="1" max="1" width="16.6640625" style="24" customWidth="1"/>
    <col min="2" max="2" width="4.5546875" style="23" customWidth="1"/>
    <col min="3" max="3" width="15.5546875" style="23" customWidth="1"/>
    <col min="4" max="4" width="5.5546875" style="23" customWidth="1"/>
    <col min="5" max="5" width="5.5546875" style="23" hidden="1" customWidth="1"/>
    <col min="6" max="7" width="4.5546875" style="23" customWidth="1"/>
    <col min="8" max="8" width="15.5546875" style="23" customWidth="1"/>
    <col min="9" max="9" width="5.5546875" style="23" customWidth="1"/>
    <col min="10" max="10" width="5.5546875" style="23" hidden="1" customWidth="1"/>
    <col min="11" max="12" width="4.5546875" style="23" customWidth="1"/>
    <col min="13" max="13" width="15.5546875" style="23" customWidth="1"/>
    <col min="14" max="14" width="5.5546875" style="23" customWidth="1"/>
    <col min="15" max="15" width="5.5546875" style="23" hidden="1" customWidth="1"/>
    <col min="16" max="17" width="4.5546875" style="23" customWidth="1"/>
    <col min="18" max="18" width="15.5546875" style="23" customWidth="1"/>
    <col min="19" max="19" width="5.5546875" style="23" customWidth="1"/>
    <col min="20" max="20" width="5.5546875" style="23" hidden="1" customWidth="1"/>
    <col min="21" max="22" width="4.5546875" style="23" customWidth="1"/>
    <col min="23" max="23" width="15.5546875" style="23" customWidth="1"/>
    <col min="24" max="24" width="5.5546875" style="23" customWidth="1"/>
    <col min="25" max="25" width="5.5546875" style="23" hidden="1" customWidth="1"/>
    <col min="26" max="27" width="4.5546875" style="23" customWidth="1"/>
    <col min="28" max="28" width="15.5546875" style="23" customWidth="1"/>
    <col min="29" max="29" width="5.5546875" style="23" customWidth="1"/>
    <col min="30" max="30" width="5.5546875" style="23" hidden="1" customWidth="1"/>
    <col min="31" max="31" width="4.5546875" style="23" customWidth="1"/>
    <col min="32" max="32" width="11.6640625" style="23" hidden="1" customWidth="1"/>
    <col min="33" max="33" width="7.88671875" style="23" hidden="1" customWidth="1"/>
    <col min="34" max="34" width="7.88671875" style="26" customWidth="1"/>
    <col min="35" max="35" width="7.88671875" style="26" hidden="1" customWidth="1"/>
    <col min="36" max="36" width="7.88671875" style="26" customWidth="1"/>
    <col min="37" max="37" width="6.5546875" style="26" customWidth="1"/>
    <col min="38" max="38" width="10.44140625" style="26" customWidth="1"/>
    <col min="39" max="39" width="6.6640625" style="23" customWidth="1"/>
    <col min="40" max="40" width="6.109375" style="23" hidden="1" customWidth="1"/>
    <col min="41" max="41" width="6.44140625" style="23" customWidth="1"/>
    <col min="42" max="42" width="5.88671875" style="23" customWidth="1"/>
    <col min="43" max="43" width="9.5546875" style="23" customWidth="1"/>
    <col min="44" max="44" width="12.109375" style="23" customWidth="1"/>
    <col min="45" max="16384" width="17.33203125" style="23"/>
  </cols>
  <sheetData>
    <row r="1" spans="1:44" s="277" customFormat="1" ht="25.2" customHeight="1" thickBot="1" x14ac:dyDescent="0.45">
      <c r="A1" s="275"/>
      <c r="B1" s="276"/>
      <c r="C1" s="276"/>
      <c r="D1" s="276"/>
      <c r="G1" s="278"/>
      <c r="H1" s="4"/>
      <c r="I1" s="4"/>
      <c r="J1" s="5"/>
      <c r="K1" s="6"/>
      <c r="L1" s="370">
        <v>45907</v>
      </c>
      <c r="M1" s="370"/>
      <c r="N1" s="7"/>
      <c r="O1" s="5"/>
      <c r="P1" s="5"/>
      <c r="Q1" s="6" t="s">
        <v>0</v>
      </c>
      <c r="R1" s="371">
        <v>45913</v>
      </c>
      <c r="S1" s="371"/>
      <c r="T1" s="371"/>
      <c r="U1" s="371"/>
      <c r="AH1" s="26"/>
      <c r="AI1" s="26"/>
      <c r="AJ1" s="26"/>
      <c r="AK1" s="26"/>
      <c r="AL1" s="26"/>
    </row>
    <row r="2" spans="1:44" ht="18.600000000000001" customHeight="1" thickBot="1" x14ac:dyDescent="0.35">
      <c r="A2" s="279"/>
      <c r="B2" s="362" t="str">
        <f>$A$1&amp;"Monday, "&amp;TEXT($L$1+1,"m-d")</f>
        <v>Monday, 9-8</v>
      </c>
      <c r="C2" s="363"/>
      <c r="D2" s="363"/>
      <c r="E2" s="363"/>
      <c r="F2" s="364"/>
      <c r="G2" s="362" t="str">
        <f>$A$1&amp;"Tuesday, "&amp;TEXT($L$1+2,"m-d")</f>
        <v>Tuesday, 9-9</v>
      </c>
      <c r="H2" s="363"/>
      <c r="I2" s="363"/>
      <c r="J2" s="363"/>
      <c r="K2" s="364"/>
      <c r="L2" s="362" t="str">
        <f>$A$1&amp;"Wednesday, "&amp;TEXT($L$1+3,"m-d")</f>
        <v>Wednesday, 9-10</v>
      </c>
      <c r="M2" s="363"/>
      <c r="N2" s="363"/>
      <c r="O2" s="363"/>
      <c r="P2" s="364"/>
      <c r="Q2" s="362" t="str">
        <f>$A$1&amp;"Thursday, "&amp;TEXT($L$1+4,"m-d")</f>
        <v>Thursday, 9-11</v>
      </c>
      <c r="R2" s="363"/>
      <c r="S2" s="363"/>
      <c r="T2" s="363"/>
      <c r="U2" s="364"/>
      <c r="V2" s="362" t="str">
        <f>$A$1&amp;"Friday, "&amp;TEXT($L$1+5,"m-d")</f>
        <v>Friday, 9-12</v>
      </c>
      <c r="W2" s="363"/>
      <c r="X2" s="363"/>
      <c r="Y2" s="363"/>
      <c r="Z2" s="364"/>
      <c r="AA2" s="362" t="str">
        <f>$A$1&amp;"Saturday, "&amp;TEXT($L$1+6,"m-d")</f>
        <v>Saturday, 9-13</v>
      </c>
      <c r="AB2" s="363"/>
      <c r="AC2" s="363"/>
      <c r="AD2" s="363"/>
      <c r="AE2" s="364"/>
      <c r="AF2" s="95"/>
      <c r="AG2" s="365" t="s">
        <v>1</v>
      </c>
      <c r="AH2" s="366"/>
      <c r="AI2" s="366"/>
      <c r="AJ2" s="366"/>
      <c r="AK2" s="366"/>
      <c r="AL2" s="367"/>
      <c r="AM2" s="368" t="s">
        <v>2</v>
      </c>
      <c r="AN2" s="368"/>
      <c r="AO2" s="368"/>
      <c r="AP2" s="368"/>
      <c r="AQ2" s="368"/>
      <c r="AR2" s="369"/>
    </row>
    <row r="3" spans="1:44" ht="30" customHeight="1" x14ac:dyDescent="0.25">
      <c r="A3" s="280" t="s">
        <v>3</v>
      </c>
      <c r="B3" s="281" t="s">
        <v>4</v>
      </c>
      <c r="C3" s="282" t="s">
        <v>5</v>
      </c>
      <c r="D3" s="283" t="s">
        <v>6</v>
      </c>
      <c r="E3" s="284" t="s">
        <v>7</v>
      </c>
      <c r="F3" s="285" t="s">
        <v>8</v>
      </c>
      <c r="G3" s="286" t="s">
        <v>4</v>
      </c>
      <c r="H3" s="282" t="s">
        <v>5</v>
      </c>
      <c r="I3" s="283" t="s">
        <v>6</v>
      </c>
      <c r="J3" s="284" t="s">
        <v>7</v>
      </c>
      <c r="K3" s="285" t="s">
        <v>8</v>
      </c>
      <c r="L3" s="286" t="s">
        <v>4</v>
      </c>
      <c r="M3" s="282" t="s">
        <v>5</v>
      </c>
      <c r="N3" s="283" t="s">
        <v>6</v>
      </c>
      <c r="O3" s="284" t="s">
        <v>7</v>
      </c>
      <c r="P3" s="285" t="s">
        <v>8</v>
      </c>
      <c r="Q3" s="286" t="s">
        <v>4</v>
      </c>
      <c r="R3" s="282" t="s">
        <v>5</v>
      </c>
      <c r="S3" s="283" t="s">
        <v>6</v>
      </c>
      <c r="T3" s="284" t="s">
        <v>7</v>
      </c>
      <c r="U3" s="285" t="s">
        <v>8</v>
      </c>
      <c r="V3" s="286" t="s">
        <v>4</v>
      </c>
      <c r="W3" s="282" t="s">
        <v>5</v>
      </c>
      <c r="X3" s="283" t="s">
        <v>6</v>
      </c>
      <c r="Y3" s="284" t="s">
        <v>7</v>
      </c>
      <c r="Z3" s="284" t="s">
        <v>8</v>
      </c>
      <c r="AA3" s="281" t="s">
        <v>4</v>
      </c>
      <c r="AB3" s="282" t="s">
        <v>5</v>
      </c>
      <c r="AC3" s="283" t="s">
        <v>6</v>
      </c>
      <c r="AD3" s="284" t="s">
        <v>7</v>
      </c>
      <c r="AE3" s="287" t="s">
        <v>8</v>
      </c>
      <c r="AF3" s="288" t="s">
        <v>9</v>
      </c>
      <c r="AG3" s="289" t="s">
        <v>10</v>
      </c>
      <c r="AH3" s="290" t="s">
        <v>11</v>
      </c>
      <c r="AI3" s="291" t="s">
        <v>12</v>
      </c>
      <c r="AJ3" s="291" t="s">
        <v>13</v>
      </c>
      <c r="AK3" s="292" t="s">
        <v>14</v>
      </c>
      <c r="AL3" s="293" t="s">
        <v>15</v>
      </c>
      <c r="AM3" s="294" t="s">
        <v>16</v>
      </c>
      <c r="AN3" s="295" t="s">
        <v>17</v>
      </c>
      <c r="AO3" s="295" t="s">
        <v>18</v>
      </c>
      <c r="AP3" s="295" t="s">
        <v>19</v>
      </c>
      <c r="AQ3" s="294" t="s">
        <v>20</v>
      </c>
      <c r="AR3" s="294" t="s">
        <v>21</v>
      </c>
    </row>
    <row r="4" spans="1:44" ht="8.4" hidden="1" customHeight="1" x14ac:dyDescent="0.3">
      <c r="A4" s="296" t="s">
        <v>22</v>
      </c>
      <c r="B4" s="297" t="s">
        <v>23</v>
      </c>
      <c r="C4" s="298" t="s">
        <v>24</v>
      </c>
      <c r="D4" s="299" t="s">
        <v>25</v>
      </c>
      <c r="E4" s="300" t="s">
        <v>26</v>
      </c>
      <c r="F4" s="300" t="s">
        <v>27</v>
      </c>
      <c r="G4" s="297" t="s">
        <v>28</v>
      </c>
      <c r="H4" s="298" t="s">
        <v>29</v>
      </c>
      <c r="I4" s="299" t="s">
        <v>30</v>
      </c>
      <c r="J4" s="300" t="s">
        <v>31</v>
      </c>
      <c r="K4" s="300" t="s">
        <v>32</v>
      </c>
      <c r="L4" s="297" t="s">
        <v>33</v>
      </c>
      <c r="M4" s="298" t="s">
        <v>34</v>
      </c>
      <c r="N4" s="299" t="s">
        <v>35</v>
      </c>
      <c r="O4" s="300" t="s">
        <v>36</v>
      </c>
      <c r="P4" s="300" t="s">
        <v>37</v>
      </c>
      <c r="Q4" s="297" t="s">
        <v>38</v>
      </c>
      <c r="R4" s="298" t="s">
        <v>39</v>
      </c>
      <c r="S4" s="299" t="s">
        <v>40</v>
      </c>
      <c r="T4" s="300" t="s">
        <v>41</v>
      </c>
      <c r="U4" s="300" t="s">
        <v>42</v>
      </c>
      <c r="V4" s="297" t="s">
        <v>43</v>
      </c>
      <c r="W4" s="298" t="s">
        <v>44</v>
      </c>
      <c r="X4" s="299" t="s">
        <v>45</v>
      </c>
      <c r="Y4" s="300" t="s">
        <v>46</v>
      </c>
      <c r="Z4" s="300" t="s">
        <v>47</v>
      </c>
      <c r="AA4" s="297" t="s">
        <v>48</v>
      </c>
      <c r="AB4" s="298" t="s">
        <v>49</v>
      </c>
      <c r="AC4" s="299" t="s">
        <v>50</v>
      </c>
      <c r="AD4" s="300" t="s">
        <v>51</v>
      </c>
      <c r="AE4" s="300" t="s">
        <v>52</v>
      </c>
      <c r="AF4" s="301" t="s">
        <v>53</v>
      </c>
      <c r="AG4" s="302" t="s">
        <v>54</v>
      </c>
      <c r="AH4" s="303" t="s">
        <v>55</v>
      </c>
      <c r="AI4" s="304" t="s">
        <v>56</v>
      </c>
      <c r="AJ4" s="304" t="s">
        <v>57</v>
      </c>
      <c r="AK4" s="305" t="s">
        <v>58</v>
      </c>
      <c r="AL4" s="306" t="s">
        <v>59</v>
      </c>
      <c r="AM4" s="307" t="s">
        <v>60</v>
      </c>
      <c r="AN4" s="308" t="s">
        <v>61</v>
      </c>
      <c r="AO4" s="308" t="s">
        <v>62</v>
      </c>
      <c r="AP4" s="308" t="s">
        <v>63</v>
      </c>
      <c r="AQ4" s="309" t="s">
        <v>64</v>
      </c>
      <c r="AR4" s="310" t="s">
        <v>65</v>
      </c>
    </row>
    <row r="5" spans="1:44" ht="5.25" customHeight="1" x14ac:dyDescent="0.3">
      <c r="A5" s="296"/>
      <c r="B5" s="297"/>
      <c r="C5" s="298"/>
      <c r="D5" s="299"/>
      <c r="E5" s="300"/>
      <c r="F5" s="300"/>
      <c r="G5" s="297"/>
      <c r="H5" s="298"/>
      <c r="I5" s="299"/>
      <c r="J5" s="300"/>
      <c r="K5" s="300"/>
      <c r="L5" s="297"/>
      <c r="M5" s="298"/>
      <c r="N5" s="299"/>
      <c r="O5" s="300"/>
      <c r="P5" s="300"/>
      <c r="Q5" s="297"/>
      <c r="R5" s="298"/>
      <c r="S5" s="299"/>
      <c r="T5" s="300"/>
      <c r="U5" s="300"/>
      <c r="V5" s="297"/>
      <c r="W5" s="298"/>
      <c r="X5" s="299"/>
      <c r="Y5" s="300"/>
      <c r="Z5" s="300"/>
      <c r="AA5" s="297"/>
      <c r="AB5" s="298"/>
      <c r="AC5" s="299"/>
      <c r="AD5" s="300"/>
      <c r="AE5" s="300"/>
      <c r="AF5" s="301"/>
      <c r="AG5" s="302"/>
      <c r="AH5" s="303"/>
      <c r="AI5" s="304"/>
      <c r="AJ5" s="304"/>
      <c r="AK5" s="305"/>
      <c r="AL5" s="306"/>
      <c r="AM5" s="307"/>
      <c r="AN5" s="308"/>
      <c r="AO5" s="308"/>
      <c r="AP5" s="308"/>
      <c r="AQ5" s="309"/>
      <c r="AR5" s="310"/>
    </row>
    <row r="6" spans="1:44" ht="23.7" customHeight="1" x14ac:dyDescent="0.3">
      <c r="A6" s="296" t="s">
        <v>66</v>
      </c>
      <c r="B6" s="297">
        <v>121</v>
      </c>
      <c r="C6" s="298" t="s">
        <v>259</v>
      </c>
      <c r="D6" s="299">
        <v>9.5</v>
      </c>
      <c r="E6" s="300"/>
      <c r="F6" s="300"/>
      <c r="G6" s="297">
        <v>121</v>
      </c>
      <c r="H6" s="298" t="s">
        <v>259</v>
      </c>
      <c r="I6" s="299">
        <v>9</v>
      </c>
      <c r="J6" s="300"/>
      <c r="K6" s="300"/>
      <c r="L6" s="297">
        <v>121</v>
      </c>
      <c r="M6" s="298" t="s">
        <v>259</v>
      </c>
      <c r="N6" s="299">
        <v>9.5</v>
      </c>
      <c r="O6" s="300"/>
      <c r="P6" s="300"/>
      <c r="Q6" s="297">
        <v>121</v>
      </c>
      <c r="R6" s="298" t="s">
        <v>288</v>
      </c>
      <c r="S6" s="299">
        <v>9</v>
      </c>
      <c r="T6" s="300"/>
      <c r="U6" s="300"/>
      <c r="V6" s="297">
        <v>121</v>
      </c>
      <c r="W6" s="298" t="s">
        <v>288</v>
      </c>
      <c r="X6" s="299">
        <v>9</v>
      </c>
      <c r="Y6" s="300"/>
      <c r="Z6" s="300"/>
      <c r="AA6" s="297"/>
      <c r="AB6" s="298"/>
      <c r="AC6" s="299"/>
      <c r="AD6" s="300"/>
      <c r="AE6" s="300"/>
      <c r="AF6" s="301">
        <f t="shared" ref="AF6:AF56" si="0">IF(D6+E6&gt;0,0.333,0)+IF(I6+J6&gt;0,0.333,0)+IF(N6+O6&gt;0,0.333,0)+IF(S6+T6&gt;0,0.333,0)+IF(X6+Y6&gt;0,0.333,0)+IF(AC6+AD6&gt;0,0.333,0)</f>
        <v>1.665</v>
      </c>
      <c r="AG6" s="302">
        <f t="shared" ref="AG6:AG56" si="1">SUM(D6,E6,I6,J6,N6,O6,S6,T6,X6,Y6,AC6,AD6,AF6)</f>
        <v>47.664999999999999</v>
      </c>
      <c r="AH6" s="303">
        <f t="shared" ref="AH6:AH56" si="2">IF(AG6&lt;40,AG6,40)-AI6</f>
        <v>40</v>
      </c>
      <c r="AI6" s="304">
        <f t="shared" ref="AI6:AI56" si="3">SUM(E6,J6,O6,T6,Y6,AD6)</f>
        <v>0</v>
      </c>
      <c r="AJ6" s="304">
        <f t="shared" ref="AJ6:AJ56" si="4">IF(AG6 &gt;40,AG6 -40,0)</f>
        <v>7.6649999999999991</v>
      </c>
      <c r="AK6" s="305">
        <f t="shared" ref="AK6:AK56" si="5">SUM(F6,K6,P6,U6,Z6,AE6)+IF(F6+K6+P6+U6+Z6+AE6&gt;1,1)</f>
        <v>0</v>
      </c>
      <c r="AL6" s="306">
        <f t="shared" ref="AL6:AL56" si="6">SUM(AH6,AI6,AJ6,AK6)</f>
        <v>47.664999999999999</v>
      </c>
      <c r="AM6" s="307"/>
      <c r="AN6" s="308"/>
      <c r="AO6" s="308"/>
      <c r="AP6" s="308"/>
      <c r="AQ6" s="309">
        <f t="shared" ref="AQ6:AQ56" si="7">SUM(AM6:AP6)</f>
        <v>0</v>
      </c>
      <c r="AR6" s="310"/>
    </row>
    <row r="7" spans="1:44" ht="23.7" customHeight="1" x14ac:dyDescent="0.3">
      <c r="A7" s="296" t="s">
        <v>67</v>
      </c>
      <c r="B7" s="297">
        <v>117</v>
      </c>
      <c r="C7" s="298" t="s">
        <v>241</v>
      </c>
      <c r="D7" s="299">
        <v>9.5</v>
      </c>
      <c r="E7" s="300"/>
      <c r="F7" s="300">
        <v>1</v>
      </c>
      <c r="G7" s="297">
        <v>117</v>
      </c>
      <c r="H7" s="298" t="s">
        <v>241</v>
      </c>
      <c r="I7" s="299">
        <v>9.5</v>
      </c>
      <c r="J7" s="300"/>
      <c r="K7" s="300">
        <v>1</v>
      </c>
      <c r="L7" s="297">
        <v>117</v>
      </c>
      <c r="M7" s="298" t="s">
        <v>241</v>
      </c>
      <c r="N7" s="299">
        <v>9.5</v>
      </c>
      <c r="O7" s="300"/>
      <c r="P7" s="300">
        <v>1</v>
      </c>
      <c r="Q7" s="297">
        <v>117</v>
      </c>
      <c r="R7" s="298" t="s">
        <v>241</v>
      </c>
      <c r="S7" s="299">
        <v>9.5</v>
      </c>
      <c r="T7" s="300"/>
      <c r="U7" s="300">
        <v>1</v>
      </c>
      <c r="V7" s="297">
        <v>117</v>
      </c>
      <c r="W7" s="298" t="s">
        <v>241</v>
      </c>
      <c r="X7" s="299">
        <v>9.5</v>
      </c>
      <c r="Y7" s="300"/>
      <c r="Z7" s="300"/>
      <c r="AA7" s="297"/>
      <c r="AB7" s="298"/>
      <c r="AC7" s="299"/>
      <c r="AD7" s="300"/>
      <c r="AE7" s="300"/>
      <c r="AF7" s="301">
        <f t="shared" si="0"/>
        <v>1.665</v>
      </c>
      <c r="AG7" s="302">
        <f t="shared" si="1"/>
        <v>49.164999999999999</v>
      </c>
      <c r="AH7" s="303">
        <f t="shared" si="2"/>
        <v>40</v>
      </c>
      <c r="AI7" s="304">
        <f t="shared" si="3"/>
        <v>0</v>
      </c>
      <c r="AJ7" s="304">
        <f t="shared" si="4"/>
        <v>9.1649999999999991</v>
      </c>
      <c r="AK7" s="305">
        <f t="shared" si="5"/>
        <v>5</v>
      </c>
      <c r="AL7" s="306">
        <f t="shared" si="6"/>
        <v>54.164999999999999</v>
      </c>
      <c r="AM7" s="307"/>
      <c r="AN7" s="308"/>
      <c r="AO7" s="308"/>
      <c r="AP7" s="308"/>
      <c r="AQ7" s="309">
        <f t="shared" si="7"/>
        <v>0</v>
      </c>
      <c r="AR7" s="310"/>
    </row>
    <row r="8" spans="1:44" ht="23.7" customHeight="1" x14ac:dyDescent="0.3">
      <c r="A8" s="296" t="s">
        <v>68</v>
      </c>
      <c r="B8" s="297">
        <v>124</v>
      </c>
      <c r="C8" s="311" t="s">
        <v>240</v>
      </c>
      <c r="D8" s="299">
        <v>9.5</v>
      </c>
      <c r="E8" s="300"/>
      <c r="F8" s="300">
        <v>1</v>
      </c>
      <c r="G8" s="297">
        <v>124</v>
      </c>
      <c r="H8" s="311" t="s">
        <v>240</v>
      </c>
      <c r="I8" s="299">
        <v>9.5</v>
      </c>
      <c r="J8" s="300"/>
      <c r="K8" s="300">
        <v>1</v>
      </c>
      <c r="L8" s="297">
        <v>124</v>
      </c>
      <c r="M8" s="298" t="s">
        <v>279</v>
      </c>
      <c r="N8" s="299">
        <v>10</v>
      </c>
      <c r="O8" s="300"/>
      <c r="P8" s="300">
        <v>2</v>
      </c>
      <c r="Q8" s="297">
        <v>124</v>
      </c>
      <c r="R8" s="298" t="s">
        <v>283</v>
      </c>
      <c r="S8" s="299">
        <v>9.5</v>
      </c>
      <c r="T8" s="300"/>
      <c r="U8" s="300">
        <v>1</v>
      </c>
      <c r="V8" s="297">
        <v>124</v>
      </c>
      <c r="W8" s="298" t="s">
        <v>286</v>
      </c>
      <c r="X8" s="299">
        <v>9.5</v>
      </c>
      <c r="Y8" s="300"/>
      <c r="Z8" s="300">
        <v>1</v>
      </c>
      <c r="AA8" s="297"/>
      <c r="AB8" s="298"/>
      <c r="AC8" s="299"/>
      <c r="AD8" s="300"/>
      <c r="AE8" s="300"/>
      <c r="AF8" s="301">
        <f t="shared" si="0"/>
        <v>1.665</v>
      </c>
      <c r="AG8" s="302">
        <f t="shared" si="1"/>
        <v>49.664999999999999</v>
      </c>
      <c r="AH8" s="312">
        <f t="shared" si="2"/>
        <v>40</v>
      </c>
      <c r="AI8" s="313">
        <f t="shared" si="3"/>
        <v>0</v>
      </c>
      <c r="AJ8" s="313">
        <f t="shared" si="4"/>
        <v>9.6649999999999991</v>
      </c>
      <c r="AK8" s="314">
        <f t="shared" si="5"/>
        <v>7</v>
      </c>
      <c r="AL8" s="306">
        <f t="shared" si="6"/>
        <v>56.664999999999999</v>
      </c>
      <c r="AM8" s="307"/>
      <c r="AN8" s="308"/>
      <c r="AO8" s="308"/>
      <c r="AP8" s="308"/>
      <c r="AQ8" s="309">
        <f t="shared" si="7"/>
        <v>0</v>
      </c>
      <c r="AR8" s="310"/>
    </row>
    <row r="9" spans="1:44" ht="23.7" customHeight="1" x14ac:dyDescent="0.3">
      <c r="A9" s="296" t="s">
        <v>69</v>
      </c>
      <c r="B9" s="321">
        <v>126</v>
      </c>
      <c r="C9" s="322" t="s">
        <v>254</v>
      </c>
      <c r="D9" s="323">
        <v>9.5</v>
      </c>
      <c r="E9" s="324"/>
      <c r="F9" s="324">
        <v>1</v>
      </c>
      <c r="G9" s="321">
        <v>126</v>
      </c>
      <c r="H9" s="322" t="s">
        <v>254</v>
      </c>
      <c r="I9" s="323">
        <v>9.5</v>
      </c>
      <c r="J9" s="324"/>
      <c r="K9" s="324">
        <v>1</v>
      </c>
      <c r="L9" s="297">
        <v>126</v>
      </c>
      <c r="M9" s="298" t="s">
        <v>254</v>
      </c>
      <c r="N9" s="299">
        <v>9.5</v>
      </c>
      <c r="O9" s="300"/>
      <c r="P9" s="300">
        <v>1</v>
      </c>
      <c r="Q9" s="297">
        <v>126</v>
      </c>
      <c r="R9" s="298" t="s">
        <v>254</v>
      </c>
      <c r="S9" s="299">
        <v>9.5</v>
      </c>
      <c r="T9" s="300"/>
      <c r="U9" s="300">
        <v>1</v>
      </c>
      <c r="V9" s="297">
        <v>126</v>
      </c>
      <c r="W9" s="298" t="s">
        <v>254</v>
      </c>
      <c r="X9" s="299">
        <v>9.5</v>
      </c>
      <c r="Y9" s="300"/>
      <c r="Z9" s="300">
        <v>1</v>
      </c>
      <c r="AA9" s="297">
        <v>126</v>
      </c>
      <c r="AB9" s="298" t="s">
        <v>254</v>
      </c>
      <c r="AC9" s="299">
        <v>5.5</v>
      </c>
      <c r="AD9" s="300"/>
      <c r="AE9" s="300">
        <v>1</v>
      </c>
      <c r="AF9" s="301">
        <f t="shared" si="0"/>
        <v>1.998</v>
      </c>
      <c r="AG9" s="302">
        <f t="shared" si="1"/>
        <v>54.997999999999998</v>
      </c>
      <c r="AH9" s="312">
        <f t="shared" si="2"/>
        <v>40</v>
      </c>
      <c r="AI9" s="313">
        <f t="shared" si="3"/>
        <v>0</v>
      </c>
      <c r="AJ9" s="313">
        <f t="shared" si="4"/>
        <v>14.997999999999998</v>
      </c>
      <c r="AK9" s="314">
        <f t="shared" si="5"/>
        <v>7</v>
      </c>
      <c r="AL9" s="306">
        <f t="shared" si="6"/>
        <v>61.997999999999998</v>
      </c>
      <c r="AM9" s="307"/>
      <c r="AN9" s="308"/>
      <c r="AO9" s="308"/>
      <c r="AP9" s="308"/>
      <c r="AQ9" s="309">
        <f t="shared" si="7"/>
        <v>0</v>
      </c>
      <c r="AR9" s="310"/>
    </row>
    <row r="10" spans="1:44" ht="23.7" customHeight="1" x14ac:dyDescent="0.3">
      <c r="A10" s="296" t="s">
        <v>70</v>
      </c>
      <c r="B10" s="297">
        <v>124</v>
      </c>
      <c r="C10" s="298" t="s">
        <v>240</v>
      </c>
      <c r="D10" s="299">
        <v>9.5</v>
      </c>
      <c r="E10" s="300"/>
      <c r="F10" s="300"/>
      <c r="G10" s="297">
        <v>124</v>
      </c>
      <c r="H10" s="298" t="s">
        <v>240</v>
      </c>
      <c r="I10" s="299">
        <v>9.5</v>
      </c>
      <c r="J10" s="300"/>
      <c r="K10" s="300"/>
      <c r="L10" s="297">
        <v>124</v>
      </c>
      <c r="M10" s="298" t="s">
        <v>279</v>
      </c>
      <c r="N10" s="299">
        <v>9.5</v>
      </c>
      <c r="O10" s="300"/>
      <c r="P10" s="300"/>
      <c r="Q10" s="297">
        <v>118</v>
      </c>
      <c r="R10" s="298" t="s">
        <v>287</v>
      </c>
      <c r="S10" s="299">
        <v>9.5</v>
      </c>
      <c r="T10" s="300"/>
      <c r="U10" s="300"/>
      <c r="V10" s="297">
        <v>124</v>
      </c>
      <c r="W10" s="298" t="s">
        <v>286</v>
      </c>
      <c r="X10" s="299">
        <v>9.5</v>
      </c>
      <c r="Y10" s="300"/>
      <c r="Z10" s="300"/>
      <c r="AA10" s="297"/>
      <c r="AB10" s="298"/>
      <c r="AC10" s="299"/>
      <c r="AD10" s="300"/>
      <c r="AE10" s="300"/>
      <c r="AF10" s="301">
        <f t="shared" si="0"/>
        <v>1.665</v>
      </c>
      <c r="AG10" s="302">
        <f t="shared" si="1"/>
        <v>49.164999999999999</v>
      </c>
      <c r="AH10" s="312">
        <f t="shared" si="2"/>
        <v>40</v>
      </c>
      <c r="AI10" s="313">
        <f t="shared" si="3"/>
        <v>0</v>
      </c>
      <c r="AJ10" s="313">
        <f t="shared" si="4"/>
        <v>9.1649999999999991</v>
      </c>
      <c r="AK10" s="314">
        <f t="shared" si="5"/>
        <v>0</v>
      </c>
      <c r="AL10" s="306">
        <f t="shared" si="6"/>
        <v>49.164999999999999</v>
      </c>
      <c r="AM10" s="307"/>
      <c r="AN10" s="308"/>
      <c r="AO10" s="308"/>
      <c r="AP10" s="308"/>
      <c r="AQ10" s="309">
        <f t="shared" si="7"/>
        <v>0</v>
      </c>
      <c r="AR10" s="310"/>
    </row>
    <row r="11" spans="1:44" ht="23.7" customHeight="1" x14ac:dyDescent="0.3">
      <c r="A11" s="296" t="s">
        <v>71</v>
      </c>
      <c r="B11" s="297">
        <v>126</v>
      </c>
      <c r="C11" s="298" t="s">
        <v>254</v>
      </c>
      <c r="D11" s="299">
        <v>9.5</v>
      </c>
      <c r="E11" s="300"/>
      <c r="F11" s="300"/>
      <c r="G11" s="297">
        <v>126</v>
      </c>
      <c r="H11" s="298" t="s">
        <v>254</v>
      </c>
      <c r="I11" s="299">
        <v>9.5</v>
      </c>
      <c r="J11" s="300"/>
      <c r="K11" s="300"/>
      <c r="L11" s="297">
        <v>126</v>
      </c>
      <c r="M11" s="298" t="s">
        <v>254</v>
      </c>
      <c r="N11" s="299">
        <v>9.5</v>
      </c>
      <c r="O11" s="300"/>
      <c r="P11" s="300"/>
      <c r="Q11" s="297">
        <v>126</v>
      </c>
      <c r="R11" s="298" t="s">
        <v>254</v>
      </c>
      <c r="S11" s="299">
        <v>9.5</v>
      </c>
      <c r="T11" s="300"/>
      <c r="U11" s="300"/>
      <c r="V11" s="297">
        <v>126</v>
      </c>
      <c r="W11" s="298" t="s">
        <v>252</v>
      </c>
      <c r="X11" s="299">
        <v>9.5</v>
      </c>
      <c r="Y11" s="300"/>
      <c r="Z11" s="300"/>
      <c r="AA11" s="297"/>
      <c r="AB11" s="298"/>
      <c r="AC11" s="299"/>
      <c r="AD11" s="300"/>
      <c r="AE11" s="300"/>
      <c r="AF11" s="301">
        <f t="shared" si="0"/>
        <v>1.665</v>
      </c>
      <c r="AG11" s="302">
        <f t="shared" si="1"/>
        <v>49.164999999999999</v>
      </c>
      <c r="AH11" s="312">
        <f t="shared" si="2"/>
        <v>40</v>
      </c>
      <c r="AI11" s="313">
        <f t="shared" si="3"/>
        <v>0</v>
      </c>
      <c r="AJ11" s="313">
        <f t="shared" si="4"/>
        <v>9.1649999999999991</v>
      </c>
      <c r="AK11" s="314">
        <f t="shared" si="5"/>
        <v>0</v>
      </c>
      <c r="AL11" s="306">
        <f t="shared" si="6"/>
        <v>49.164999999999999</v>
      </c>
      <c r="AM11" s="307"/>
      <c r="AN11" s="308"/>
      <c r="AO11" s="308"/>
      <c r="AP11" s="308"/>
      <c r="AQ11" s="309">
        <f t="shared" si="7"/>
        <v>0</v>
      </c>
      <c r="AR11" s="310"/>
    </row>
    <row r="12" spans="1:44" ht="23.4" customHeight="1" x14ac:dyDescent="0.3">
      <c r="A12" s="296" t="s">
        <v>72</v>
      </c>
      <c r="B12" s="297">
        <v>128</v>
      </c>
      <c r="C12" s="298" t="s">
        <v>252</v>
      </c>
      <c r="D12" s="299">
        <v>9.5</v>
      </c>
      <c r="E12" s="300"/>
      <c r="F12" s="300"/>
      <c r="G12" s="297">
        <v>128</v>
      </c>
      <c r="H12" s="298" t="s">
        <v>252</v>
      </c>
      <c r="I12" s="299">
        <v>9.5</v>
      </c>
      <c r="J12" s="300"/>
      <c r="K12" s="300"/>
      <c r="L12" s="297">
        <v>128</v>
      </c>
      <c r="M12" s="298" t="s">
        <v>252</v>
      </c>
      <c r="N12" s="299">
        <v>8</v>
      </c>
      <c r="O12" s="300"/>
      <c r="P12" s="300"/>
      <c r="Q12" s="297">
        <v>128</v>
      </c>
      <c r="R12" s="298" t="s">
        <v>252</v>
      </c>
      <c r="S12" s="299">
        <v>9.5</v>
      </c>
      <c r="T12" s="300"/>
      <c r="U12" s="300"/>
      <c r="V12" s="297">
        <v>128</v>
      </c>
      <c r="W12" s="298" t="s">
        <v>252</v>
      </c>
      <c r="X12" s="299">
        <v>9.5</v>
      </c>
      <c r="Y12" s="300"/>
      <c r="Z12" s="300"/>
      <c r="AA12" s="297"/>
      <c r="AB12" s="298"/>
      <c r="AC12" s="299"/>
      <c r="AD12" s="300"/>
      <c r="AE12" s="300"/>
      <c r="AF12" s="301">
        <f t="shared" si="0"/>
        <v>1.665</v>
      </c>
      <c r="AG12" s="302">
        <f t="shared" si="1"/>
        <v>47.664999999999999</v>
      </c>
      <c r="AH12" s="312">
        <f t="shared" si="2"/>
        <v>40</v>
      </c>
      <c r="AI12" s="313">
        <f t="shared" si="3"/>
        <v>0</v>
      </c>
      <c r="AJ12" s="313">
        <f t="shared" si="4"/>
        <v>7.6649999999999991</v>
      </c>
      <c r="AK12" s="314">
        <f t="shared" si="5"/>
        <v>0</v>
      </c>
      <c r="AL12" s="306">
        <f t="shared" si="6"/>
        <v>47.664999999999999</v>
      </c>
      <c r="AM12" s="307"/>
      <c r="AN12" s="308"/>
      <c r="AO12" s="308"/>
      <c r="AP12" s="308"/>
      <c r="AQ12" s="309">
        <f t="shared" si="7"/>
        <v>0</v>
      </c>
      <c r="AR12" s="310"/>
    </row>
    <row r="13" spans="1:44" ht="23.7" customHeight="1" x14ac:dyDescent="0.3">
      <c r="A13" s="296" t="s">
        <v>73</v>
      </c>
      <c r="B13" s="297" t="s">
        <v>242</v>
      </c>
      <c r="C13" s="298" t="s">
        <v>243</v>
      </c>
      <c r="D13" s="299">
        <v>9.5</v>
      </c>
      <c r="E13" s="300"/>
      <c r="F13" s="300">
        <v>1</v>
      </c>
      <c r="G13" s="297" t="s">
        <v>242</v>
      </c>
      <c r="H13" s="298" t="s">
        <v>241</v>
      </c>
      <c r="I13" s="299">
        <v>9.5</v>
      </c>
      <c r="J13" s="300"/>
      <c r="K13" s="300">
        <v>1</v>
      </c>
      <c r="L13" s="297" t="s">
        <v>242</v>
      </c>
      <c r="M13" s="298" t="s">
        <v>241</v>
      </c>
      <c r="N13" s="299">
        <v>10</v>
      </c>
      <c r="O13" s="300"/>
      <c r="P13" s="300">
        <v>1</v>
      </c>
      <c r="Q13" s="297" t="s">
        <v>242</v>
      </c>
      <c r="R13" s="298" t="s">
        <v>302</v>
      </c>
      <c r="S13" s="299">
        <v>9.5</v>
      </c>
      <c r="T13" s="300"/>
      <c r="U13" s="300">
        <v>1</v>
      </c>
      <c r="V13" s="297" t="s">
        <v>242</v>
      </c>
      <c r="W13" s="298" t="s">
        <v>302</v>
      </c>
      <c r="X13" s="299">
        <v>9.5</v>
      </c>
      <c r="Y13" s="300"/>
      <c r="Z13" s="300">
        <v>1</v>
      </c>
      <c r="AA13" s="297"/>
      <c r="AB13" s="298"/>
      <c r="AC13" s="299"/>
      <c r="AD13" s="300"/>
      <c r="AE13" s="300"/>
      <c r="AF13" s="301">
        <f t="shared" si="0"/>
        <v>1.665</v>
      </c>
      <c r="AG13" s="302">
        <f t="shared" si="1"/>
        <v>49.664999999999999</v>
      </c>
      <c r="AH13" s="312">
        <f t="shared" si="2"/>
        <v>40</v>
      </c>
      <c r="AI13" s="313">
        <f t="shared" si="3"/>
        <v>0</v>
      </c>
      <c r="AJ13" s="313">
        <f t="shared" si="4"/>
        <v>9.6649999999999991</v>
      </c>
      <c r="AK13" s="314">
        <f t="shared" si="5"/>
        <v>6</v>
      </c>
      <c r="AL13" s="306">
        <f t="shared" si="6"/>
        <v>55.664999999999999</v>
      </c>
      <c r="AM13" s="307"/>
      <c r="AN13" s="308"/>
      <c r="AO13" s="308"/>
      <c r="AP13" s="308"/>
      <c r="AQ13" s="309">
        <f t="shared" si="7"/>
        <v>0</v>
      </c>
      <c r="AR13" s="310"/>
    </row>
    <row r="14" spans="1:44" ht="23.7" customHeight="1" x14ac:dyDescent="0.3">
      <c r="A14" s="296" t="s">
        <v>74</v>
      </c>
      <c r="B14" s="297">
        <v>125</v>
      </c>
      <c r="C14" s="298" t="s">
        <v>254</v>
      </c>
      <c r="D14" s="299">
        <v>9.5</v>
      </c>
      <c r="E14" s="300"/>
      <c r="F14" s="300"/>
      <c r="G14" s="297">
        <v>125</v>
      </c>
      <c r="H14" s="298" t="s">
        <v>254</v>
      </c>
      <c r="I14" s="299">
        <v>9.5</v>
      </c>
      <c r="J14" s="300"/>
      <c r="K14" s="300"/>
      <c r="L14" s="297">
        <v>125</v>
      </c>
      <c r="M14" s="298" t="s">
        <v>254</v>
      </c>
      <c r="N14" s="299">
        <v>9.5</v>
      </c>
      <c r="O14" s="300"/>
      <c r="P14" s="300"/>
      <c r="Q14" s="297">
        <v>125</v>
      </c>
      <c r="R14" s="298" t="s">
        <v>254</v>
      </c>
      <c r="S14" s="299">
        <v>9.5</v>
      </c>
      <c r="T14" s="300"/>
      <c r="U14" s="300"/>
      <c r="V14" s="297">
        <v>125</v>
      </c>
      <c r="W14" s="298" t="s">
        <v>254</v>
      </c>
      <c r="X14" s="299">
        <v>9.5</v>
      </c>
      <c r="Y14" s="300"/>
      <c r="Z14" s="300"/>
      <c r="AA14" s="297">
        <v>125</v>
      </c>
      <c r="AB14" s="298" t="s">
        <v>254</v>
      </c>
      <c r="AC14" s="299">
        <v>5.5</v>
      </c>
      <c r="AD14" s="300"/>
      <c r="AE14" s="300"/>
      <c r="AF14" s="301">
        <f t="shared" si="0"/>
        <v>1.998</v>
      </c>
      <c r="AG14" s="302">
        <f t="shared" si="1"/>
        <v>54.997999999999998</v>
      </c>
      <c r="AH14" s="312">
        <f t="shared" si="2"/>
        <v>40</v>
      </c>
      <c r="AI14" s="313">
        <f t="shared" si="3"/>
        <v>0</v>
      </c>
      <c r="AJ14" s="313">
        <f t="shared" si="4"/>
        <v>14.997999999999998</v>
      </c>
      <c r="AK14" s="314">
        <f t="shared" si="5"/>
        <v>0</v>
      </c>
      <c r="AL14" s="306">
        <f t="shared" si="6"/>
        <v>54.997999999999998</v>
      </c>
      <c r="AM14" s="307"/>
      <c r="AN14" s="308"/>
      <c r="AO14" s="308"/>
      <c r="AP14" s="308"/>
      <c r="AQ14" s="309">
        <f t="shared" si="7"/>
        <v>0</v>
      </c>
      <c r="AR14" s="310"/>
    </row>
    <row r="15" spans="1:44" ht="23.7" customHeight="1" x14ac:dyDescent="0.3">
      <c r="A15" s="296" t="s">
        <v>75</v>
      </c>
      <c r="B15" s="349"/>
      <c r="C15" s="350"/>
      <c r="D15" s="351"/>
      <c r="E15" s="352"/>
      <c r="F15" s="352"/>
      <c r="G15" s="349"/>
      <c r="H15" s="356"/>
      <c r="I15" s="351"/>
      <c r="J15" s="352"/>
      <c r="K15" s="352"/>
      <c r="L15" s="349"/>
      <c r="M15" s="350"/>
      <c r="N15" s="351"/>
      <c r="O15" s="352"/>
      <c r="P15" s="352"/>
      <c r="Q15" s="321">
        <v>121</v>
      </c>
      <c r="R15" s="358" t="s">
        <v>288</v>
      </c>
      <c r="S15" s="323">
        <v>9</v>
      </c>
      <c r="T15" s="324"/>
      <c r="U15" s="324"/>
      <c r="V15" s="321">
        <v>121</v>
      </c>
      <c r="W15" s="358" t="s">
        <v>288</v>
      </c>
      <c r="X15" s="323">
        <v>9</v>
      </c>
      <c r="Y15" s="324"/>
      <c r="Z15" s="324"/>
      <c r="AA15" s="297"/>
      <c r="AB15" s="320"/>
      <c r="AC15" s="299"/>
      <c r="AD15" s="300"/>
      <c r="AE15" s="300"/>
      <c r="AF15" s="301">
        <f>IF(D15+E15&gt;0,0.333,0)+IF(I15+J15&gt;0,0.333,0)+IF(N15+O15&gt;0,0.333,0)+IF(S15+T15&gt;0,0.333,0)+IF(X15+Y15&gt;0,0.333,0)+IF(AC15+AD15&gt;0,0.333,0)</f>
        <v>0.66600000000000004</v>
      </c>
      <c r="AG15" s="302">
        <f>SUM(D15,E15,I15,J15,N15,O15,S15,T15,X15,Y15,AC15,AD15,AF15)</f>
        <v>18.666</v>
      </c>
      <c r="AH15" s="312">
        <f>IF(AG15&lt;40,AG15,40)-AI15</f>
        <v>18.666</v>
      </c>
      <c r="AI15" s="313">
        <f>SUM(E15,J15,O15,T15,Y15,AD15)</f>
        <v>0</v>
      </c>
      <c r="AJ15" s="313">
        <f>IF(AG15 &gt;40,AG15 -40,0)</f>
        <v>0</v>
      </c>
      <c r="AK15" s="314">
        <f>SUM(F15,K15,P15,U15,Z15,AE15)+IF(F15+K15+P15+U15+Z15+AE15&gt;1,1)</f>
        <v>0</v>
      </c>
      <c r="AL15" s="306">
        <f>SUM(AH15,AI15,AJ15,AK15)</f>
        <v>18.666</v>
      </c>
      <c r="AM15" s="307"/>
      <c r="AN15" s="308"/>
      <c r="AO15" s="308"/>
      <c r="AP15" s="308"/>
      <c r="AQ15" s="309">
        <f>SUM(AM15:AP15)</f>
        <v>0</v>
      </c>
      <c r="AR15" s="310"/>
    </row>
    <row r="16" spans="1:44" ht="23.7" customHeight="1" x14ac:dyDescent="0.3">
      <c r="A16" s="296" t="s">
        <v>76</v>
      </c>
      <c r="B16" s="325" t="s">
        <v>244</v>
      </c>
      <c r="C16" s="328" t="s">
        <v>241</v>
      </c>
      <c r="D16" s="326">
        <v>9.5</v>
      </c>
      <c r="E16" s="327"/>
      <c r="F16" s="327"/>
      <c r="G16" s="297" t="s">
        <v>244</v>
      </c>
      <c r="H16" s="298" t="s">
        <v>241</v>
      </c>
      <c r="I16" s="299">
        <v>9.5</v>
      </c>
      <c r="J16" s="300"/>
      <c r="K16" s="300"/>
      <c r="L16" s="349"/>
      <c r="M16" s="356"/>
      <c r="N16" s="351"/>
      <c r="O16" s="352"/>
      <c r="P16" s="352"/>
      <c r="Q16" s="297" t="s">
        <v>244</v>
      </c>
      <c r="R16" s="298" t="s">
        <v>241</v>
      </c>
      <c r="S16" s="299">
        <v>9.5</v>
      </c>
      <c r="T16" s="300"/>
      <c r="U16" s="300"/>
      <c r="V16" s="297" t="s">
        <v>244</v>
      </c>
      <c r="W16" s="298" t="s">
        <v>241</v>
      </c>
      <c r="X16" s="299">
        <v>9.5</v>
      </c>
      <c r="Y16" s="300"/>
      <c r="Z16" s="300"/>
      <c r="AA16" s="297"/>
      <c r="AB16" s="298"/>
      <c r="AC16" s="299"/>
      <c r="AD16" s="300"/>
      <c r="AE16" s="300"/>
      <c r="AF16" s="301">
        <f t="shared" ref="AF16" si="8">IF(D16+E16&gt;0,0.333,0)+IF(I16+J16&gt;0,0.333,0)+IF(N16+O16&gt;0,0.333,0)+IF(S16+T16&gt;0,0.333,0)+IF(X16+Y16&gt;0,0.333,0)+IF(AC16+AD16&gt;0,0.333,0)</f>
        <v>1.3320000000000001</v>
      </c>
      <c r="AG16" s="302">
        <f t="shared" ref="AG16" si="9">SUM(D16,E16,I16,J16,N16,O16,S16,T16,X16,Y16,AC16,AD16,AF16)</f>
        <v>39.332000000000001</v>
      </c>
      <c r="AH16" s="312">
        <f t="shared" ref="AH16" si="10">IF(AG16&lt;40,AG16,40)-AI16</f>
        <v>39.332000000000001</v>
      </c>
      <c r="AI16" s="313">
        <f t="shared" ref="AI16" si="11">SUM(E16,J16,O16,T16,Y16,AD16)</f>
        <v>0</v>
      </c>
      <c r="AJ16" s="313">
        <f t="shared" ref="AJ16" si="12">IF(AG16 &gt;40,AG16 -40,0)</f>
        <v>0</v>
      </c>
      <c r="AK16" s="314">
        <f t="shared" ref="AK16" si="13">SUM(F16,K16,P16,U16,Z16,AE16)+IF(F16+K16+P16+U16+Z16+AE16&gt;1,1)</f>
        <v>0</v>
      </c>
      <c r="AL16" s="306">
        <f t="shared" ref="AL16" si="14">SUM(AH16,AI16,AJ16,AK16)</f>
        <v>39.332000000000001</v>
      </c>
      <c r="AM16" s="307"/>
      <c r="AN16" s="308"/>
      <c r="AO16" s="308"/>
      <c r="AP16" s="308"/>
      <c r="AQ16" s="309">
        <f t="shared" ref="AQ16" si="15">SUM(AM16:AP16)</f>
        <v>0</v>
      </c>
      <c r="AR16" s="310"/>
    </row>
    <row r="17" spans="1:44" ht="23.7" customHeight="1" x14ac:dyDescent="0.3">
      <c r="A17" s="296" t="s">
        <v>77</v>
      </c>
      <c r="B17" s="297">
        <v>117</v>
      </c>
      <c r="C17" s="298" t="s">
        <v>241</v>
      </c>
      <c r="D17" s="299">
        <v>9.5</v>
      </c>
      <c r="E17" s="300"/>
      <c r="F17" s="300"/>
      <c r="G17" s="297">
        <v>117</v>
      </c>
      <c r="H17" s="298" t="s">
        <v>241</v>
      </c>
      <c r="I17" s="299">
        <v>9.5</v>
      </c>
      <c r="J17" s="300"/>
      <c r="K17" s="300"/>
      <c r="L17" s="297">
        <v>117</v>
      </c>
      <c r="M17" s="298" t="s">
        <v>241</v>
      </c>
      <c r="N17" s="299">
        <v>9.5</v>
      </c>
      <c r="O17" s="300"/>
      <c r="P17" s="300">
        <v>1</v>
      </c>
      <c r="Q17" s="297">
        <v>117</v>
      </c>
      <c r="R17" s="298" t="s">
        <v>241</v>
      </c>
      <c r="S17" s="299">
        <v>9.5</v>
      </c>
      <c r="T17" s="300"/>
      <c r="U17" s="300"/>
      <c r="V17" s="297">
        <v>117</v>
      </c>
      <c r="W17" s="298" t="s">
        <v>241</v>
      </c>
      <c r="X17" s="299">
        <v>9.5</v>
      </c>
      <c r="Y17" s="300"/>
      <c r="Z17" s="300"/>
      <c r="AA17" s="297"/>
      <c r="AB17" s="298"/>
      <c r="AC17" s="299"/>
      <c r="AD17" s="300"/>
      <c r="AE17" s="300"/>
      <c r="AF17" s="301">
        <f t="shared" si="0"/>
        <v>1.665</v>
      </c>
      <c r="AG17" s="302">
        <f t="shared" si="1"/>
        <v>49.164999999999999</v>
      </c>
      <c r="AH17" s="312">
        <f t="shared" si="2"/>
        <v>40</v>
      </c>
      <c r="AI17" s="313">
        <f t="shared" si="3"/>
        <v>0</v>
      </c>
      <c r="AJ17" s="313">
        <f t="shared" si="4"/>
        <v>9.1649999999999991</v>
      </c>
      <c r="AK17" s="314">
        <f t="shared" si="5"/>
        <v>1</v>
      </c>
      <c r="AL17" s="306">
        <f t="shared" si="6"/>
        <v>50.164999999999999</v>
      </c>
      <c r="AM17" s="307"/>
      <c r="AN17" s="308"/>
      <c r="AO17" s="308"/>
      <c r="AP17" s="308"/>
      <c r="AQ17" s="309">
        <f t="shared" si="7"/>
        <v>0</v>
      </c>
      <c r="AR17" s="310"/>
    </row>
    <row r="18" spans="1:44" ht="23.7" customHeight="1" x14ac:dyDescent="0.3">
      <c r="A18" s="296" t="s">
        <v>81</v>
      </c>
      <c r="B18" s="297" t="s">
        <v>244</v>
      </c>
      <c r="C18" s="298" t="s">
        <v>254</v>
      </c>
      <c r="D18" s="299">
        <v>9.5</v>
      </c>
      <c r="E18" s="300"/>
      <c r="F18" s="300">
        <v>1</v>
      </c>
      <c r="G18" s="297" t="s">
        <v>244</v>
      </c>
      <c r="H18" s="298" t="s">
        <v>254</v>
      </c>
      <c r="I18" s="299">
        <v>9.5</v>
      </c>
      <c r="J18" s="300"/>
      <c r="K18" s="300">
        <v>1</v>
      </c>
      <c r="L18" s="297" t="s">
        <v>244</v>
      </c>
      <c r="M18" s="298" t="s">
        <v>254</v>
      </c>
      <c r="N18" s="299">
        <v>9.5</v>
      </c>
      <c r="O18" s="300"/>
      <c r="P18" s="300">
        <v>1</v>
      </c>
      <c r="Q18" s="297" t="s">
        <v>244</v>
      </c>
      <c r="R18" s="298" t="s">
        <v>254</v>
      </c>
      <c r="S18" s="299">
        <v>9.5</v>
      </c>
      <c r="T18" s="300"/>
      <c r="U18" s="300">
        <v>1</v>
      </c>
      <c r="V18" s="297" t="s">
        <v>244</v>
      </c>
      <c r="W18" s="298" t="s">
        <v>254</v>
      </c>
      <c r="X18" s="351">
        <v>6</v>
      </c>
      <c r="Y18" s="300"/>
      <c r="Z18" s="300"/>
      <c r="AA18" s="297" t="s">
        <v>244</v>
      </c>
      <c r="AB18" s="298" t="s">
        <v>254</v>
      </c>
      <c r="AC18" s="299">
        <v>5.5</v>
      </c>
      <c r="AD18" s="300"/>
      <c r="AE18" s="300"/>
      <c r="AF18" s="301">
        <f t="shared" si="0"/>
        <v>1.998</v>
      </c>
      <c r="AG18" s="302">
        <f t="shared" si="1"/>
        <v>51.497999999999998</v>
      </c>
      <c r="AH18" s="312">
        <f t="shared" si="2"/>
        <v>40</v>
      </c>
      <c r="AI18" s="313">
        <f t="shared" si="3"/>
        <v>0</v>
      </c>
      <c r="AJ18" s="313">
        <f t="shared" si="4"/>
        <v>11.497999999999998</v>
      </c>
      <c r="AK18" s="314">
        <f t="shared" si="5"/>
        <v>5</v>
      </c>
      <c r="AL18" s="306">
        <f t="shared" si="6"/>
        <v>56.497999999999998</v>
      </c>
      <c r="AM18" s="307"/>
      <c r="AN18" s="308"/>
      <c r="AO18" s="308"/>
      <c r="AP18" s="308"/>
      <c r="AQ18" s="309">
        <f t="shared" si="7"/>
        <v>0</v>
      </c>
      <c r="AR18" s="310"/>
    </row>
    <row r="19" spans="1:44" ht="23.7" customHeight="1" x14ac:dyDescent="0.3">
      <c r="A19" s="296" t="s">
        <v>82</v>
      </c>
      <c r="B19" s="349"/>
      <c r="C19" s="356"/>
      <c r="D19" s="351"/>
      <c r="E19" s="352"/>
      <c r="F19" s="352"/>
      <c r="G19" s="349"/>
      <c r="H19" s="356"/>
      <c r="I19" s="351"/>
      <c r="J19" s="352"/>
      <c r="K19" s="352"/>
      <c r="L19" s="297">
        <v>116</v>
      </c>
      <c r="M19" s="298" t="s">
        <v>277</v>
      </c>
      <c r="N19" s="299">
        <v>10.5</v>
      </c>
      <c r="O19" s="300"/>
      <c r="P19" s="300">
        <v>1</v>
      </c>
      <c r="Q19" s="297">
        <v>119</v>
      </c>
      <c r="R19" s="298" t="s">
        <v>255</v>
      </c>
      <c r="S19" s="299">
        <v>9.5</v>
      </c>
      <c r="T19" s="300"/>
      <c r="U19" s="300"/>
      <c r="V19" s="297">
        <v>119</v>
      </c>
      <c r="W19" s="298" t="s">
        <v>255</v>
      </c>
      <c r="X19" s="299">
        <v>9.5</v>
      </c>
      <c r="Y19" s="300"/>
      <c r="Z19" s="300"/>
      <c r="AA19" s="297"/>
      <c r="AB19" s="298"/>
      <c r="AC19" s="299"/>
      <c r="AD19" s="300"/>
      <c r="AE19" s="300"/>
      <c r="AF19" s="301">
        <f t="shared" si="0"/>
        <v>0.99900000000000011</v>
      </c>
      <c r="AG19" s="302">
        <f t="shared" si="1"/>
        <v>30.498999999999999</v>
      </c>
      <c r="AH19" s="312">
        <f t="shared" si="2"/>
        <v>30.498999999999999</v>
      </c>
      <c r="AI19" s="313">
        <f t="shared" si="3"/>
        <v>0</v>
      </c>
      <c r="AJ19" s="313">
        <f t="shared" si="4"/>
        <v>0</v>
      </c>
      <c r="AK19" s="314">
        <f t="shared" si="5"/>
        <v>1</v>
      </c>
      <c r="AL19" s="306">
        <f t="shared" si="6"/>
        <v>31.498999999999999</v>
      </c>
      <c r="AM19" s="307"/>
      <c r="AN19" s="308"/>
      <c r="AO19" s="308"/>
      <c r="AP19" s="308"/>
      <c r="AQ19" s="309">
        <f t="shared" si="7"/>
        <v>0</v>
      </c>
      <c r="AR19" s="310"/>
    </row>
    <row r="20" spans="1:44" ht="23.7" customHeight="1" x14ac:dyDescent="0.3">
      <c r="A20" s="296" t="s">
        <v>237</v>
      </c>
      <c r="B20" s="297">
        <v>124</v>
      </c>
      <c r="C20" s="320" t="s">
        <v>240</v>
      </c>
      <c r="D20" s="299">
        <v>9.5</v>
      </c>
      <c r="E20" s="300"/>
      <c r="F20" s="300"/>
      <c r="G20" s="297">
        <v>124</v>
      </c>
      <c r="H20" s="298" t="s">
        <v>240</v>
      </c>
      <c r="I20" s="299">
        <v>9.5</v>
      </c>
      <c r="J20" s="300"/>
      <c r="K20" s="300"/>
      <c r="L20" s="297">
        <v>124</v>
      </c>
      <c r="M20" s="320" t="s">
        <v>279</v>
      </c>
      <c r="N20" s="299">
        <v>9.5</v>
      </c>
      <c r="O20" s="300"/>
      <c r="P20" s="300"/>
      <c r="Q20" s="297">
        <v>124</v>
      </c>
      <c r="R20" s="320" t="s">
        <v>283</v>
      </c>
      <c r="S20" s="299">
        <v>9.5</v>
      </c>
      <c r="T20" s="300"/>
      <c r="U20" s="300"/>
      <c r="V20" s="297">
        <v>124</v>
      </c>
      <c r="W20" s="320" t="s">
        <v>286</v>
      </c>
      <c r="X20" s="299">
        <v>9.5</v>
      </c>
      <c r="Y20" s="300"/>
      <c r="Z20" s="300"/>
      <c r="AA20" s="297"/>
      <c r="AB20" s="320"/>
      <c r="AC20" s="299"/>
      <c r="AD20" s="300"/>
      <c r="AE20" s="300"/>
      <c r="AF20" s="301">
        <f>IF(D20+E20&gt;0,0.333,0)+IF(I20+J20&gt;0,0.333,0)+IF(N20+O20&gt;0,0.333,0)+IF(S20+T20&gt;0,0.333,0)+IF(X20+Y20&gt;0,0.333,0)+IF(AC20+AD20&gt;0,0.333,0)</f>
        <v>1.665</v>
      </c>
      <c r="AG20" s="302">
        <f>SUM(D20,E20,I20,J20,N20,O20,S20,T20,X20,Y20,AC20,AD20,AF20)</f>
        <v>49.164999999999999</v>
      </c>
      <c r="AH20" s="312">
        <f>IF(AG20&lt;40,AG20,40)-AI20</f>
        <v>40</v>
      </c>
      <c r="AI20" s="313">
        <f>SUM(E20,J20,O20,T20,Y20,AD20)</f>
        <v>0</v>
      </c>
      <c r="AJ20" s="313">
        <f>IF(AG20 &gt;40,AG20 -40,0)</f>
        <v>9.1649999999999991</v>
      </c>
      <c r="AK20" s="314">
        <f>SUM(F20,K20,P20,U20,Z20,AE20)+IF(F20+K20+P20+U20+Z20+AE20&gt;1,1)</f>
        <v>0</v>
      </c>
      <c r="AL20" s="306">
        <f>SUM(AH20,AI20,AJ20,AK20)</f>
        <v>49.164999999999999</v>
      </c>
      <c r="AM20" s="307"/>
      <c r="AN20" s="308"/>
      <c r="AO20" s="308"/>
      <c r="AP20" s="308"/>
      <c r="AQ20" s="309">
        <f>SUM(AM20:AP20)</f>
        <v>0</v>
      </c>
      <c r="AR20" s="310"/>
    </row>
    <row r="21" spans="1:44" ht="23.7" customHeight="1" x14ac:dyDescent="0.3">
      <c r="A21" s="296" t="s">
        <v>238</v>
      </c>
      <c r="B21" s="297">
        <v>118</v>
      </c>
      <c r="C21" s="298" t="s">
        <v>243</v>
      </c>
      <c r="D21" s="299">
        <v>9.5</v>
      </c>
      <c r="E21" s="300"/>
      <c r="F21" s="300"/>
      <c r="G21" s="297">
        <v>118</v>
      </c>
      <c r="H21" s="298" t="s">
        <v>243</v>
      </c>
      <c r="I21" s="299">
        <v>9.5</v>
      </c>
      <c r="J21" s="300"/>
      <c r="K21" s="300"/>
      <c r="L21" s="297">
        <v>122</v>
      </c>
      <c r="M21" s="298" t="s">
        <v>279</v>
      </c>
      <c r="N21" s="299">
        <v>9.5</v>
      </c>
      <c r="O21" s="300"/>
      <c r="P21" s="300"/>
      <c r="Q21" s="349"/>
      <c r="R21" s="356"/>
      <c r="S21" s="351"/>
      <c r="T21" s="352"/>
      <c r="U21" s="352"/>
      <c r="V21" s="297">
        <v>122</v>
      </c>
      <c r="W21" s="298" t="s">
        <v>286</v>
      </c>
      <c r="X21" s="299">
        <v>9.5</v>
      </c>
      <c r="Y21" s="300"/>
      <c r="Z21" s="300"/>
      <c r="AA21" s="297"/>
      <c r="AB21" s="298"/>
      <c r="AC21" s="299"/>
      <c r="AD21" s="300"/>
      <c r="AE21" s="300"/>
      <c r="AF21" s="301">
        <f t="shared" si="0"/>
        <v>1.3320000000000001</v>
      </c>
      <c r="AG21" s="302">
        <f t="shared" si="1"/>
        <v>39.332000000000001</v>
      </c>
      <c r="AH21" s="312">
        <f t="shared" si="2"/>
        <v>39.332000000000001</v>
      </c>
      <c r="AI21" s="313">
        <f t="shared" si="3"/>
        <v>0</v>
      </c>
      <c r="AJ21" s="313">
        <f t="shared" si="4"/>
        <v>0</v>
      </c>
      <c r="AK21" s="314">
        <f t="shared" si="5"/>
        <v>0</v>
      </c>
      <c r="AL21" s="306">
        <f t="shared" si="6"/>
        <v>39.332000000000001</v>
      </c>
      <c r="AM21" s="307"/>
      <c r="AN21" s="308"/>
      <c r="AO21" s="308"/>
      <c r="AP21" s="308"/>
      <c r="AQ21" s="309">
        <f t="shared" si="7"/>
        <v>0</v>
      </c>
      <c r="AR21" s="310"/>
    </row>
    <row r="22" spans="1:44" ht="23.7" customHeight="1" x14ac:dyDescent="0.3">
      <c r="A22" s="296" t="s">
        <v>239</v>
      </c>
      <c r="B22" s="297">
        <v>125</v>
      </c>
      <c r="C22" s="320" t="s">
        <v>254</v>
      </c>
      <c r="D22" s="299">
        <v>9.5</v>
      </c>
      <c r="E22" s="300"/>
      <c r="F22" s="300"/>
      <c r="G22" s="297">
        <v>125</v>
      </c>
      <c r="H22" s="298" t="s">
        <v>254</v>
      </c>
      <c r="I22" s="299">
        <v>9.5</v>
      </c>
      <c r="J22" s="300"/>
      <c r="K22" s="300"/>
      <c r="L22" s="297">
        <v>125</v>
      </c>
      <c r="M22" s="320" t="s">
        <v>254</v>
      </c>
      <c r="N22" s="299">
        <v>9.5</v>
      </c>
      <c r="O22" s="300"/>
      <c r="P22" s="300"/>
      <c r="Q22" s="297">
        <v>125</v>
      </c>
      <c r="R22" s="320" t="s">
        <v>254</v>
      </c>
      <c r="S22" s="299">
        <v>9.5</v>
      </c>
      <c r="T22" s="300"/>
      <c r="U22" s="300"/>
      <c r="V22" s="297">
        <v>125</v>
      </c>
      <c r="W22" s="320" t="s">
        <v>254</v>
      </c>
      <c r="X22" s="299">
        <v>9.5</v>
      </c>
      <c r="Y22" s="300"/>
      <c r="Z22" s="300"/>
      <c r="AA22" s="297">
        <v>125</v>
      </c>
      <c r="AB22" s="320" t="s">
        <v>254</v>
      </c>
      <c r="AC22" s="299">
        <v>5.5</v>
      </c>
      <c r="AD22" s="300"/>
      <c r="AE22" s="300"/>
      <c r="AF22" s="301">
        <f>IF(D22+E22&gt;0,0.333,0)+IF(I22+J22&gt;0,0.333,0)+IF(N22+O22&gt;0,0.333,0)+IF(S22+T22&gt;0,0.333,0)+IF(X22+Y22&gt;0,0.333,0)+IF(AC22+AD22&gt;0,0.333,0)</f>
        <v>1.998</v>
      </c>
      <c r="AG22" s="302">
        <f>SUM(D22,E22,I22,J22,N22,O22,S22,T22,X22,Y22,AC22,AD22,AF22)</f>
        <v>54.997999999999998</v>
      </c>
      <c r="AH22" s="312">
        <f>IF(AG22&lt;40,AG22,40)-AI22</f>
        <v>40</v>
      </c>
      <c r="AI22" s="313">
        <f>SUM(E22,J22,O22,T22,Y22,AD22)</f>
        <v>0</v>
      </c>
      <c r="AJ22" s="313">
        <f>IF(AG22 &gt;40,AG22 -40,0)</f>
        <v>14.997999999999998</v>
      </c>
      <c r="AK22" s="314">
        <f>SUM(F22,K22,P22,U22,Z22,AE22)+IF(F22+K22+P22+U22+Z22+AE22&gt;1,1)</f>
        <v>0</v>
      </c>
      <c r="AL22" s="306">
        <f>SUM(AH22,AI22,AJ22,AK22)</f>
        <v>54.997999999999998</v>
      </c>
      <c r="AM22" s="307"/>
      <c r="AN22" s="308"/>
      <c r="AO22" s="308"/>
      <c r="AP22" s="308"/>
      <c r="AQ22" s="309">
        <f>SUM(AM22:AP22)</f>
        <v>0</v>
      </c>
      <c r="AR22" s="310"/>
    </row>
    <row r="23" spans="1:44" ht="23.7" customHeight="1" x14ac:dyDescent="0.3">
      <c r="A23" s="296" t="s">
        <v>87</v>
      </c>
      <c r="B23" s="297">
        <v>121</v>
      </c>
      <c r="C23" s="298" t="s">
        <v>259</v>
      </c>
      <c r="D23" s="299">
        <v>9.5</v>
      </c>
      <c r="E23" s="300"/>
      <c r="F23" s="300"/>
      <c r="G23" s="297">
        <v>121</v>
      </c>
      <c r="H23" s="298" t="s">
        <v>259</v>
      </c>
      <c r="I23" s="299">
        <v>9</v>
      </c>
      <c r="J23" s="300"/>
      <c r="K23" s="300"/>
      <c r="L23" s="297">
        <v>121</v>
      </c>
      <c r="M23" s="298" t="s">
        <v>259</v>
      </c>
      <c r="N23" s="299">
        <v>9.5</v>
      </c>
      <c r="O23" s="300"/>
      <c r="P23" s="300"/>
      <c r="Q23" s="349"/>
      <c r="R23" s="356"/>
      <c r="S23" s="351"/>
      <c r="T23" s="352"/>
      <c r="U23" s="352"/>
      <c r="V23" s="297" t="s">
        <v>244</v>
      </c>
      <c r="W23" s="298" t="s">
        <v>306</v>
      </c>
      <c r="X23" s="299">
        <v>9.5</v>
      </c>
      <c r="Y23" s="300"/>
      <c r="Z23" s="300"/>
      <c r="AA23" s="297"/>
      <c r="AB23" s="298"/>
      <c r="AC23" s="299"/>
      <c r="AD23" s="300"/>
      <c r="AE23" s="300"/>
      <c r="AF23" s="301">
        <f t="shared" si="0"/>
        <v>1.3320000000000001</v>
      </c>
      <c r="AG23" s="302">
        <f t="shared" si="1"/>
        <v>38.832000000000001</v>
      </c>
      <c r="AH23" s="312">
        <f t="shared" si="2"/>
        <v>38.832000000000001</v>
      </c>
      <c r="AI23" s="313">
        <f t="shared" si="3"/>
        <v>0</v>
      </c>
      <c r="AJ23" s="313">
        <f t="shared" si="4"/>
        <v>0</v>
      </c>
      <c r="AK23" s="314">
        <f t="shared" si="5"/>
        <v>0</v>
      </c>
      <c r="AL23" s="306">
        <f t="shared" si="6"/>
        <v>38.832000000000001</v>
      </c>
      <c r="AM23" s="307"/>
      <c r="AN23" s="308"/>
      <c r="AO23" s="308"/>
      <c r="AP23" s="308"/>
      <c r="AQ23" s="309">
        <f t="shared" si="7"/>
        <v>0</v>
      </c>
      <c r="AR23" s="310"/>
    </row>
    <row r="24" spans="1:44" ht="23.7" customHeight="1" x14ac:dyDescent="0.3">
      <c r="A24" s="296" t="s">
        <v>88</v>
      </c>
      <c r="B24" s="297">
        <v>123</v>
      </c>
      <c r="C24" s="298" t="s">
        <v>254</v>
      </c>
      <c r="D24" s="299">
        <v>9.5</v>
      </c>
      <c r="E24" s="300"/>
      <c r="F24" s="300">
        <v>1</v>
      </c>
      <c r="G24" s="297">
        <v>126</v>
      </c>
      <c r="H24" s="298" t="s">
        <v>254</v>
      </c>
      <c r="I24" s="299">
        <v>9.5</v>
      </c>
      <c r="J24" s="300"/>
      <c r="K24" s="300"/>
      <c r="L24" s="297">
        <v>123</v>
      </c>
      <c r="M24" s="298" t="s">
        <v>254</v>
      </c>
      <c r="N24" s="299">
        <v>9.5</v>
      </c>
      <c r="O24" s="300"/>
      <c r="P24" s="300"/>
      <c r="Q24" s="297" t="s">
        <v>244</v>
      </c>
      <c r="R24" s="298" t="s">
        <v>254</v>
      </c>
      <c r="S24" s="351">
        <v>6.5</v>
      </c>
      <c r="T24" s="300"/>
      <c r="U24" s="300"/>
      <c r="V24" s="297">
        <v>123</v>
      </c>
      <c r="W24" s="298" t="s">
        <v>254</v>
      </c>
      <c r="X24" s="299">
        <v>9.5</v>
      </c>
      <c r="Y24" s="300"/>
      <c r="Z24" s="300"/>
      <c r="AA24" s="297"/>
      <c r="AB24" s="298"/>
      <c r="AC24" s="299"/>
      <c r="AD24" s="300"/>
      <c r="AE24" s="300"/>
      <c r="AF24" s="301">
        <f t="shared" si="0"/>
        <v>1.665</v>
      </c>
      <c r="AG24" s="302">
        <f t="shared" si="1"/>
        <v>46.164999999999999</v>
      </c>
      <c r="AH24" s="312">
        <f t="shared" si="2"/>
        <v>40</v>
      </c>
      <c r="AI24" s="313">
        <f t="shared" si="3"/>
        <v>0</v>
      </c>
      <c r="AJ24" s="313">
        <f t="shared" si="4"/>
        <v>6.1649999999999991</v>
      </c>
      <c r="AK24" s="314">
        <f t="shared" si="5"/>
        <v>1</v>
      </c>
      <c r="AL24" s="306">
        <f t="shared" si="6"/>
        <v>47.164999999999999</v>
      </c>
      <c r="AM24" s="307"/>
      <c r="AN24" s="308"/>
      <c r="AO24" s="308"/>
      <c r="AP24" s="308"/>
      <c r="AQ24" s="309">
        <f t="shared" si="7"/>
        <v>0</v>
      </c>
      <c r="AR24" s="310"/>
    </row>
    <row r="25" spans="1:44" ht="23.7" customHeight="1" x14ac:dyDescent="0.3">
      <c r="A25" s="296" t="s">
        <v>89</v>
      </c>
      <c r="B25" s="297">
        <v>118</v>
      </c>
      <c r="C25" s="320" t="s">
        <v>243</v>
      </c>
      <c r="D25" s="299">
        <v>9.5</v>
      </c>
      <c r="E25" s="300"/>
      <c r="F25" s="300"/>
      <c r="G25" s="297">
        <v>118</v>
      </c>
      <c r="H25" s="298" t="s">
        <v>243</v>
      </c>
      <c r="I25" s="299">
        <v>9.5</v>
      </c>
      <c r="J25" s="300"/>
      <c r="K25" s="300"/>
      <c r="L25" s="297">
        <v>118</v>
      </c>
      <c r="M25" s="320" t="s">
        <v>243</v>
      </c>
      <c r="N25" s="299">
        <v>9.5</v>
      </c>
      <c r="O25" s="300"/>
      <c r="P25" s="300"/>
      <c r="Q25" s="297">
        <v>122</v>
      </c>
      <c r="R25" s="320" t="s">
        <v>283</v>
      </c>
      <c r="S25" s="299">
        <v>9.5</v>
      </c>
      <c r="T25" s="300"/>
      <c r="U25" s="300"/>
      <c r="V25" s="297">
        <v>122</v>
      </c>
      <c r="W25" s="320" t="s">
        <v>286</v>
      </c>
      <c r="X25" s="299">
        <v>9.5</v>
      </c>
      <c r="Y25" s="300"/>
      <c r="Z25" s="300"/>
      <c r="AA25" s="297"/>
      <c r="AB25" s="320"/>
      <c r="AC25" s="299"/>
      <c r="AD25" s="300"/>
      <c r="AE25" s="300"/>
      <c r="AF25" s="301">
        <f>IF(D25+E25&gt;0,0.333,0)+IF(I25+J25&gt;0,0.333,0)+IF(N25+O25&gt;0,0.333,0)+IF(S25+T25&gt;0,0.333,0)+IF(X25+Y25&gt;0,0.333,0)+IF(AC25+AD25&gt;0,0.333,0)</f>
        <v>1.665</v>
      </c>
      <c r="AG25" s="302">
        <f>SUM(D25,E25,I25,J25,N25,O25,S25,T25,X25,Y25,AC25,AD25,AF25)</f>
        <v>49.164999999999999</v>
      </c>
      <c r="AH25" s="312">
        <f>IF(AG25&lt;40,AG25,40)-AI25</f>
        <v>40</v>
      </c>
      <c r="AI25" s="313">
        <f>SUM(E25,J25,O25,T25,Y25,AD25)</f>
        <v>0</v>
      </c>
      <c r="AJ25" s="313">
        <f>IF(AG25 &gt;40,AG25 -40,0)</f>
        <v>9.1649999999999991</v>
      </c>
      <c r="AK25" s="314">
        <f>SUM(F25,K25,P25,U25,Z25,AE25)+IF(F25+K25+P25+U25+Z25+AE25&gt;1,1)</f>
        <v>0</v>
      </c>
      <c r="AL25" s="306">
        <f>SUM(AH25,AI25,AJ25,AK25)</f>
        <v>49.164999999999999</v>
      </c>
      <c r="AM25" s="307"/>
      <c r="AN25" s="308"/>
      <c r="AO25" s="308"/>
      <c r="AP25" s="308"/>
      <c r="AQ25" s="309">
        <f>SUM(AM25:AP25)</f>
        <v>0</v>
      </c>
      <c r="AR25" s="310"/>
    </row>
    <row r="26" spans="1:44" ht="23.7" customHeight="1" x14ac:dyDescent="0.3">
      <c r="A26" s="296" t="s">
        <v>90</v>
      </c>
      <c r="B26" s="297">
        <v>125</v>
      </c>
      <c r="C26" s="298" t="s">
        <v>254</v>
      </c>
      <c r="D26" s="299">
        <v>9.5</v>
      </c>
      <c r="E26" s="300"/>
      <c r="F26" s="300">
        <v>1</v>
      </c>
      <c r="G26" s="297"/>
      <c r="H26" s="298" t="s">
        <v>254</v>
      </c>
      <c r="I26" s="299">
        <v>9.5</v>
      </c>
      <c r="J26" s="300"/>
      <c r="K26" s="300">
        <v>1</v>
      </c>
      <c r="L26" s="297">
        <v>125</v>
      </c>
      <c r="M26" s="298" t="s">
        <v>254</v>
      </c>
      <c r="N26" s="299">
        <v>9.5</v>
      </c>
      <c r="O26" s="300"/>
      <c r="P26" s="300">
        <v>1</v>
      </c>
      <c r="Q26" s="297">
        <v>125</v>
      </c>
      <c r="R26" s="298" t="s">
        <v>254</v>
      </c>
      <c r="S26" s="299">
        <v>9.5</v>
      </c>
      <c r="T26" s="300"/>
      <c r="U26" s="300">
        <v>1</v>
      </c>
      <c r="V26" s="297">
        <v>125</v>
      </c>
      <c r="W26" s="298" t="s">
        <v>254</v>
      </c>
      <c r="X26" s="299">
        <v>9.5</v>
      </c>
      <c r="Y26" s="300"/>
      <c r="Z26" s="300">
        <v>1</v>
      </c>
      <c r="AA26" s="297">
        <v>125</v>
      </c>
      <c r="AB26" s="298" t="s">
        <v>254</v>
      </c>
      <c r="AC26" s="299">
        <v>5.5</v>
      </c>
      <c r="AD26" s="300"/>
      <c r="AE26" s="300">
        <v>1</v>
      </c>
      <c r="AF26" s="301">
        <f t="shared" si="0"/>
        <v>1.998</v>
      </c>
      <c r="AG26" s="302">
        <f t="shared" si="1"/>
        <v>54.997999999999998</v>
      </c>
      <c r="AH26" s="312">
        <f t="shared" si="2"/>
        <v>40</v>
      </c>
      <c r="AI26" s="313">
        <f t="shared" si="3"/>
        <v>0</v>
      </c>
      <c r="AJ26" s="313">
        <f t="shared" si="4"/>
        <v>14.997999999999998</v>
      </c>
      <c r="AK26" s="314">
        <f t="shared" si="5"/>
        <v>7</v>
      </c>
      <c r="AL26" s="306">
        <f t="shared" si="6"/>
        <v>61.997999999999998</v>
      </c>
      <c r="AM26" s="307"/>
      <c r="AN26" s="308"/>
      <c r="AO26" s="308"/>
      <c r="AP26" s="308"/>
      <c r="AQ26" s="309">
        <f t="shared" si="7"/>
        <v>0</v>
      </c>
      <c r="AR26" s="310"/>
    </row>
    <row r="27" spans="1:44" ht="23.7" customHeight="1" x14ac:dyDescent="0.3">
      <c r="A27" s="296" t="s">
        <v>91</v>
      </c>
      <c r="B27" s="349"/>
      <c r="C27" s="357"/>
      <c r="D27" s="351"/>
      <c r="E27" s="352"/>
      <c r="F27" s="352"/>
      <c r="G27" s="349"/>
      <c r="H27" s="357"/>
      <c r="I27" s="351"/>
      <c r="J27" s="352"/>
      <c r="K27" s="352"/>
      <c r="L27" s="349"/>
      <c r="M27" s="356"/>
      <c r="N27" s="351"/>
      <c r="O27" s="352"/>
      <c r="P27" s="352"/>
      <c r="Q27" s="349"/>
      <c r="R27" s="356"/>
      <c r="S27" s="351"/>
      <c r="T27" s="352"/>
      <c r="U27" s="352"/>
      <c r="V27" s="349"/>
      <c r="W27" s="356"/>
      <c r="X27" s="351"/>
      <c r="Y27" s="352"/>
      <c r="Z27" s="352"/>
      <c r="AA27" s="297"/>
      <c r="AB27" s="298"/>
      <c r="AC27" s="299"/>
      <c r="AD27" s="300"/>
      <c r="AE27" s="300"/>
      <c r="AF27" s="301">
        <f t="shared" si="0"/>
        <v>0</v>
      </c>
      <c r="AG27" s="302">
        <f t="shared" si="1"/>
        <v>0</v>
      </c>
      <c r="AH27" s="312">
        <f t="shared" si="2"/>
        <v>0</v>
      </c>
      <c r="AI27" s="313">
        <f t="shared" si="3"/>
        <v>0</v>
      </c>
      <c r="AJ27" s="313">
        <f t="shared" si="4"/>
        <v>0</v>
      </c>
      <c r="AK27" s="314">
        <f t="shared" si="5"/>
        <v>0</v>
      </c>
      <c r="AL27" s="306">
        <f t="shared" si="6"/>
        <v>0</v>
      </c>
      <c r="AM27" s="307"/>
      <c r="AN27" s="308"/>
      <c r="AO27" s="308"/>
      <c r="AP27" s="308"/>
      <c r="AQ27" s="309">
        <f t="shared" si="7"/>
        <v>0</v>
      </c>
      <c r="AR27" s="310"/>
    </row>
    <row r="28" spans="1:44" ht="23.7" customHeight="1" x14ac:dyDescent="0.3">
      <c r="A28" s="296" t="s">
        <v>92</v>
      </c>
      <c r="B28" s="297">
        <v>128</v>
      </c>
      <c r="C28" s="298" t="s">
        <v>252</v>
      </c>
      <c r="D28" s="299">
        <v>9.5</v>
      </c>
      <c r="E28" s="300"/>
      <c r="F28" s="300"/>
      <c r="G28" s="297">
        <v>128</v>
      </c>
      <c r="H28" s="298" t="s">
        <v>252</v>
      </c>
      <c r="I28" s="299">
        <v>9.5</v>
      </c>
      <c r="J28" s="300"/>
      <c r="K28" s="300"/>
      <c r="L28" s="297">
        <v>128</v>
      </c>
      <c r="M28" s="298" t="s">
        <v>252</v>
      </c>
      <c r="N28" s="299">
        <v>8</v>
      </c>
      <c r="O28" s="300"/>
      <c r="P28" s="300"/>
      <c r="Q28" s="297">
        <v>128</v>
      </c>
      <c r="R28" s="298" t="s">
        <v>252</v>
      </c>
      <c r="S28" s="299">
        <v>9.5</v>
      </c>
      <c r="T28" s="300"/>
      <c r="U28" s="300"/>
      <c r="V28" s="297">
        <v>128</v>
      </c>
      <c r="W28" s="298" t="s">
        <v>252</v>
      </c>
      <c r="X28" s="299">
        <v>9.5</v>
      </c>
      <c r="Y28" s="300"/>
      <c r="Z28" s="300"/>
      <c r="AA28" s="297"/>
      <c r="AB28" s="298"/>
      <c r="AC28" s="299"/>
      <c r="AD28" s="300"/>
      <c r="AE28" s="300"/>
      <c r="AF28" s="301">
        <f t="shared" si="0"/>
        <v>1.665</v>
      </c>
      <c r="AG28" s="302">
        <f t="shared" si="1"/>
        <v>47.664999999999999</v>
      </c>
      <c r="AH28" s="312">
        <f t="shared" si="2"/>
        <v>40</v>
      </c>
      <c r="AI28" s="313">
        <f t="shared" si="3"/>
        <v>0</v>
      </c>
      <c r="AJ28" s="313">
        <f t="shared" si="4"/>
        <v>7.6649999999999991</v>
      </c>
      <c r="AK28" s="314">
        <f t="shared" si="5"/>
        <v>0</v>
      </c>
      <c r="AL28" s="306">
        <f t="shared" si="6"/>
        <v>47.664999999999999</v>
      </c>
      <c r="AM28" s="307"/>
      <c r="AN28" s="308"/>
      <c r="AO28" s="308"/>
      <c r="AP28" s="308"/>
      <c r="AQ28" s="309">
        <f t="shared" si="7"/>
        <v>0</v>
      </c>
      <c r="AR28" s="310"/>
    </row>
    <row r="29" spans="1:44" ht="23.7" customHeight="1" x14ac:dyDescent="0.3">
      <c r="A29" s="296" t="s">
        <v>93</v>
      </c>
      <c r="B29" s="297">
        <v>128</v>
      </c>
      <c r="C29" s="298" t="s">
        <v>252</v>
      </c>
      <c r="D29" s="299">
        <v>9.5</v>
      </c>
      <c r="E29" s="300"/>
      <c r="F29" s="300">
        <v>1</v>
      </c>
      <c r="G29" s="297">
        <v>128</v>
      </c>
      <c r="H29" s="298" t="s">
        <v>252</v>
      </c>
      <c r="I29" s="299">
        <v>9.5</v>
      </c>
      <c r="J29" s="300"/>
      <c r="K29" s="300">
        <v>1</v>
      </c>
      <c r="L29" s="297">
        <v>128</v>
      </c>
      <c r="M29" s="298" t="s">
        <v>278</v>
      </c>
      <c r="N29" s="299">
        <v>8</v>
      </c>
      <c r="O29" s="300"/>
      <c r="P29" s="300">
        <v>1</v>
      </c>
      <c r="Q29" s="297">
        <v>128</v>
      </c>
      <c r="R29" s="298" t="s">
        <v>252</v>
      </c>
      <c r="S29" s="299">
        <v>9.5</v>
      </c>
      <c r="T29" s="300"/>
      <c r="U29" s="300">
        <v>1</v>
      </c>
      <c r="V29" s="297">
        <v>128</v>
      </c>
      <c r="W29" s="298" t="s">
        <v>252</v>
      </c>
      <c r="X29" s="299">
        <v>9.5</v>
      </c>
      <c r="Y29" s="300"/>
      <c r="Z29" s="300">
        <v>1</v>
      </c>
      <c r="AA29" s="297">
        <v>128</v>
      </c>
      <c r="AB29" s="298" t="s">
        <v>252</v>
      </c>
      <c r="AC29" s="299">
        <v>4</v>
      </c>
      <c r="AD29" s="300"/>
      <c r="AE29" s="300">
        <v>1</v>
      </c>
      <c r="AF29" s="301">
        <f t="shared" si="0"/>
        <v>1.998</v>
      </c>
      <c r="AG29" s="302">
        <f t="shared" si="1"/>
        <v>51.997999999999998</v>
      </c>
      <c r="AH29" s="312">
        <f t="shared" si="2"/>
        <v>40</v>
      </c>
      <c r="AI29" s="313">
        <f t="shared" si="3"/>
        <v>0</v>
      </c>
      <c r="AJ29" s="313">
        <f t="shared" si="4"/>
        <v>11.997999999999998</v>
      </c>
      <c r="AK29" s="314">
        <f t="shared" si="5"/>
        <v>7</v>
      </c>
      <c r="AL29" s="306">
        <f t="shared" si="6"/>
        <v>58.997999999999998</v>
      </c>
      <c r="AM29" s="307"/>
      <c r="AN29" s="308"/>
      <c r="AO29" s="308"/>
      <c r="AP29" s="308"/>
      <c r="AQ29" s="309">
        <f t="shared" si="7"/>
        <v>0</v>
      </c>
      <c r="AR29" s="310"/>
    </row>
    <row r="30" spans="1:44" ht="23.7" customHeight="1" x14ac:dyDescent="0.3">
      <c r="A30" s="296" t="s">
        <v>94</v>
      </c>
      <c r="B30" s="297" t="s">
        <v>244</v>
      </c>
      <c r="C30" s="320" t="s">
        <v>254</v>
      </c>
      <c r="D30" s="299">
        <v>9.5</v>
      </c>
      <c r="E30" s="300"/>
      <c r="F30" s="300"/>
      <c r="G30" s="297" t="s">
        <v>244</v>
      </c>
      <c r="H30" s="298" t="s">
        <v>254</v>
      </c>
      <c r="I30" s="299">
        <v>9.5</v>
      </c>
      <c r="J30" s="300"/>
      <c r="K30" s="300"/>
      <c r="L30" s="349"/>
      <c r="M30" s="350"/>
      <c r="N30" s="351"/>
      <c r="O30" s="352"/>
      <c r="P30" s="352"/>
      <c r="Q30" s="297" t="s">
        <v>244</v>
      </c>
      <c r="R30" s="320" t="s">
        <v>254</v>
      </c>
      <c r="S30" s="299">
        <v>9.5</v>
      </c>
      <c r="T30" s="300"/>
      <c r="U30" s="300"/>
      <c r="V30" s="349"/>
      <c r="W30" s="350"/>
      <c r="X30" s="351"/>
      <c r="Y30" s="352"/>
      <c r="Z30" s="352"/>
      <c r="AA30" s="297"/>
      <c r="AB30" s="320"/>
      <c r="AC30" s="299"/>
      <c r="AD30" s="300"/>
      <c r="AE30" s="300"/>
      <c r="AF30" s="301">
        <f>IF(D30+E30&gt;0,0.333,0)+IF(I30+J30&gt;0,0.333,0)+IF(N30+O30&gt;0,0.333,0)+IF(S30+T30&gt;0,0.333,0)+IF(X30+Y30&gt;0,0.333,0)+IF(AC30+AD30&gt;0,0.333,0)</f>
        <v>0.99900000000000011</v>
      </c>
      <c r="AG30" s="302">
        <f>SUM(D30,E30,I30,J30,N30,O30,S30,T30,X30,Y30,AC30,AD30,AF30)</f>
        <v>29.498999999999999</v>
      </c>
      <c r="AH30" s="312">
        <f>IF(AG30&lt;40,AG30,40)-AI30</f>
        <v>29.498999999999999</v>
      </c>
      <c r="AI30" s="313">
        <f>SUM(E30,J30,O30,T30,Y30,AD30)</f>
        <v>0</v>
      </c>
      <c r="AJ30" s="313">
        <f>IF(AG30 &gt;40,AG30 -40,0)</f>
        <v>0</v>
      </c>
      <c r="AK30" s="314">
        <f>SUM(F30,K30,P30,U30,Z30,AE30)+IF(F30+K30+P30+U30+Z30+AE30&gt;1,1)</f>
        <v>0</v>
      </c>
      <c r="AL30" s="306">
        <f>SUM(AH30,AI30,AJ30,AK30)</f>
        <v>29.498999999999999</v>
      </c>
      <c r="AM30" s="307"/>
      <c r="AN30" s="308"/>
      <c r="AO30" s="308"/>
      <c r="AP30" s="308"/>
      <c r="AQ30" s="309">
        <f>SUM(AM30:AP30)</f>
        <v>0</v>
      </c>
      <c r="AR30" s="310"/>
    </row>
    <row r="31" spans="1:44" ht="23.7" customHeight="1" x14ac:dyDescent="0.3">
      <c r="A31" s="296" t="s">
        <v>95</v>
      </c>
      <c r="B31" s="297">
        <v>125</v>
      </c>
      <c r="C31" s="298" t="s">
        <v>254</v>
      </c>
      <c r="D31" s="299">
        <v>9.5</v>
      </c>
      <c r="E31" s="300"/>
      <c r="F31" s="300"/>
      <c r="G31" s="297">
        <v>125</v>
      </c>
      <c r="H31" s="298" t="s">
        <v>254</v>
      </c>
      <c r="I31" s="299">
        <v>9.5</v>
      </c>
      <c r="J31" s="300"/>
      <c r="K31" s="300"/>
      <c r="L31" s="297">
        <v>125</v>
      </c>
      <c r="M31" s="298" t="s">
        <v>254</v>
      </c>
      <c r="N31" s="299">
        <v>9.5</v>
      </c>
      <c r="O31" s="300"/>
      <c r="P31" s="300"/>
      <c r="Q31" s="297">
        <v>125</v>
      </c>
      <c r="R31" s="298" t="s">
        <v>254</v>
      </c>
      <c r="S31" s="299">
        <v>9.5</v>
      </c>
      <c r="T31" s="300"/>
      <c r="U31" s="300"/>
      <c r="V31" s="297">
        <v>125</v>
      </c>
      <c r="W31" s="298" t="s">
        <v>254</v>
      </c>
      <c r="X31" s="299">
        <v>9.5</v>
      </c>
      <c r="Y31" s="300"/>
      <c r="Z31" s="300"/>
      <c r="AA31" s="297">
        <v>125</v>
      </c>
      <c r="AB31" s="298" t="s">
        <v>254</v>
      </c>
      <c r="AC31" s="299">
        <v>5.5</v>
      </c>
      <c r="AD31" s="300"/>
      <c r="AE31" s="300"/>
      <c r="AF31" s="301">
        <f t="shared" si="0"/>
        <v>1.998</v>
      </c>
      <c r="AG31" s="302">
        <f t="shared" si="1"/>
        <v>54.997999999999998</v>
      </c>
      <c r="AH31" s="312">
        <f t="shared" si="2"/>
        <v>40</v>
      </c>
      <c r="AI31" s="313">
        <f t="shared" si="3"/>
        <v>0</v>
      </c>
      <c r="AJ31" s="313">
        <f t="shared" si="4"/>
        <v>14.997999999999998</v>
      </c>
      <c r="AK31" s="314">
        <f t="shared" si="5"/>
        <v>0</v>
      </c>
      <c r="AL31" s="306">
        <f t="shared" si="6"/>
        <v>54.997999999999998</v>
      </c>
      <c r="AM31" s="307"/>
      <c r="AN31" s="308"/>
      <c r="AO31" s="308"/>
      <c r="AP31" s="308"/>
      <c r="AQ31" s="309">
        <f t="shared" si="7"/>
        <v>0</v>
      </c>
      <c r="AR31" s="310"/>
    </row>
    <row r="32" spans="1:44" ht="23.7" customHeight="1" x14ac:dyDescent="0.3">
      <c r="A32" s="296" t="s">
        <v>96</v>
      </c>
      <c r="B32" s="297">
        <v>123</v>
      </c>
      <c r="C32" s="298" t="s">
        <v>254</v>
      </c>
      <c r="D32" s="299">
        <v>9.5</v>
      </c>
      <c r="E32" s="300"/>
      <c r="F32" s="300"/>
      <c r="G32" s="297">
        <v>126</v>
      </c>
      <c r="H32" s="298" t="s">
        <v>254</v>
      </c>
      <c r="I32" s="299">
        <v>9.5</v>
      </c>
      <c r="J32" s="300"/>
      <c r="K32" s="300"/>
      <c r="L32" s="297">
        <v>126</v>
      </c>
      <c r="M32" s="298" t="s">
        <v>254</v>
      </c>
      <c r="N32" s="299">
        <v>9.5</v>
      </c>
      <c r="O32" s="300"/>
      <c r="P32" s="300"/>
      <c r="Q32" s="297">
        <v>126</v>
      </c>
      <c r="R32" s="298" t="s">
        <v>254</v>
      </c>
      <c r="S32" s="299">
        <v>9.5</v>
      </c>
      <c r="T32" s="300"/>
      <c r="U32" s="300"/>
      <c r="V32" s="297">
        <v>123</v>
      </c>
      <c r="W32" s="298" t="s">
        <v>254</v>
      </c>
      <c r="X32" s="299">
        <v>9.5</v>
      </c>
      <c r="Y32" s="300"/>
      <c r="Z32" s="300"/>
      <c r="AA32" s="297">
        <v>126</v>
      </c>
      <c r="AB32" s="298" t="s">
        <v>254</v>
      </c>
      <c r="AC32" s="299">
        <v>5.5</v>
      </c>
      <c r="AD32" s="300"/>
      <c r="AE32" s="300"/>
      <c r="AF32" s="301">
        <f t="shared" si="0"/>
        <v>1.998</v>
      </c>
      <c r="AG32" s="302">
        <f t="shared" si="1"/>
        <v>54.997999999999998</v>
      </c>
      <c r="AH32" s="312">
        <f t="shared" si="2"/>
        <v>40</v>
      </c>
      <c r="AI32" s="313">
        <f t="shared" si="3"/>
        <v>0</v>
      </c>
      <c r="AJ32" s="313">
        <f t="shared" si="4"/>
        <v>14.997999999999998</v>
      </c>
      <c r="AK32" s="314">
        <f t="shared" si="5"/>
        <v>0</v>
      </c>
      <c r="AL32" s="306">
        <f t="shared" si="6"/>
        <v>54.997999999999998</v>
      </c>
      <c r="AM32" s="307"/>
      <c r="AN32" s="308"/>
      <c r="AO32" s="308"/>
      <c r="AP32" s="308"/>
      <c r="AQ32" s="309">
        <f t="shared" si="7"/>
        <v>0</v>
      </c>
      <c r="AR32" s="310"/>
    </row>
    <row r="33" spans="1:44" ht="23.7" customHeight="1" x14ac:dyDescent="0.3">
      <c r="A33" s="296" t="s">
        <v>97</v>
      </c>
      <c r="B33" s="297">
        <v>120</v>
      </c>
      <c r="C33" s="320" t="s">
        <v>243</v>
      </c>
      <c r="D33" s="299">
        <v>9.5</v>
      </c>
      <c r="E33" s="300"/>
      <c r="F33" s="300"/>
      <c r="G33" s="297">
        <v>120</v>
      </c>
      <c r="H33" s="298" t="s">
        <v>243</v>
      </c>
      <c r="I33" s="299">
        <v>9.5</v>
      </c>
      <c r="J33" s="300"/>
      <c r="K33" s="300"/>
      <c r="L33" s="297">
        <v>120</v>
      </c>
      <c r="M33" s="320" t="s">
        <v>243</v>
      </c>
      <c r="N33" s="299">
        <v>9.5</v>
      </c>
      <c r="O33" s="300"/>
      <c r="P33" s="300"/>
      <c r="Q33" s="297">
        <v>124</v>
      </c>
      <c r="R33" s="320" t="s">
        <v>283</v>
      </c>
      <c r="S33" s="299">
        <v>9.5</v>
      </c>
      <c r="T33" s="300"/>
      <c r="U33" s="300"/>
      <c r="V33" s="297">
        <v>120</v>
      </c>
      <c r="W33" s="320" t="s">
        <v>302</v>
      </c>
      <c r="X33" s="299">
        <v>10</v>
      </c>
      <c r="Y33" s="300"/>
      <c r="Z33" s="300"/>
      <c r="AA33" s="297"/>
      <c r="AB33" s="320"/>
      <c r="AC33" s="299"/>
      <c r="AD33" s="300"/>
      <c r="AE33" s="300"/>
      <c r="AF33" s="301">
        <f t="shared" ref="AF33:AF47" si="16">IF(D33+E33&gt;0,0.333,0)+IF(I33+J33&gt;0,0.333,0)+IF(N33+O33&gt;0,0.333,0)+IF(S33+T33&gt;0,0.333,0)+IF(X33+Y33&gt;0,0.333,0)+IF(AC33+AD33&gt;0,0.333,0)</f>
        <v>1.665</v>
      </c>
      <c r="AG33" s="302">
        <f t="shared" ref="AG33:AG47" si="17">SUM(D33,E33,I33,J33,N33,O33,S33,T33,X33,Y33,AC33,AD33,AF33)</f>
        <v>49.664999999999999</v>
      </c>
      <c r="AH33" s="312">
        <f t="shared" ref="AH33:AH47" si="18">IF(AG33&lt;40,AG33,40)-AI33</f>
        <v>40</v>
      </c>
      <c r="AI33" s="313">
        <f t="shared" ref="AI33:AI47" si="19">SUM(E33,J33,O33,T33,Y33,AD33)</f>
        <v>0</v>
      </c>
      <c r="AJ33" s="313">
        <f t="shared" ref="AJ33:AJ47" si="20">IF(AG33 &gt;40,AG33 -40,0)</f>
        <v>9.6649999999999991</v>
      </c>
      <c r="AK33" s="314">
        <f t="shared" ref="AK33:AK47" si="21">SUM(F33,K33,P33,U33,Z33,AE33)+IF(F33+K33+P33+U33+Z33+AE33&gt;1,1)</f>
        <v>0</v>
      </c>
      <c r="AL33" s="306">
        <f t="shared" ref="AL33:AL47" si="22">SUM(AH33,AI33,AJ33,AK33)</f>
        <v>49.664999999999999</v>
      </c>
      <c r="AM33" s="307"/>
      <c r="AN33" s="308"/>
      <c r="AO33" s="308"/>
      <c r="AP33" s="308"/>
      <c r="AQ33" s="309">
        <f t="shared" ref="AQ33:AQ47" si="23">SUM(AM33:AP33)</f>
        <v>0</v>
      </c>
      <c r="AR33" s="310"/>
    </row>
    <row r="34" spans="1:44" ht="23.7" customHeight="1" x14ac:dyDescent="0.3">
      <c r="A34" s="296" t="s">
        <v>98</v>
      </c>
      <c r="B34" s="297">
        <v>121</v>
      </c>
      <c r="C34" s="320" t="s">
        <v>259</v>
      </c>
      <c r="D34" s="299">
        <v>9.5</v>
      </c>
      <c r="E34" s="300"/>
      <c r="F34" s="300">
        <v>1</v>
      </c>
      <c r="G34" s="297">
        <v>121</v>
      </c>
      <c r="H34" s="298" t="s">
        <v>259</v>
      </c>
      <c r="I34" s="299">
        <v>9</v>
      </c>
      <c r="J34" s="300"/>
      <c r="K34" s="300">
        <v>1</v>
      </c>
      <c r="L34" s="297">
        <v>121</v>
      </c>
      <c r="M34" s="320" t="s">
        <v>259</v>
      </c>
      <c r="N34" s="299">
        <v>9.5</v>
      </c>
      <c r="O34" s="300"/>
      <c r="P34" s="300">
        <v>1</v>
      </c>
      <c r="Q34" s="297">
        <v>121</v>
      </c>
      <c r="R34" s="320" t="s">
        <v>288</v>
      </c>
      <c r="S34" s="299">
        <v>9</v>
      </c>
      <c r="T34" s="300"/>
      <c r="U34" s="300">
        <v>1</v>
      </c>
      <c r="V34" s="297">
        <v>121</v>
      </c>
      <c r="W34" s="320" t="s">
        <v>317</v>
      </c>
      <c r="X34" s="299">
        <v>10</v>
      </c>
      <c r="Y34" s="300"/>
      <c r="Z34" s="300">
        <v>1</v>
      </c>
      <c r="AA34" s="297"/>
      <c r="AB34" s="320"/>
      <c r="AC34" s="299"/>
      <c r="AD34" s="300"/>
      <c r="AE34" s="300"/>
      <c r="AF34" s="301">
        <f t="shared" si="16"/>
        <v>1.665</v>
      </c>
      <c r="AG34" s="302">
        <f t="shared" si="17"/>
        <v>48.664999999999999</v>
      </c>
      <c r="AH34" s="312">
        <f t="shared" si="18"/>
        <v>40</v>
      </c>
      <c r="AI34" s="313">
        <f t="shared" si="19"/>
        <v>0</v>
      </c>
      <c r="AJ34" s="313">
        <f t="shared" si="20"/>
        <v>8.6649999999999991</v>
      </c>
      <c r="AK34" s="314">
        <f t="shared" si="21"/>
        <v>6</v>
      </c>
      <c r="AL34" s="306">
        <f t="shared" si="22"/>
        <v>54.664999999999999</v>
      </c>
      <c r="AM34" s="307"/>
      <c r="AN34" s="308"/>
      <c r="AO34" s="308"/>
      <c r="AP34" s="308"/>
      <c r="AQ34" s="309">
        <f t="shared" si="23"/>
        <v>0</v>
      </c>
      <c r="AR34" s="310"/>
    </row>
    <row r="35" spans="1:44" ht="23.7" customHeight="1" x14ac:dyDescent="0.3">
      <c r="A35" s="296" t="s">
        <v>99</v>
      </c>
      <c r="B35" s="349"/>
      <c r="C35" s="350"/>
      <c r="D35" s="351"/>
      <c r="E35" s="352"/>
      <c r="F35" s="352"/>
      <c r="G35" s="297">
        <v>122</v>
      </c>
      <c r="H35" s="298" t="s">
        <v>240</v>
      </c>
      <c r="I35" s="299">
        <v>9.5</v>
      </c>
      <c r="J35" s="300"/>
      <c r="K35" s="300">
        <v>1</v>
      </c>
      <c r="L35" s="297">
        <v>122</v>
      </c>
      <c r="M35" s="320" t="s">
        <v>279</v>
      </c>
      <c r="N35" s="299">
        <v>9.5</v>
      </c>
      <c r="O35" s="300"/>
      <c r="P35" s="300">
        <v>1</v>
      </c>
      <c r="Q35" s="297">
        <v>122</v>
      </c>
      <c r="R35" s="320" t="s">
        <v>283</v>
      </c>
      <c r="S35" s="299">
        <v>9.5</v>
      </c>
      <c r="T35" s="300"/>
      <c r="U35" s="300">
        <v>1</v>
      </c>
      <c r="V35" s="297">
        <v>122</v>
      </c>
      <c r="W35" s="320" t="s">
        <v>286</v>
      </c>
      <c r="X35" s="299">
        <v>9.5</v>
      </c>
      <c r="Y35" s="300"/>
      <c r="Z35" s="300"/>
      <c r="AA35" s="297"/>
      <c r="AB35" s="320"/>
      <c r="AC35" s="299"/>
      <c r="AD35" s="300"/>
      <c r="AE35" s="300"/>
      <c r="AF35" s="301">
        <f t="shared" si="16"/>
        <v>1.3320000000000001</v>
      </c>
      <c r="AG35" s="302">
        <f t="shared" si="17"/>
        <v>39.332000000000001</v>
      </c>
      <c r="AH35" s="312">
        <f t="shared" si="18"/>
        <v>39.332000000000001</v>
      </c>
      <c r="AI35" s="313">
        <f t="shared" si="19"/>
        <v>0</v>
      </c>
      <c r="AJ35" s="313">
        <f t="shared" si="20"/>
        <v>0</v>
      </c>
      <c r="AK35" s="314">
        <f t="shared" si="21"/>
        <v>4</v>
      </c>
      <c r="AL35" s="306">
        <f t="shared" si="22"/>
        <v>43.332000000000001</v>
      </c>
      <c r="AM35" s="307"/>
      <c r="AN35" s="308"/>
      <c r="AO35" s="308"/>
      <c r="AP35" s="308"/>
      <c r="AQ35" s="309">
        <f t="shared" si="23"/>
        <v>0</v>
      </c>
      <c r="AR35" s="310"/>
    </row>
    <row r="36" spans="1:44" ht="23.7" customHeight="1" x14ac:dyDescent="0.3">
      <c r="A36" s="296" t="s">
        <v>100</v>
      </c>
      <c r="B36" s="297" t="s">
        <v>244</v>
      </c>
      <c r="C36" s="320" t="s">
        <v>254</v>
      </c>
      <c r="D36" s="299">
        <v>9.5</v>
      </c>
      <c r="E36" s="300"/>
      <c r="F36" s="300"/>
      <c r="G36" s="297" t="s">
        <v>244</v>
      </c>
      <c r="H36" s="298" t="s">
        <v>254</v>
      </c>
      <c r="I36" s="299">
        <v>9.5</v>
      </c>
      <c r="J36" s="300"/>
      <c r="K36" s="300"/>
      <c r="L36" s="349"/>
      <c r="M36" s="350"/>
      <c r="N36" s="351"/>
      <c r="O36" s="352"/>
      <c r="P36" s="352"/>
      <c r="Q36" s="297" t="s">
        <v>244</v>
      </c>
      <c r="R36" s="320" t="s">
        <v>254</v>
      </c>
      <c r="S36" s="299">
        <v>9.5</v>
      </c>
      <c r="T36" s="300"/>
      <c r="U36" s="300"/>
      <c r="V36" s="297" t="s">
        <v>244</v>
      </c>
      <c r="W36" s="320" t="s">
        <v>254</v>
      </c>
      <c r="X36" s="299">
        <v>9.5</v>
      </c>
      <c r="Y36" s="300"/>
      <c r="Z36" s="300"/>
      <c r="AA36" s="297" t="s">
        <v>244</v>
      </c>
      <c r="AB36" s="320" t="s">
        <v>254</v>
      </c>
      <c r="AC36" s="299">
        <v>5.5</v>
      </c>
      <c r="AD36" s="300"/>
      <c r="AE36" s="300"/>
      <c r="AF36" s="301">
        <f t="shared" si="16"/>
        <v>1.665</v>
      </c>
      <c r="AG36" s="302">
        <f t="shared" si="17"/>
        <v>45.164999999999999</v>
      </c>
      <c r="AH36" s="312">
        <f t="shared" si="18"/>
        <v>40</v>
      </c>
      <c r="AI36" s="313">
        <f t="shared" si="19"/>
        <v>0</v>
      </c>
      <c r="AJ36" s="313">
        <f t="shared" si="20"/>
        <v>5.1649999999999991</v>
      </c>
      <c r="AK36" s="314">
        <f t="shared" si="21"/>
        <v>0</v>
      </c>
      <c r="AL36" s="306">
        <f t="shared" si="22"/>
        <v>45.164999999999999</v>
      </c>
      <c r="AM36" s="307"/>
      <c r="AN36" s="308"/>
      <c r="AO36" s="308"/>
      <c r="AP36" s="308"/>
      <c r="AQ36" s="309">
        <f t="shared" si="23"/>
        <v>0</v>
      </c>
      <c r="AR36" s="310"/>
    </row>
    <row r="37" spans="1:44" ht="23.7" customHeight="1" x14ac:dyDescent="0.3">
      <c r="A37" s="296" t="s">
        <v>101</v>
      </c>
      <c r="B37" s="349"/>
      <c r="C37" s="350"/>
      <c r="D37" s="351"/>
      <c r="E37" s="352"/>
      <c r="F37" s="352"/>
      <c r="G37" s="349"/>
      <c r="H37" s="356"/>
      <c r="I37" s="351"/>
      <c r="J37" s="352"/>
      <c r="K37" s="352"/>
      <c r="L37" s="297">
        <v>121</v>
      </c>
      <c r="M37" s="320" t="s">
        <v>259</v>
      </c>
      <c r="N37" s="299">
        <v>9.5</v>
      </c>
      <c r="O37" s="300"/>
      <c r="P37" s="300"/>
      <c r="Q37" s="297">
        <v>121</v>
      </c>
      <c r="R37" s="320" t="s">
        <v>288</v>
      </c>
      <c r="S37" s="299">
        <v>9</v>
      </c>
      <c r="T37" s="300"/>
      <c r="U37" s="300"/>
      <c r="V37" s="297">
        <v>121</v>
      </c>
      <c r="W37" s="320" t="s">
        <v>288</v>
      </c>
      <c r="X37" s="299">
        <v>9</v>
      </c>
      <c r="Y37" s="300"/>
      <c r="Z37" s="300"/>
      <c r="AA37" s="297"/>
      <c r="AB37" s="320"/>
      <c r="AC37" s="299"/>
      <c r="AD37" s="300"/>
      <c r="AE37" s="300"/>
      <c r="AF37" s="301">
        <f t="shared" si="16"/>
        <v>0.99900000000000011</v>
      </c>
      <c r="AG37" s="302">
        <f t="shared" si="17"/>
        <v>28.498999999999999</v>
      </c>
      <c r="AH37" s="312">
        <f t="shared" si="18"/>
        <v>28.498999999999999</v>
      </c>
      <c r="AI37" s="313">
        <f t="shared" si="19"/>
        <v>0</v>
      </c>
      <c r="AJ37" s="313">
        <f t="shared" si="20"/>
        <v>0</v>
      </c>
      <c r="AK37" s="314">
        <f t="shared" si="21"/>
        <v>0</v>
      </c>
      <c r="AL37" s="306">
        <f t="shared" si="22"/>
        <v>28.498999999999999</v>
      </c>
      <c r="AM37" s="307"/>
      <c r="AN37" s="308"/>
      <c r="AO37" s="308"/>
      <c r="AP37" s="308"/>
      <c r="AQ37" s="309">
        <f t="shared" si="23"/>
        <v>0</v>
      </c>
      <c r="AR37" s="310"/>
    </row>
    <row r="38" spans="1:44" ht="23.7" customHeight="1" x14ac:dyDescent="0.3">
      <c r="A38" s="296" t="s">
        <v>102</v>
      </c>
      <c r="B38" s="297">
        <v>128</v>
      </c>
      <c r="C38" s="320" t="s">
        <v>252</v>
      </c>
      <c r="D38" s="299">
        <v>9.5</v>
      </c>
      <c r="E38" s="300"/>
      <c r="F38" s="300"/>
      <c r="G38" s="297">
        <v>128</v>
      </c>
      <c r="H38" s="298" t="s">
        <v>252</v>
      </c>
      <c r="I38" s="299">
        <v>9.5</v>
      </c>
      <c r="J38" s="300"/>
      <c r="K38" s="300"/>
      <c r="L38" s="297">
        <v>128</v>
      </c>
      <c r="M38" s="320" t="s">
        <v>252</v>
      </c>
      <c r="N38" s="299">
        <v>8</v>
      </c>
      <c r="O38" s="300"/>
      <c r="P38" s="300"/>
      <c r="Q38" s="297">
        <v>128</v>
      </c>
      <c r="R38" s="320" t="s">
        <v>252</v>
      </c>
      <c r="S38" s="299">
        <v>9.5</v>
      </c>
      <c r="T38" s="300"/>
      <c r="U38" s="300"/>
      <c r="V38" s="297">
        <v>128</v>
      </c>
      <c r="W38" s="320" t="s">
        <v>252</v>
      </c>
      <c r="X38" s="299">
        <v>9.5</v>
      </c>
      <c r="Y38" s="300"/>
      <c r="Z38" s="300"/>
      <c r="AA38" s="297"/>
      <c r="AB38" s="320"/>
      <c r="AC38" s="299"/>
      <c r="AD38" s="300"/>
      <c r="AE38" s="300"/>
      <c r="AF38" s="301">
        <f t="shared" si="16"/>
        <v>1.665</v>
      </c>
      <c r="AG38" s="302">
        <f t="shared" si="17"/>
        <v>47.664999999999999</v>
      </c>
      <c r="AH38" s="312">
        <f t="shared" si="18"/>
        <v>40</v>
      </c>
      <c r="AI38" s="313">
        <f t="shared" si="19"/>
        <v>0</v>
      </c>
      <c r="AJ38" s="313">
        <f t="shared" si="20"/>
        <v>7.6649999999999991</v>
      </c>
      <c r="AK38" s="314">
        <f t="shared" si="21"/>
        <v>0</v>
      </c>
      <c r="AL38" s="306">
        <f t="shared" si="22"/>
        <v>47.664999999999999</v>
      </c>
      <c r="AM38" s="307"/>
      <c r="AN38" s="308"/>
      <c r="AO38" s="308"/>
      <c r="AP38" s="308"/>
      <c r="AQ38" s="309">
        <f t="shared" si="23"/>
        <v>0</v>
      </c>
      <c r="AR38" s="310"/>
    </row>
    <row r="39" spans="1:44" ht="23.7" customHeight="1" x14ac:dyDescent="0.3">
      <c r="A39" s="296" t="s">
        <v>103</v>
      </c>
      <c r="B39" s="297">
        <v>122</v>
      </c>
      <c r="C39" s="320" t="s">
        <v>240</v>
      </c>
      <c r="D39" s="299">
        <v>9.5</v>
      </c>
      <c r="E39" s="300"/>
      <c r="F39" s="300">
        <v>1</v>
      </c>
      <c r="G39" s="297">
        <v>117</v>
      </c>
      <c r="H39" s="298" t="s">
        <v>241</v>
      </c>
      <c r="I39" s="299">
        <v>9.5</v>
      </c>
      <c r="J39" s="300"/>
      <c r="K39" s="300"/>
      <c r="L39" s="297">
        <v>117</v>
      </c>
      <c r="M39" s="320" t="s">
        <v>241</v>
      </c>
      <c r="N39" s="299">
        <v>9.5</v>
      </c>
      <c r="O39" s="300"/>
      <c r="P39" s="300"/>
      <c r="Q39" s="297">
        <v>117</v>
      </c>
      <c r="R39" s="320" t="s">
        <v>241</v>
      </c>
      <c r="S39" s="299">
        <v>9.5</v>
      </c>
      <c r="T39" s="300"/>
      <c r="U39" s="300"/>
      <c r="V39" s="297">
        <v>117</v>
      </c>
      <c r="W39" s="320" t="s">
        <v>241</v>
      </c>
      <c r="X39" s="299">
        <v>9.5</v>
      </c>
      <c r="Y39" s="300"/>
      <c r="Z39" s="300"/>
      <c r="AA39" s="297"/>
      <c r="AB39" s="320"/>
      <c r="AC39" s="299"/>
      <c r="AD39" s="300"/>
      <c r="AE39" s="300"/>
      <c r="AF39" s="301">
        <f t="shared" si="16"/>
        <v>1.665</v>
      </c>
      <c r="AG39" s="302">
        <f t="shared" si="17"/>
        <v>49.164999999999999</v>
      </c>
      <c r="AH39" s="312">
        <f t="shared" si="18"/>
        <v>40</v>
      </c>
      <c r="AI39" s="313">
        <f t="shared" si="19"/>
        <v>0</v>
      </c>
      <c r="AJ39" s="313">
        <f t="shared" si="20"/>
        <v>9.1649999999999991</v>
      </c>
      <c r="AK39" s="314">
        <f t="shared" si="21"/>
        <v>1</v>
      </c>
      <c r="AL39" s="306">
        <f t="shared" si="22"/>
        <v>50.164999999999999</v>
      </c>
      <c r="AM39" s="307"/>
      <c r="AN39" s="308"/>
      <c r="AO39" s="308"/>
      <c r="AP39" s="308"/>
      <c r="AQ39" s="309">
        <f t="shared" si="23"/>
        <v>0</v>
      </c>
      <c r="AR39" s="310"/>
    </row>
    <row r="40" spans="1:44" ht="23.7" customHeight="1" x14ac:dyDescent="0.3">
      <c r="A40" s="296" t="s">
        <v>104</v>
      </c>
      <c r="B40" s="297">
        <v>117</v>
      </c>
      <c r="C40" s="320" t="s">
        <v>241</v>
      </c>
      <c r="D40" s="299">
        <v>9.5</v>
      </c>
      <c r="E40" s="300"/>
      <c r="F40" s="300"/>
      <c r="G40" s="297">
        <v>117</v>
      </c>
      <c r="H40" s="298" t="s">
        <v>241</v>
      </c>
      <c r="I40" s="299">
        <v>9.5</v>
      </c>
      <c r="J40" s="300"/>
      <c r="K40" s="300"/>
      <c r="L40" s="297">
        <v>117</v>
      </c>
      <c r="M40" s="320" t="s">
        <v>241</v>
      </c>
      <c r="N40" s="299">
        <v>9.5</v>
      </c>
      <c r="O40" s="300"/>
      <c r="P40" s="300"/>
      <c r="Q40" s="297">
        <v>117</v>
      </c>
      <c r="R40" s="320" t="s">
        <v>241</v>
      </c>
      <c r="S40" s="299">
        <v>9.5</v>
      </c>
      <c r="T40" s="300"/>
      <c r="U40" s="300"/>
      <c r="V40" s="297">
        <v>117</v>
      </c>
      <c r="W40" s="320" t="s">
        <v>241</v>
      </c>
      <c r="X40" s="299">
        <v>9.5</v>
      </c>
      <c r="Y40" s="300"/>
      <c r="Z40" s="300"/>
      <c r="AA40" s="297"/>
      <c r="AB40" s="320"/>
      <c r="AC40" s="299"/>
      <c r="AD40" s="300"/>
      <c r="AE40" s="300"/>
      <c r="AF40" s="301">
        <f t="shared" si="16"/>
        <v>1.665</v>
      </c>
      <c r="AG40" s="302">
        <f t="shared" si="17"/>
        <v>49.164999999999999</v>
      </c>
      <c r="AH40" s="312">
        <f t="shared" si="18"/>
        <v>40</v>
      </c>
      <c r="AI40" s="313">
        <f t="shared" si="19"/>
        <v>0</v>
      </c>
      <c r="AJ40" s="313">
        <f t="shared" si="20"/>
        <v>9.1649999999999991</v>
      </c>
      <c r="AK40" s="314">
        <f t="shared" si="21"/>
        <v>0</v>
      </c>
      <c r="AL40" s="306">
        <f t="shared" si="22"/>
        <v>49.164999999999999</v>
      </c>
      <c r="AM40" s="307"/>
      <c r="AN40" s="308"/>
      <c r="AO40" s="308"/>
      <c r="AP40" s="308"/>
      <c r="AQ40" s="309">
        <f t="shared" si="23"/>
        <v>0</v>
      </c>
      <c r="AR40" s="310"/>
    </row>
    <row r="41" spans="1:44" ht="23.7" customHeight="1" x14ac:dyDescent="0.3">
      <c r="A41" s="296" t="s">
        <v>105</v>
      </c>
      <c r="B41" s="297">
        <v>122</v>
      </c>
      <c r="C41" s="320" t="s">
        <v>240</v>
      </c>
      <c r="D41" s="299">
        <v>9.5</v>
      </c>
      <c r="E41" s="300"/>
      <c r="F41" s="300"/>
      <c r="G41" s="297">
        <v>122</v>
      </c>
      <c r="H41" s="298" t="s">
        <v>240</v>
      </c>
      <c r="I41" s="299">
        <v>9.5</v>
      </c>
      <c r="J41" s="300"/>
      <c r="K41" s="300"/>
      <c r="L41" s="297">
        <v>122</v>
      </c>
      <c r="M41" s="320" t="s">
        <v>279</v>
      </c>
      <c r="N41" s="299">
        <v>9.5</v>
      </c>
      <c r="O41" s="300"/>
      <c r="P41" s="300"/>
      <c r="Q41" s="297">
        <v>122</v>
      </c>
      <c r="R41" s="320" t="s">
        <v>283</v>
      </c>
      <c r="S41" s="299">
        <v>9.5</v>
      </c>
      <c r="T41" s="300"/>
      <c r="U41" s="300"/>
      <c r="V41" s="297" t="s">
        <v>244</v>
      </c>
      <c r="W41" s="320" t="s">
        <v>302</v>
      </c>
      <c r="X41" s="351">
        <v>9</v>
      </c>
      <c r="Y41" s="300"/>
      <c r="Z41" s="300"/>
      <c r="AA41" s="297"/>
      <c r="AB41" s="320"/>
      <c r="AC41" s="299"/>
      <c r="AD41" s="300"/>
      <c r="AE41" s="300"/>
      <c r="AF41" s="301">
        <f t="shared" si="16"/>
        <v>1.665</v>
      </c>
      <c r="AG41" s="302">
        <f t="shared" si="17"/>
        <v>48.664999999999999</v>
      </c>
      <c r="AH41" s="312">
        <f t="shared" si="18"/>
        <v>40</v>
      </c>
      <c r="AI41" s="313">
        <f t="shared" si="19"/>
        <v>0</v>
      </c>
      <c r="AJ41" s="313">
        <f t="shared" si="20"/>
        <v>8.6649999999999991</v>
      </c>
      <c r="AK41" s="314">
        <f t="shared" si="21"/>
        <v>0</v>
      </c>
      <c r="AL41" s="306">
        <f t="shared" si="22"/>
        <v>48.664999999999999</v>
      </c>
      <c r="AM41" s="307"/>
      <c r="AN41" s="308"/>
      <c r="AO41" s="308"/>
      <c r="AP41" s="308"/>
      <c r="AQ41" s="309">
        <f t="shared" si="23"/>
        <v>0</v>
      </c>
      <c r="AR41" s="310"/>
    </row>
    <row r="42" spans="1:44" ht="23.7" customHeight="1" x14ac:dyDescent="0.3">
      <c r="A42" s="296" t="s">
        <v>107</v>
      </c>
      <c r="B42" s="297">
        <v>128</v>
      </c>
      <c r="C42" s="320" t="s">
        <v>252</v>
      </c>
      <c r="D42" s="299">
        <v>9.5</v>
      </c>
      <c r="E42" s="300"/>
      <c r="F42" s="300"/>
      <c r="G42" s="297">
        <v>128</v>
      </c>
      <c r="H42" s="298" t="s">
        <v>252</v>
      </c>
      <c r="I42" s="299">
        <v>9.5</v>
      </c>
      <c r="J42" s="300"/>
      <c r="K42" s="300"/>
      <c r="L42" s="297">
        <v>128</v>
      </c>
      <c r="M42" s="320" t="s">
        <v>252</v>
      </c>
      <c r="N42" s="299">
        <v>8</v>
      </c>
      <c r="O42" s="300"/>
      <c r="P42" s="300"/>
      <c r="Q42" s="297">
        <v>128</v>
      </c>
      <c r="R42" s="320" t="s">
        <v>252</v>
      </c>
      <c r="S42" s="299">
        <v>9.5</v>
      </c>
      <c r="T42" s="300"/>
      <c r="U42" s="300"/>
      <c r="V42" s="297">
        <v>128</v>
      </c>
      <c r="W42" s="320" t="s">
        <v>252</v>
      </c>
      <c r="X42" s="299">
        <v>9.5</v>
      </c>
      <c r="Y42" s="300"/>
      <c r="Z42" s="300"/>
      <c r="AA42" s="297"/>
      <c r="AB42" s="320"/>
      <c r="AC42" s="299"/>
      <c r="AD42" s="300"/>
      <c r="AE42" s="300"/>
      <c r="AF42" s="301">
        <f t="shared" si="16"/>
        <v>1.665</v>
      </c>
      <c r="AG42" s="302">
        <f t="shared" si="17"/>
        <v>47.664999999999999</v>
      </c>
      <c r="AH42" s="312">
        <f t="shared" si="18"/>
        <v>40</v>
      </c>
      <c r="AI42" s="313">
        <f t="shared" si="19"/>
        <v>0</v>
      </c>
      <c r="AJ42" s="313">
        <f t="shared" si="20"/>
        <v>7.6649999999999991</v>
      </c>
      <c r="AK42" s="314">
        <f t="shared" si="21"/>
        <v>0</v>
      </c>
      <c r="AL42" s="306">
        <f t="shared" si="22"/>
        <v>47.664999999999999</v>
      </c>
      <c r="AM42" s="307"/>
      <c r="AN42" s="308"/>
      <c r="AO42" s="308"/>
      <c r="AP42" s="308"/>
      <c r="AQ42" s="309">
        <f t="shared" si="23"/>
        <v>0</v>
      </c>
      <c r="AR42" s="310"/>
    </row>
    <row r="43" spans="1:44" ht="23.7" customHeight="1" x14ac:dyDescent="0.3">
      <c r="A43" s="296" t="s">
        <v>108</v>
      </c>
      <c r="B43" s="297">
        <v>128</v>
      </c>
      <c r="C43" s="320" t="s">
        <v>252</v>
      </c>
      <c r="D43" s="299">
        <v>9.5</v>
      </c>
      <c r="E43" s="300"/>
      <c r="F43" s="300"/>
      <c r="G43" s="297">
        <v>128</v>
      </c>
      <c r="H43" s="298" t="s">
        <v>252</v>
      </c>
      <c r="I43" s="299">
        <v>9.5</v>
      </c>
      <c r="J43" s="300"/>
      <c r="K43" s="300"/>
      <c r="L43" s="297">
        <v>128</v>
      </c>
      <c r="M43" s="320" t="s">
        <v>252</v>
      </c>
      <c r="N43" s="299">
        <v>8</v>
      </c>
      <c r="O43" s="300"/>
      <c r="P43" s="300"/>
      <c r="Q43" s="297">
        <v>128</v>
      </c>
      <c r="R43" s="320" t="s">
        <v>252</v>
      </c>
      <c r="S43" s="299">
        <v>9.5</v>
      </c>
      <c r="T43" s="300"/>
      <c r="U43" s="300"/>
      <c r="V43" s="297">
        <v>128</v>
      </c>
      <c r="W43" s="320" t="s">
        <v>252</v>
      </c>
      <c r="X43" s="299">
        <v>9.5</v>
      </c>
      <c r="Y43" s="300"/>
      <c r="Z43" s="300"/>
      <c r="AA43" s="297"/>
      <c r="AB43" s="320"/>
      <c r="AC43" s="299"/>
      <c r="AD43" s="300"/>
      <c r="AE43" s="300"/>
      <c r="AF43" s="301">
        <f t="shared" si="16"/>
        <v>1.665</v>
      </c>
      <c r="AG43" s="302">
        <f t="shared" si="17"/>
        <v>47.664999999999999</v>
      </c>
      <c r="AH43" s="312">
        <f t="shared" si="18"/>
        <v>40</v>
      </c>
      <c r="AI43" s="313">
        <f t="shared" si="19"/>
        <v>0</v>
      </c>
      <c r="AJ43" s="313">
        <f t="shared" si="20"/>
        <v>7.6649999999999991</v>
      </c>
      <c r="AK43" s="314">
        <f t="shared" si="21"/>
        <v>0</v>
      </c>
      <c r="AL43" s="306">
        <f t="shared" si="22"/>
        <v>47.664999999999999</v>
      </c>
      <c r="AM43" s="307"/>
      <c r="AN43" s="308"/>
      <c r="AO43" s="308"/>
      <c r="AP43" s="308"/>
      <c r="AQ43" s="309">
        <f t="shared" si="23"/>
        <v>0</v>
      </c>
      <c r="AR43" s="310"/>
    </row>
    <row r="44" spans="1:44" ht="23.7" customHeight="1" x14ac:dyDescent="0.3">
      <c r="A44" s="296" t="s">
        <v>109</v>
      </c>
      <c r="B44" s="297" t="s">
        <v>244</v>
      </c>
      <c r="C44" s="320" t="s">
        <v>254</v>
      </c>
      <c r="D44" s="299">
        <v>9.5</v>
      </c>
      <c r="E44" s="300"/>
      <c r="F44" s="300"/>
      <c r="G44" s="297" t="s">
        <v>244</v>
      </c>
      <c r="H44" s="298" t="s">
        <v>254</v>
      </c>
      <c r="I44" s="299">
        <v>9.5</v>
      </c>
      <c r="J44" s="300"/>
      <c r="K44" s="300"/>
      <c r="L44" s="297" t="s">
        <v>244</v>
      </c>
      <c r="M44" s="320" t="s">
        <v>254</v>
      </c>
      <c r="N44" s="299">
        <v>9.5</v>
      </c>
      <c r="O44" s="300"/>
      <c r="P44" s="300"/>
      <c r="Q44" s="297" t="s">
        <v>244</v>
      </c>
      <c r="R44" s="320" t="s">
        <v>254</v>
      </c>
      <c r="S44" s="299">
        <v>9.5</v>
      </c>
      <c r="T44" s="300"/>
      <c r="U44" s="300"/>
      <c r="V44" s="297" t="s">
        <v>244</v>
      </c>
      <c r="W44" s="320" t="s">
        <v>254</v>
      </c>
      <c r="X44" s="299">
        <v>9.5</v>
      </c>
      <c r="Y44" s="300"/>
      <c r="Z44" s="300"/>
      <c r="AA44" s="297"/>
      <c r="AB44" s="320"/>
      <c r="AC44" s="299"/>
      <c r="AD44" s="300"/>
      <c r="AE44" s="300"/>
      <c r="AF44" s="301">
        <f t="shared" si="16"/>
        <v>1.665</v>
      </c>
      <c r="AG44" s="302">
        <f t="shared" si="17"/>
        <v>49.164999999999999</v>
      </c>
      <c r="AH44" s="312">
        <f t="shared" si="18"/>
        <v>40</v>
      </c>
      <c r="AI44" s="313">
        <f t="shared" si="19"/>
        <v>0</v>
      </c>
      <c r="AJ44" s="313">
        <f t="shared" si="20"/>
        <v>9.1649999999999991</v>
      </c>
      <c r="AK44" s="314">
        <f t="shared" si="21"/>
        <v>0</v>
      </c>
      <c r="AL44" s="306">
        <f t="shared" si="22"/>
        <v>49.164999999999999</v>
      </c>
      <c r="AM44" s="307"/>
      <c r="AN44" s="308"/>
      <c r="AO44" s="308"/>
      <c r="AP44" s="308"/>
      <c r="AQ44" s="309">
        <f t="shared" si="23"/>
        <v>0</v>
      </c>
      <c r="AR44" s="310"/>
    </row>
    <row r="45" spans="1:44" ht="23.7" customHeight="1" x14ac:dyDescent="0.3">
      <c r="A45" s="296" t="s">
        <v>110</v>
      </c>
      <c r="B45" s="297" t="s">
        <v>244</v>
      </c>
      <c r="C45" s="320" t="s">
        <v>254</v>
      </c>
      <c r="D45" s="299">
        <v>9.5</v>
      </c>
      <c r="E45" s="300"/>
      <c r="F45" s="300"/>
      <c r="G45" s="297" t="s">
        <v>244</v>
      </c>
      <c r="H45" s="298" t="s">
        <v>254</v>
      </c>
      <c r="I45" s="299">
        <v>9.5</v>
      </c>
      <c r="J45" s="300"/>
      <c r="K45" s="300"/>
      <c r="L45" s="297" t="s">
        <v>244</v>
      </c>
      <c r="M45" s="320" t="s">
        <v>254</v>
      </c>
      <c r="N45" s="299">
        <v>9.5</v>
      </c>
      <c r="O45" s="300"/>
      <c r="P45" s="300"/>
      <c r="Q45" s="297" t="s">
        <v>244</v>
      </c>
      <c r="R45" s="320" t="s">
        <v>254</v>
      </c>
      <c r="S45" s="299">
        <v>9.5</v>
      </c>
      <c r="T45" s="300"/>
      <c r="U45" s="300"/>
      <c r="V45" s="297" t="s">
        <v>244</v>
      </c>
      <c r="W45" s="320" t="s">
        <v>254</v>
      </c>
      <c r="X45" s="299">
        <v>9.5</v>
      </c>
      <c r="Y45" s="300"/>
      <c r="Z45" s="300"/>
      <c r="AA45" s="297" t="s">
        <v>244</v>
      </c>
      <c r="AB45" s="320" t="s">
        <v>254</v>
      </c>
      <c r="AC45" s="299">
        <v>5.5</v>
      </c>
      <c r="AD45" s="300"/>
      <c r="AE45" s="300"/>
      <c r="AF45" s="301">
        <f t="shared" si="16"/>
        <v>1.998</v>
      </c>
      <c r="AG45" s="302">
        <f t="shared" si="17"/>
        <v>54.997999999999998</v>
      </c>
      <c r="AH45" s="312">
        <f t="shared" si="18"/>
        <v>40</v>
      </c>
      <c r="AI45" s="313">
        <f t="shared" si="19"/>
        <v>0</v>
      </c>
      <c r="AJ45" s="313">
        <f t="shared" si="20"/>
        <v>14.997999999999998</v>
      </c>
      <c r="AK45" s="314">
        <f t="shared" si="21"/>
        <v>0</v>
      </c>
      <c r="AL45" s="306">
        <f t="shared" si="22"/>
        <v>54.997999999999998</v>
      </c>
      <c r="AM45" s="307"/>
      <c r="AN45" s="308"/>
      <c r="AO45" s="308"/>
      <c r="AP45" s="308"/>
      <c r="AQ45" s="309">
        <f t="shared" si="23"/>
        <v>0</v>
      </c>
      <c r="AR45" s="310"/>
    </row>
    <row r="46" spans="1:44" ht="23.7" customHeight="1" x14ac:dyDescent="0.3">
      <c r="A46" s="296" t="s">
        <v>111</v>
      </c>
      <c r="B46" s="297">
        <v>118</v>
      </c>
      <c r="C46" s="320" t="s">
        <v>243</v>
      </c>
      <c r="D46" s="299">
        <v>9.5</v>
      </c>
      <c r="E46" s="300"/>
      <c r="F46" s="300"/>
      <c r="G46" s="297">
        <v>118</v>
      </c>
      <c r="H46" s="298" t="s">
        <v>243</v>
      </c>
      <c r="I46" s="299">
        <v>9.5</v>
      </c>
      <c r="J46" s="300"/>
      <c r="K46" s="300"/>
      <c r="L46" s="297">
        <v>118</v>
      </c>
      <c r="M46" s="320" t="s">
        <v>243</v>
      </c>
      <c r="N46" s="299">
        <v>9.5</v>
      </c>
      <c r="O46" s="300"/>
      <c r="P46" s="300"/>
      <c r="Q46" s="297">
        <v>120</v>
      </c>
      <c r="R46" s="320" t="s">
        <v>302</v>
      </c>
      <c r="S46" s="299">
        <v>9.5</v>
      </c>
      <c r="T46" s="300"/>
      <c r="U46" s="300"/>
      <c r="V46" s="297">
        <v>120</v>
      </c>
      <c r="W46" s="320" t="s">
        <v>302</v>
      </c>
      <c r="X46" s="299">
        <v>10</v>
      </c>
      <c r="Y46" s="300"/>
      <c r="Z46" s="300"/>
      <c r="AA46" s="297"/>
      <c r="AB46" s="320"/>
      <c r="AC46" s="299"/>
      <c r="AD46" s="300"/>
      <c r="AE46" s="300"/>
      <c r="AF46" s="301">
        <f t="shared" si="16"/>
        <v>1.665</v>
      </c>
      <c r="AG46" s="302">
        <f t="shared" si="17"/>
        <v>49.664999999999999</v>
      </c>
      <c r="AH46" s="312">
        <f t="shared" si="18"/>
        <v>40</v>
      </c>
      <c r="AI46" s="313">
        <f t="shared" si="19"/>
        <v>0</v>
      </c>
      <c r="AJ46" s="313">
        <f t="shared" si="20"/>
        <v>9.6649999999999991</v>
      </c>
      <c r="AK46" s="314">
        <f t="shared" si="21"/>
        <v>0</v>
      </c>
      <c r="AL46" s="306">
        <f t="shared" si="22"/>
        <v>49.664999999999999</v>
      </c>
      <c r="AM46" s="307"/>
      <c r="AN46" s="308"/>
      <c r="AO46" s="308"/>
      <c r="AP46" s="308"/>
      <c r="AQ46" s="309">
        <f t="shared" si="23"/>
        <v>0</v>
      </c>
      <c r="AR46" s="310"/>
    </row>
    <row r="47" spans="1:44" ht="23.7" customHeight="1" x14ac:dyDescent="0.3">
      <c r="A47" s="296" t="s">
        <v>112</v>
      </c>
      <c r="B47" s="297">
        <v>120</v>
      </c>
      <c r="C47" s="320" t="s">
        <v>243</v>
      </c>
      <c r="D47" s="299">
        <v>9.5</v>
      </c>
      <c r="E47" s="300"/>
      <c r="F47" s="300"/>
      <c r="G47" s="297">
        <v>120</v>
      </c>
      <c r="H47" s="298" t="s">
        <v>243</v>
      </c>
      <c r="I47" s="299">
        <v>9.5</v>
      </c>
      <c r="J47" s="300"/>
      <c r="K47" s="300"/>
      <c r="L47" s="297">
        <v>120</v>
      </c>
      <c r="M47" s="320" t="s">
        <v>243</v>
      </c>
      <c r="N47" s="299">
        <v>9.5</v>
      </c>
      <c r="O47" s="300"/>
      <c r="P47" s="300"/>
      <c r="Q47" s="297">
        <v>120</v>
      </c>
      <c r="R47" s="320" t="s">
        <v>302</v>
      </c>
      <c r="S47" s="299">
        <v>9.5</v>
      </c>
      <c r="T47" s="300"/>
      <c r="U47" s="300"/>
      <c r="V47" s="297">
        <v>120</v>
      </c>
      <c r="W47" s="320" t="s">
        <v>302</v>
      </c>
      <c r="X47" s="299">
        <v>10</v>
      </c>
      <c r="Y47" s="300"/>
      <c r="Z47" s="300"/>
      <c r="AA47" s="297"/>
      <c r="AB47" s="320"/>
      <c r="AC47" s="299"/>
      <c r="AD47" s="300"/>
      <c r="AE47" s="300"/>
      <c r="AF47" s="301">
        <f t="shared" si="16"/>
        <v>1.665</v>
      </c>
      <c r="AG47" s="302">
        <f t="shared" si="17"/>
        <v>49.664999999999999</v>
      </c>
      <c r="AH47" s="312">
        <f t="shared" si="18"/>
        <v>40</v>
      </c>
      <c r="AI47" s="313">
        <f t="shared" si="19"/>
        <v>0</v>
      </c>
      <c r="AJ47" s="313">
        <f t="shared" si="20"/>
        <v>9.6649999999999991</v>
      </c>
      <c r="AK47" s="314">
        <f t="shared" si="21"/>
        <v>0</v>
      </c>
      <c r="AL47" s="306">
        <f t="shared" si="22"/>
        <v>49.664999999999999</v>
      </c>
      <c r="AM47" s="307"/>
      <c r="AN47" s="308"/>
      <c r="AO47" s="308"/>
      <c r="AP47" s="308"/>
      <c r="AQ47" s="309">
        <f t="shared" si="23"/>
        <v>0</v>
      </c>
      <c r="AR47" s="310"/>
    </row>
    <row r="48" spans="1:44" ht="23.7" customHeight="1" x14ac:dyDescent="0.3">
      <c r="A48" s="296" t="s">
        <v>114</v>
      </c>
      <c r="B48" s="297">
        <v>126</v>
      </c>
      <c r="C48" s="298" t="s">
        <v>254</v>
      </c>
      <c r="D48" s="299">
        <v>9.5</v>
      </c>
      <c r="E48" s="300"/>
      <c r="F48" s="300"/>
      <c r="G48" s="297">
        <v>126</v>
      </c>
      <c r="H48" s="298" t="s">
        <v>254</v>
      </c>
      <c r="I48" s="299">
        <v>9.5</v>
      </c>
      <c r="J48" s="300"/>
      <c r="K48" s="300"/>
      <c r="L48" s="297">
        <v>126</v>
      </c>
      <c r="M48" s="298" t="s">
        <v>254</v>
      </c>
      <c r="N48" s="299">
        <v>9.5</v>
      </c>
      <c r="O48" s="300"/>
      <c r="P48" s="300"/>
      <c r="Q48" s="297">
        <v>126</v>
      </c>
      <c r="R48" s="298" t="s">
        <v>254</v>
      </c>
      <c r="S48" s="299">
        <v>9.5</v>
      </c>
      <c r="T48" s="300"/>
      <c r="U48" s="300"/>
      <c r="V48" s="297">
        <v>126</v>
      </c>
      <c r="W48" s="298" t="s">
        <v>254</v>
      </c>
      <c r="X48" s="299">
        <v>9.5</v>
      </c>
      <c r="Y48" s="300"/>
      <c r="Z48" s="300"/>
      <c r="AA48" s="297"/>
      <c r="AB48" s="298"/>
      <c r="AC48" s="299"/>
      <c r="AD48" s="300"/>
      <c r="AE48" s="300"/>
      <c r="AF48" s="301">
        <f t="shared" si="0"/>
        <v>1.665</v>
      </c>
      <c r="AG48" s="302">
        <f t="shared" si="1"/>
        <v>49.164999999999999</v>
      </c>
      <c r="AH48" s="312">
        <f t="shared" si="2"/>
        <v>40</v>
      </c>
      <c r="AI48" s="313">
        <f t="shared" si="3"/>
        <v>0</v>
      </c>
      <c r="AJ48" s="313">
        <f t="shared" si="4"/>
        <v>9.1649999999999991</v>
      </c>
      <c r="AK48" s="314">
        <f t="shared" si="5"/>
        <v>0</v>
      </c>
      <c r="AL48" s="306">
        <f t="shared" si="6"/>
        <v>49.164999999999999</v>
      </c>
      <c r="AM48" s="307"/>
      <c r="AN48" s="308"/>
      <c r="AO48" s="308"/>
      <c r="AP48" s="308"/>
      <c r="AQ48" s="309">
        <f t="shared" si="7"/>
        <v>0</v>
      </c>
      <c r="AR48" s="310"/>
    </row>
    <row r="49" spans="1:44" ht="23.7" customHeight="1" x14ac:dyDescent="0.3">
      <c r="A49" s="296" t="s">
        <v>115</v>
      </c>
      <c r="B49" s="297">
        <v>122</v>
      </c>
      <c r="C49" s="298" t="s">
        <v>240</v>
      </c>
      <c r="D49" s="299">
        <v>9.5</v>
      </c>
      <c r="E49" s="300"/>
      <c r="F49" s="300"/>
      <c r="G49" s="297">
        <v>122</v>
      </c>
      <c r="H49" s="298" t="s">
        <v>240</v>
      </c>
      <c r="I49" s="299">
        <v>9.5</v>
      </c>
      <c r="J49" s="300"/>
      <c r="K49" s="300"/>
      <c r="L49" s="297">
        <v>122</v>
      </c>
      <c r="M49" s="298" t="s">
        <v>279</v>
      </c>
      <c r="N49" s="299">
        <v>9.5</v>
      </c>
      <c r="O49" s="300"/>
      <c r="P49" s="300"/>
      <c r="Q49" s="297">
        <v>122</v>
      </c>
      <c r="R49" s="298" t="s">
        <v>283</v>
      </c>
      <c r="S49" s="299">
        <v>9.5</v>
      </c>
      <c r="T49" s="300"/>
      <c r="U49" s="300"/>
      <c r="V49" s="297">
        <v>122</v>
      </c>
      <c r="W49" s="298" t="s">
        <v>286</v>
      </c>
      <c r="X49" s="299">
        <v>9.5</v>
      </c>
      <c r="Y49" s="300"/>
      <c r="Z49" s="300"/>
      <c r="AA49" s="297"/>
      <c r="AB49" s="298"/>
      <c r="AC49" s="299"/>
      <c r="AD49" s="300"/>
      <c r="AE49" s="300"/>
      <c r="AF49" s="301">
        <f t="shared" si="0"/>
        <v>1.665</v>
      </c>
      <c r="AG49" s="302">
        <f t="shared" si="1"/>
        <v>49.164999999999999</v>
      </c>
      <c r="AH49" s="312">
        <f t="shared" si="2"/>
        <v>40</v>
      </c>
      <c r="AI49" s="313">
        <f t="shared" si="3"/>
        <v>0</v>
      </c>
      <c r="AJ49" s="313">
        <f t="shared" si="4"/>
        <v>9.1649999999999991</v>
      </c>
      <c r="AK49" s="314">
        <f t="shared" si="5"/>
        <v>0</v>
      </c>
      <c r="AL49" s="306">
        <f t="shared" si="6"/>
        <v>49.164999999999999</v>
      </c>
      <c r="AM49" s="307"/>
      <c r="AN49" s="308"/>
      <c r="AO49" s="308"/>
      <c r="AP49" s="308"/>
      <c r="AQ49" s="309">
        <f t="shared" si="7"/>
        <v>0</v>
      </c>
      <c r="AR49" s="310"/>
    </row>
    <row r="50" spans="1:44" ht="23.7" customHeight="1" x14ac:dyDescent="0.3">
      <c r="A50" s="296" t="s">
        <v>116</v>
      </c>
      <c r="B50" s="297">
        <v>118</v>
      </c>
      <c r="C50" s="298" t="s">
        <v>243</v>
      </c>
      <c r="D50" s="299">
        <v>9.5</v>
      </c>
      <c r="E50" s="300"/>
      <c r="F50" s="300">
        <v>1</v>
      </c>
      <c r="G50" s="297">
        <v>118</v>
      </c>
      <c r="H50" s="298" t="s">
        <v>243</v>
      </c>
      <c r="I50" s="299">
        <v>9.5</v>
      </c>
      <c r="J50" s="300"/>
      <c r="K50" s="300">
        <v>1</v>
      </c>
      <c r="L50" s="297">
        <v>118</v>
      </c>
      <c r="M50" s="298" t="s">
        <v>243</v>
      </c>
      <c r="N50" s="299">
        <v>9.5</v>
      </c>
      <c r="O50" s="300"/>
      <c r="P50" s="300">
        <v>1</v>
      </c>
      <c r="Q50" s="297">
        <v>120</v>
      </c>
      <c r="R50" s="298" t="s">
        <v>302</v>
      </c>
      <c r="S50" s="299">
        <v>9.5</v>
      </c>
      <c r="T50" s="300"/>
      <c r="U50" s="300"/>
      <c r="V50" s="297">
        <v>118</v>
      </c>
      <c r="W50" s="298" t="s">
        <v>302</v>
      </c>
      <c r="X50" s="299">
        <v>10</v>
      </c>
      <c r="Y50" s="300"/>
      <c r="Z50" s="300">
        <v>1</v>
      </c>
      <c r="AA50" s="297"/>
      <c r="AB50" s="298"/>
      <c r="AC50" s="299"/>
      <c r="AD50" s="300"/>
      <c r="AE50" s="300"/>
      <c r="AF50" s="301">
        <f t="shared" si="0"/>
        <v>1.665</v>
      </c>
      <c r="AG50" s="302">
        <f t="shared" si="1"/>
        <v>49.664999999999999</v>
      </c>
      <c r="AH50" s="312">
        <f t="shared" si="2"/>
        <v>40</v>
      </c>
      <c r="AI50" s="313">
        <f t="shared" si="3"/>
        <v>0</v>
      </c>
      <c r="AJ50" s="313">
        <f t="shared" si="4"/>
        <v>9.6649999999999991</v>
      </c>
      <c r="AK50" s="314">
        <f t="shared" si="5"/>
        <v>5</v>
      </c>
      <c r="AL50" s="306">
        <f t="shared" si="6"/>
        <v>54.664999999999999</v>
      </c>
      <c r="AM50" s="307"/>
      <c r="AN50" s="308"/>
      <c r="AO50" s="308"/>
      <c r="AP50" s="308"/>
      <c r="AQ50" s="309">
        <f t="shared" si="7"/>
        <v>0</v>
      </c>
      <c r="AR50" s="310"/>
    </row>
    <row r="51" spans="1:44" ht="23.7" customHeight="1" x14ac:dyDescent="0.3">
      <c r="A51" s="296" t="s">
        <v>117</v>
      </c>
      <c r="B51" s="297">
        <v>120</v>
      </c>
      <c r="C51" s="298" t="s">
        <v>243</v>
      </c>
      <c r="D51" s="299">
        <v>9.5</v>
      </c>
      <c r="E51" s="300"/>
      <c r="F51" s="300"/>
      <c r="G51" s="297">
        <v>120</v>
      </c>
      <c r="H51" s="298" t="s">
        <v>243</v>
      </c>
      <c r="I51" s="299">
        <v>9.5</v>
      </c>
      <c r="J51" s="300"/>
      <c r="K51" s="300"/>
      <c r="L51" s="297">
        <v>120</v>
      </c>
      <c r="M51" s="298" t="s">
        <v>243</v>
      </c>
      <c r="N51" s="299">
        <v>9.5</v>
      </c>
      <c r="O51" s="300"/>
      <c r="P51" s="300"/>
      <c r="Q51" s="297">
        <v>118</v>
      </c>
      <c r="R51" s="298" t="s">
        <v>287</v>
      </c>
      <c r="S51" s="299">
        <v>9.5</v>
      </c>
      <c r="T51" s="300"/>
      <c r="U51" s="300">
        <v>1</v>
      </c>
      <c r="V51" s="297">
        <v>120</v>
      </c>
      <c r="W51" s="298" t="s">
        <v>302</v>
      </c>
      <c r="X51" s="299">
        <v>10</v>
      </c>
      <c r="Y51" s="300"/>
      <c r="Z51" s="300"/>
      <c r="AA51" s="297"/>
      <c r="AB51" s="298"/>
      <c r="AC51" s="299"/>
      <c r="AD51" s="300"/>
      <c r="AE51" s="300"/>
      <c r="AF51" s="301">
        <f t="shared" ref="AF51" si="24">IF(D51+E51&gt;0,0.333,0)+IF(I51+J51&gt;0,0.333,0)+IF(N51+O51&gt;0,0.333,0)+IF(S51+T51&gt;0,0.333,0)+IF(X51+Y51&gt;0,0.333,0)+IF(AC51+AD51&gt;0,0.333,0)</f>
        <v>1.665</v>
      </c>
      <c r="AG51" s="302">
        <f t="shared" ref="AG51" si="25">SUM(D51,E51,I51,J51,N51,O51,S51,T51,X51,Y51,AC51,AD51,AF51)</f>
        <v>49.664999999999999</v>
      </c>
      <c r="AH51" s="312">
        <f t="shared" ref="AH51" si="26">IF(AG51&lt;40,AG51,40)-AI51</f>
        <v>40</v>
      </c>
      <c r="AI51" s="313">
        <f t="shared" ref="AI51" si="27">SUM(E51,J51,O51,T51,Y51,AD51)</f>
        <v>0</v>
      </c>
      <c r="AJ51" s="313">
        <f t="shared" ref="AJ51" si="28">IF(AG51 &gt;40,AG51 -40,0)</f>
        <v>9.6649999999999991</v>
      </c>
      <c r="AK51" s="314">
        <f t="shared" ref="AK51" si="29">SUM(F51,K51,P51,U51,Z51,AE51)+IF(F51+K51+P51+U51+Z51+AE51&gt;1,1)</f>
        <v>1</v>
      </c>
      <c r="AL51" s="306">
        <f t="shared" ref="AL51" si="30">SUM(AH51,AI51,AJ51,AK51)</f>
        <v>50.664999999999999</v>
      </c>
      <c r="AM51" s="307"/>
      <c r="AN51" s="308"/>
      <c r="AO51" s="308"/>
      <c r="AP51" s="308"/>
      <c r="AQ51" s="309">
        <f t="shared" ref="AQ51" si="31">SUM(AM51:AP51)</f>
        <v>0</v>
      </c>
      <c r="AR51" s="310"/>
    </row>
    <row r="52" spans="1:44" ht="23.7" customHeight="1" x14ac:dyDescent="0.3">
      <c r="A52" s="296" t="s">
        <v>118</v>
      </c>
      <c r="B52" s="297">
        <v>120</v>
      </c>
      <c r="C52" s="311" t="s">
        <v>243</v>
      </c>
      <c r="D52" s="299">
        <v>9.5</v>
      </c>
      <c r="E52" s="300"/>
      <c r="F52" s="300">
        <v>1</v>
      </c>
      <c r="G52" s="297">
        <v>120</v>
      </c>
      <c r="H52" s="311" t="s">
        <v>243</v>
      </c>
      <c r="I52" s="299">
        <v>9.5</v>
      </c>
      <c r="J52" s="300"/>
      <c r="K52" s="300">
        <v>1</v>
      </c>
      <c r="L52" s="297">
        <v>120</v>
      </c>
      <c r="M52" s="298" t="s">
        <v>243</v>
      </c>
      <c r="N52" s="299">
        <v>9.5</v>
      </c>
      <c r="O52" s="300"/>
      <c r="P52" s="300">
        <v>1</v>
      </c>
      <c r="Q52" s="297">
        <v>120</v>
      </c>
      <c r="R52" s="298" t="s">
        <v>302</v>
      </c>
      <c r="S52" s="299">
        <v>9.5</v>
      </c>
      <c r="T52" s="300"/>
      <c r="U52" s="300">
        <v>1</v>
      </c>
      <c r="V52" s="297">
        <v>120</v>
      </c>
      <c r="W52" s="298" t="s">
        <v>302</v>
      </c>
      <c r="X52" s="299">
        <v>10</v>
      </c>
      <c r="Y52" s="300"/>
      <c r="Z52" s="300">
        <v>1</v>
      </c>
      <c r="AA52" s="297"/>
      <c r="AB52" s="298"/>
      <c r="AC52" s="299"/>
      <c r="AD52" s="300"/>
      <c r="AE52" s="300"/>
      <c r="AF52" s="301">
        <f t="shared" si="0"/>
        <v>1.665</v>
      </c>
      <c r="AG52" s="302">
        <f t="shared" si="1"/>
        <v>49.664999999999999</v>
      </c>
      <c r="AH52" s="312">
        <f t="shared" si="2"/>
        <v>40</v>
      </c>
      <c r="AI52" s="313">
        <f t="shared" si="3"/>
        <v>0</v>
      </c>
      <c r="AJ52" s="313">
        <f t="shared" si="4"/>
        <v>9.6649999999999991</v>
      </c>
      <c r="AK52" s="314">
        <f t="shared" si="5"/>
        <v>6</v>
      </c>
      <c r="AL52" s="306">
        <f t="shared" si="6"/>
        <v>55.664999999999999</v>
      </c>
      <c r="AM52" s="307"/>
      <c r="AN52" s="308"/>
      <c r="AO52" s="308"/>
      <c r="AP52" s="308"/>
      <c r="AQ52" s="309">
        <f t="shared" si="7"/>
        <v>0</v>
      </c>
      <c r="AR52" s="310"/>
    </row>
    <row r="53" spans="1:44" ht="23.7" customHeight="1" x14ac:dyDescent="0.3">
      <c r="A53" s="296" t="s">
        <v>262</v>
      </c>
      <c r="B53" s="297">
        <v>119</v>
      </c>
      <c r="C53" s="311" t="s">
        <v>255</v>
      </c>
      <c r="D53" s="299">
        <v>9.5</v>
      </c>
      <c r="E53" s="300"/>
      <c r="F53" s="300"/>
      <c r="G53" s="297">
        <v>119</v>
      </c>
      <c r="H53" s="311" t="s">
        <v>255</v>
      </c>
      <c r="I53" s="299">
        <v>9.5</v>
      </c>
      <c r="J53" s="300"/>
      <c r="K53" s="300"/>
      <c r="L53" s="297">
        <v>119</v>
      </c>
      <c r="M53" s="298" t="s">
        <v>255</v>
      </c>
      <c r="N53" s="299">
        <v>9.5</v>
      </c>
      <c r="O53" s="300"/>
      <c r="P53" s="300"/>
      <c r="Q53" s="297">
        <v>119</v>
      </c>
      <c r="R53" s="298" t="s">
        <v>255</v>
      </c>
      <c r="S53" s="299">
        <v>9.5</v>
      </c>
      <c r="T53" s="300"/>
      <c r="U53" s="300"/>
      <c r="V53" s="297">
        <v>119</v>
      </c>
      <c r="W53" s="298" t="s">
        <v>255</v>
      </c>
      <c r="X53" s="299">
        <v>9.5</v>
      </c>
      <c r="Y53" s="300"/>
      <c r="Z53" s="300"/>
      <c r="AA53" s="297"/>
      <c r="AB53" s="298"/>
      <c r="AC53" s="299"/>
      <c r="AD53" s="300"/>
      <c r="AE53" s="300"/>
      <c r="AF53" s="301">
        <f t="shared" si="0"/>
        <v>1.665</v>
      </c>
      <c r="AG53" s="302">
        <f t="shared" si="1"/>
        <v>49.164999999999999</v>
      </c>
      <c r="AH53" s="312">
        <f t="shared" si="2"/>
        <v>40</v>
      </c>
      <c r="AI53" s="313">
        <f t="shared" si="3"/>
        <v>0</v>
      </c>
      <c r="AJ53" s="313">
        <f t="shared" si="4"/>
        <v>9.1649999999999991</v>
      </c>
      <c r="AK53" s="314">
        <f t="shared" si="5"/>
        <v>0</v>
      </c>
      <c r="AL53" s="306">
        <f t="shared" si="6"/>
        <v>49.164999999999999</v>
      </c>
      <c r="AM53" s="307"/>
      <c r="AN53" s="308"/>
      <c r="AO53" s="308"/>
      <c r="AP53" s="308"/>
      <c r="AQ53" s="309">
        <f t="shared" si="7"/>
        <v>0</v>
      </c>
      <c r="AR53" s="310"/>
    </row>
    <row r="54" spans="1:44" ht="23.7" customHeight="1" x14ac:dyDescent="0.3">
      <c r="A54" s="296" t="s">
        <v>120</v>
      </c>
      <c r="B54" s="297">
        <v>119</v>
      </c>
      <c r="C54" s="311" t="s">
        <v>255</v>
      </c>
      <c r="D54" s="299">
        <v>9.5</v>
      </c>
      <c r="E54" s="300"/>
      <c r="F54" s="300">
        <v>1</v>
      </c>
      <c r="G54" s="297">
        <v>119</v>
      </c>
      <c r="H54" s="311" t="s">
        <v>255</v>
      </c>
      <c r="I54" s="299">
        <v>9.5</v>
      </c>
      <c r="J54" s="300"/>
      <c r="K54" s="300">
        <v>1</v>
      </c>
      <c r="L54" s="297">
        <v>119</v>
      </c>
      <c r="M54" s="298" t="s">
        <v>255</v>
      </c>
      <c r="N54" s="299">
        <v>9.5</v>
      </c>
      <c r="O54" s="300"/>
      <c r="P54" s="300">
        <v>1</v>
      </c>
      <c r="Q54" s="297">
        <v>119</v>
      </c>
      <c r="R54" s="298" t="s">
        <v>255</v>
      </c>
      <c r="S54" s="299">
        <v>9.5</v>
      </c>
      <c r="T54" s="300"/>
      <c r="U54" s="300">
        <v>1</v>
      </c>
      <c r="V54" s="297">
        <v>119</v>
      </c>
      <c r="W54" s="298" t="s">
        <v>255</v>
      </c>
      <c r="X54" s="299">
        <v>9.5</v>
      </c>
      <c r="Y54" s="300"/>
      <c r="Z54" s="300">
        <v>1</v>
      </c>
      <c r="AA54" s="297"/>
      <c r="AB54" s="298"/>
      <c r="AC54" s="299"/>
      <c r="AD54" s="300"/>
      <c r="AE54" s="300"/>
      <c r="AF54" s="301">
        <f t="shared" ref="AF54" si="32">IF(D54+E54&gt;0,0.333,0)+IF(I54+J54&gt;0,0.333,0)+IF(N54+O54&gt;0,0.333,0)+IF(S54+T54&gt;0,0.333,0)+IF(X54+Y54&gt;0,0.333,0)+IF(AC54+AD54&gt;0,0.333,0)</f>
        <v>1.665</v>
      </c>
      <c r="AG54" s="302">
        <f t="shared" ref="AG54" si="33">SUM(D54,E54,I54,J54,N54,O54,S54,T54,X54,Y54,AC54,AD54,AF54)</f>
        <v>49.164999999999999</v>
      </c>
      <c r="AH54" s="312">
        <f t="shared" ref="AH54" si="34">IF(AG54&lt;40,AG54,40)-AI54</f>
        <v>40</v>
      </c>
      <c r="AI54" s="313">
        <f t="shared" ref="AI54" si="35">SUM(E54,J54,O54,T54,Y54,AD54)</f>
        <v>0</v>
      </c>
      <c r="AJ54" s="313">
        <f t="shared" ref="AJ54" si="36">IF(AG54 &gt;40,AG54 -40,0)</f>
        <v>9.1649999999999991</v>
      </c>
      <c r="AK54" s="314">
        <f t="shared" ref="AK54" si="37">SUM(F54,K54,P54,U54,Z54,AE54)+IF(F54+K54+P54+U54+Z54+AE54&gt;1,1)</f>
        <v>6</v>
      </c>
      <c r="AL54" s="306">
        <f t="shared" ref="AL54" si="38">SUM(AH54,AI54,AJ54,AK54)</f>
        <v>55.164999999999999</v>
      </c>
      <c r="AM54" s="307"/>
      <c r="AN54" s="308"/>
      <c r="AO54" s="308"/>
      <c r="AP54" s="308"/>
      <c r="AQ54" s="309">
        <f t="shared" ref="AQ54" si="39">SUM(AM54:AP54)</f>
        <v>0</v>
      </c>
      <c r="AR54" s="310"/>
    </row>
    <row r="55" spans="1:44" ht="23.7" customHeight="1" x14ac:dyDescent="0.3">
      <c r="A55" s="296" t="s">
        <v>121</v>
      </c>
      <c r="B55" s="297">
        <v>119</v>
      </c>
      <c r="C55" s="311" t="s">
        <v>255</v>
      </c>
      <c r="D55" s="299">
        <v>9.5</v>
      </c>
      <c r="E55" s="300"/>
      <c r="F55" s="300"/>
      <c r="G55" s="297">
        <v>119</v>
      </c>
      <c r="H55" s="311" t="s">
        <v>255</v>
      </c>
      <c r="I55" s="299">
        <v>9.5</v>
      </c>
      <c r="J55" s="300"/>
      <c r="K55" s="300"/>
      <c r="L55" s="297">
        <v>116</v>
      </c>
      <c r="M55" s="298" t="s">
        <v>277</v>
      </c>
      <c r="N55" s="299">
        <v>10.5</v>
      </c>
      <c r="O55" s="300"/>
      <c r="P55" s="300"/>
      <c r="Q55" s="297">
        <v>119</v>
      </c>
      <c r="R55" s="298" t="s">
        <v>255</v>
      </c>
      <c r="S55" s="299">
        <v>9.5</v>
      </c>
      <c r="T55" s="300"/>
      <c r="U55" s="300"/>
      <c r="V55" s="297">
        <v>119</v>
      </c>
      <c r="W55" s="298" t="s">
        <v>255</v>
      </c>
      <c r="X55" s="299">
        <v>9.5</v>
      </c>
      <c r="Y55" s="300"/>
      <c r="Z55" s="300"/>
      <c r="AA55" s="297"/>
      <c r="AB55" s="298"/>
      <c r="AC55" s="299"/>
      <c r="AD55" s="300"/>
      <c r="AE55" s="300"/>
      <c r="AF55" s="301">
        <f t="shared" ref="AF55" si="40">IF(D55+E55&gt;0,0.333,0)+IF(I55+J55&gt;0,0.333,0)+IF(N55+O55&gt;0,0.333,0)+IF(S55+T55&gt;0,0.333,0)+IF(X55+Y55&gt;0,0.333,0)+IF(AC55+AD55&gt;0,0.333,0)</f>
        <v>1.665</v>
      </c>
      <c r="AG55" s="302">
        <f t="shared" ref="AG55" si="41">SUM(D55,E55,I55,J55,N55,O55,S55,T55,X55,Y55,AC55,AD55,AF55)</f>
        <v>50.164999999999999</v>
      </c>
      <c r="AH55" s="312">
        <f t="shared" ref="AH55" si="42">IF(AG55&lt;40,AG55,40)-AI55</f>
        <v>40</v>
      </c>
      <c r="AI55" s="313">
        <f t="shared" ref="AI55" si="43">SUM(E55,J55,O55,T55,Y55,AD55)</f>
        <v>0</v>
      </c>
      <c r="AJ55" s="313">
        <f t="shared" ref="AJ55" si="44">IF(AG55 &gt;40,AG55 -40,0)</f>
        <v>10.164999999999999</v>
      </c>
      <c r="AK55" s="314">
        <f t="shared" ref="AK55" si="45">SUM(F55,K55,P55,U55,Z55,AE55)+IF(F55+K55+P55+U55+Z55+AE55&gt;1,1)</f>
        <v>0</v>
      </c>
      <c r="AL55" s="306">
        <f t="shared" ref="AL55" si="46">SUM(AH55,AI55,AJ55,AK55)</f>
        <v>50.164999999999999</v>
      </c>
      <c r="AM55" s="307"/>
      <c r="AN55" s="308"/>
      <c r="AO55" s="308"/>
      <c r="AP55" s="308"/>
      <c r="AQ55" s="309">
        <f t="shared" ref="AQ55" si="47">SUM(AM55:AP55)</f>
        <v>0</v>
      </c>
      <c r="AR55" s="310"/>
    </row>
    <row r="56" spans="1:44" ht="23.4" customHeight="1" x14ac:dyDescent="0.3">
      <c r="A56" s="296" t="s">
        <v>122</v>
      </c>
      <c r="B56" s="297">
        <v>119</v>
      </c>
      <c r="C56" s="311" t="s">
        <v>255</v>
      </c>
      <c r="D56" s="299">
        <v>9.5</v>
      </c>
      <c r="E56" s="300"/>
      <c r="F56" s="300"/>
      <c r="G56" s="297">
        <v>119</v>
      </c>
      <c r="H56" s="311" t="s">
        <v>255</v>
      </c>
      <c r="I56" s="299">
        <v>9.5</v>
      </c>
      <c r="J56" s="300"/>
      <c r="K56" s="300"/>
      <c r="L56" s="297">
        <v>119</v>
      </c>
      <c r="M56" s="298" t="s">
        <v>255</v>
      </c>
      <c r="N56" s="299">
        <v>9.5</v>
      </c>
      <c r="O56" s="300"/>
      <c r="P56" s="300"/>
      <c r="Q56" s="297">
        <v>119</v>
      </c>
      <c r="R56" s="298" t="s">
        <v>255</v>
      </c>
      <c r="S56" s="299">
        <v>9.5</v>
      </c>
      <c r="T56" s="300"/>
      <c r="U56" s="300"/>
      <c r="V56" s="297">
        <v>119</v>
      </c>
      <c r="W56" s="298" t="s">
        <v>255</v>
      </c>
      <c r="X56" s="299">
        <v>9.5</v>
      </c>
      <c r="Y56" s="300"/>
      <c r="Z56" s="300"/>
      <c r="AA56" s="297"/>
      <c r="AB56" s="298"/>
      <c r="AC56" s="299"/>
      <c r="AD56" s="300"/>
      <c r="AE56" s="300"/>
      <c r="AF56" s="301">
        <f t="shared" si="0"/>
        <v>1.665</v>
      </c>
      <c r="AG56" s="302">
        <f t="shared" si="1"/>
        <v>49.164999999999999</v>
      </c>
      <c r="AH56" s="312">
        <f t="shared" si="2"/>
        <v>40</v>
      </c>
      <c r="AI56" s="313">
        <f t="shared" si="3"/>
        <v>0</v>
      </c>
      <c r="AJ56" s="313">
        <f t="shared" si="4"/>
        <v>9.1649999999999991</v>
      </c>
      <c r="AK56" s="314">
        <f t="shared" si="5"/>
        <v>0</v>
      </c>
      <c r="AL56" s="306">
        <f t="shared" si="6"/>
        <v>49.164999999999999</v>
      </c>
      <c r="AM56" s="307"/>
      <c r="AN56" s="308"/>
      <c r="AO56" s="308"/>
      <c r="AP56" s="308"/>
      <c r="AQ56" s="309">
        <f t="shared" si="7"/>
        <v>0</v>
      </c>
      <c r="AR56" s="310"/>
    </row>
    <row r="57" spans="1:44" ht="9" customHeight="1" thickBot="1" x14ac:dyDescent="0.35">
      <c r="A57" s="333"/>
      <c r="B57" s="334"/>
      <c r="C57" s="335"/>
      <c r="D57" s="336"/>
      <c r="E57" s="337"/>
      <c r="F57" s="337"/>
      <c r="G57" s="329"/>
      <c r="H57" s="330"/>
      <c r="I57" s="331"/>
      <c r="J57" s="332"/>
      <c r="K57" s="331"/>
      <c r="L57" s="334"/>
      <c r="M57" s="335"/>
      <c r="N57" s="336"/>
      <c r="O57" s="337"/>
      <c r="P57" s="337"/>
      <c r="Q57" s="334"/>
      <c r="R57" s="335"/>
      <c r="S57" s="336"/>
      <c r="T57" s="337"/>
      <c r="U57" s="337"/>
      <c r="V57" s="334"/>
      <c r="W57" s="335"/>
      <c r="X57" s="336"/>
      <c r="Y57" s="337"/>
      <c r="Z57" s="337"/>
      <c r="AA57" s="334"/>
      <c r="AB57" s="335"/>
      <c r="AC57" s="336"/>
      <c r="AD57" s="337"/>
      <c r="AE57" s="337"/>
      <c r="AF57" s="338"/>
      <c r="AG57" s="339"/>
      <c r="AH57" s="340"/>
      <c r="AI57" s="341"/>
      <c r="AJ57" s="341"/>
      <c r="AK57" s="342"/>
      <c r="AL57" s="343"/>
      <c r="AM57" s="344"/>
      <c r="AN57" s="345"/>
      <c r="AO57" s="345"/>
      <c r="AP57" s="345"/>
      <c r="AQ57" s="346"/>
      <c r="AR57" s="347"/>
    </row>
    <row r="58" spans="1:44" ht="13.8" thickBot="1" x14ac:dyDescent="0.3">
      <c r="A58" s="96" t="s">
        <v>123</v>
      </c>
      <c r="B58" s="195"/>
      <c r="C58" s="315"/>
      <c r="D58" s="348">
        <f>SUM(D5:D57)</f>
        <v>437</v>
      </c>
      <c r="E58" s="348">
        <f>SUM(E5:E57)</f>
        <v>0</v>
      </c>
      <c r="F58" s="348">
        <f>SUM(F5:F57)</f>
        <v>13</v>
      </c>
      <c r="G58" s="198"/>
      <c r="H58" s="316"/>
      <c r="I58" s="348">
        <f>SUM(I5:I57)</f>
        <v>445</v>
      </c>
      <c r="J58" s="348">
        <f>SUM(J5:J57)</f>
        <v>0</v>
      </c>
      <c r="K58" s="348">
        <f>SUM(K5:K57)</f>
        <v>12</v>
      </c>
      <c r="L58" s="198"/>
      <c r="M58" s="316"/>
      <c r="N58" s="348">
        <f>SUM(N5:N57)</f>
        <v>431</v>
      </c>
      <c r="O58" s="348">
        <f>SUM(O5:O57)</f>
        <v>0</v>
      </c>
      <c r="P58" s="348">
        <f>SUM(P5:P57)</f>
        <v>15</v>
      </c>
      <c r="Q58" s="198"/>
      <c r="R58" s="316"/>
      <c r="S58" s="348">
        <f>SUM(S5:S57)</f>
        <v>451</v>
      </c>
      <c r="T58" s="348">
        <f>SUM(T5:T57)</f>
        <v>0</v>
      </c>
      <c r="U58" s="348">
        <f>SUM(U5:U57)</f>
        <v>12</v>
      </c>
      <c r="V58" s="198"/>
      <c r="W58" s="316"/>
      <c r="X58" s="348">
        <f>SUM(X5:X57)</f>
        <v>463.5</v>
      </c>
      <c r="Y58" s="348">
        <f>SUM(Y5:Y57)</f>
        <v>0</v>
      </c>
      <c r="Z58" s="348">
        <f>SUM(Z5:Z57)</f>
        <v>9</v>
      </c>
      <c r="AA58" s="195"/>
      <c r="AB58" s="316"/>
      <c r="AC58" s="348">
        <f>SUM(AC5:AC57)</f>
        <v>53.5</v>
      </c>
      <c r="AD58" s="200"/>
      <c r="AE58" s="348">
        <f>SUM(AE5:AE57)</f>
        <v>3</v>
      </c>
      <c r="AF58" s="317">
        <f>SUM(AF8:AF57)</f>
        <v>78.588000000000036</v>
      </c>
      <c r="AG58" s="318">
        <f>SUM(AG8:AG57)</f>
        <v>2266.0879999999997</v>
      </c>
      <c r="AH58" s="197">
        <f t="shared" ref="AH58:AQ58" si="48">SUM(AH5:AH56)</f>
        <v>1943.991</v>
      </c>
      <c r="AI58" s="197">
        <f t="shared" si="48"/>
        <v>0</v>
      </c>
      <c r="AJ58" s="197">
        <f t="shared" si="48"/>
        <v>418.92700000000019</v>
      </c>
      <c r="AK58" s="197">
        <f t="shared" si="48"/>
        <v>76</v>
      </c>
      <c r="AL58" s="197">
        <f t="shared" si="48"/>
        <v>2438.9179999999997</v>
      </c>
      <c r="AM58" s="197">
        <f t="shared" si="48"/>
        <v>0</v>
      </c>
      <c r="AN58" s="197">
        <f t="shared" si="48"/>
        <v>0</v>
      </c>
      <c r="AO58" s="197">
        <f t="shared" si="48"/>
        <v>0</v>
      </c>
      <c r="AP58" s="197">
        <f t="shared" si="48"/>
        <v>0</v>
      </c>
      <c r="AQ58" s="197">
        <f t="shared" si="48"/>
        <v>0</v>
      </c>
      <c r="AR58" s="319"/>
    </row>
    <row r="67" ht="24" customHeight="1" x14ac:dyDescent="0.25"/>
  </sheetData>
  <mergeCells count="10">
    <mergeCell ref="B2:F2"/>
    <mergeCell ref="G2:K2"/>
    <mergeCell ref="L2:P2"/>
    <mergeCell ref="Q2:U2"/>
    <mergeCell ref="V2:Z2"/>
    <mergeCell ref="AA2:AE2"/>
    <mergeCell ref="AG2:AL2"/>
    <mergeCell ref="AM2:AR2"/>
    <mergeCell ref="L1:M1"/>
    <mergeCell ref="R1:U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D276-FD55-450C-8E9E-A64A9B1F43BC}">
  <sheetPr>
    <pageSetUpPr fitToPage="1"/>
  </sheetPr>
  <dimension ref="A1:M50"/>
  <sheetViews>
    <sheetView topLeftCell="A20" zoomScaleNormal="100" workbookViewId="0">
      <selection activeCell="G51" sqref="G51"/>
    </sheetView>
  </sheetViews>
  <sheetFormatPr defaultColWidth="17.33203125" defaultRowHeight="15.75" customHeight="1" x14ac:dyDescent="0.25"/>
  <cols>
    <col min="1" max="1" width="12.88671875" style="204" customWidth="1"/>
    <col min="2" max="2" width="21.109375" style="99" customWidth="1"/>
    <col min="3" max="3" width="17.33203125" style="99" customWidth="1"/>
    <col min="4" max="4" width="21.109375" style="99" customWidth="1"/>
    <col min="5" max="5" width="17.33203125" style="99" customWidth="1"/>
    <col min="6" max="6" width="21.109375" style="99" customWidth="1"/>
    <col min="7" max="7" width="17.33203125" style="99" customWidth="1"/>
    <col min="8" max="8" width="21.109375" style="99" customWidth="1"/>
    <col min="9" max="9" width="17.33203125" style="99" customWidth="1"/>
    <col min="10" max="10" width="21.109375" style="99" customWidth="1"/>
    <col min="11" max="11" width="17.33203125" style="99" customWidth="1"/>
    <col min="12" max="12" width="16" style="99" customWidth="1"/>
    <col min="13" max="13" width="11.109375" style="99" customWidth="1"/>
    <col min="14" max="15" width="17.33203125" style="99"/>
    <col min="16" max="17" width="18.5546875" style="99" customWidth="1"/>
    <col min="18" max="16384" width="17.33203125" style="99"/>
  </cols>
  <sheetData>
    <row r="1" spans="1:13" ht="15.75" customHeight="1" x14ac:dyDescent="0.25">
      <c r="A1" s="215"/>
      <c r="B1" s="217" t="s">
        <v>124</v>
      </c>
      <c r="C1" s="218">
        <v>45908</v>
      </c>
      <c r="D1" s="217" t="s">
        <v>125</v>
      </c>
      <c r="E1" s="218">
        <f>C1+1</f>
        <v>45909</v>
      </c>
      <c r="F1" s="217" t="s">
        <v>126</v>
      </c>
      <c r="G1" s="218">
        <f>E1+1</f>
        <v>45910</v>
      </c>
      <c r="H1" s="217" t="s">
        <v>127</v>
      </c>
      <c r="I1" s="218">
        <f>G1+1</f>
        <v>45911</v>
      </c>
      <c r="J1" s="219" t="s">
        <v>128</v>
      </c>
      <c r="K1" s="218">
        <f>I1+1</f>
        <v>45912</v>
      </c>
      <c r="L1" s="217" t="s">
        <v>129</v>
      </c>
      <c r="M1" s="218">
        <f>K1+1</f>
        <v>45913</v>
      </c>
    </row>
    <row r="2" spans="1:13" ht="6" customHeight="1" thickBot="1" x14ac:dyDescent="0.3">
      <c r="A2" s="215"/>
      <c r="B2" s="378"/>
      <c r="C2" s="379"/>
      <c r="D2" s="379"/>
      <c r="E2" s="379"/>
      <c r="F2" s="379"/>
      <c r="G2" s="379"/>
      <c r="H2" s="379"/>
      <c r="I2" s="379"/>
      <c r="J2" s="216"/>
      <c r="K2" s="215"/>
      <c r="L2" s="216"/>
      <c r="M2" s="215"/>
    </row>
    <row r="3" spans="1:13" ht="15.75" customHeight="1" x14ac:dyDescent="0.25">
      <c r="A3" s="213" t="s">
        <v>130</v>
      </c>
      <c r="B3" s="211" t="s">
        <v>252</v>
      </c>
      <c r="C3" s="212">
        <v>128</v>
      </c>
      <c r="D3" s="211" t="s">
        <v>252</v>
      </c>
      <c r="E3" s="212">
        <v>128</v>
      </c>
      <c r="F3" s="211" t="s">
        <v>252</v>
      </c>
      <c r="G3" s="212">
        <v>128</v>
      </c>
      <c r="H3" s="211" t="s">
        <v>252</v>
      </c>
      <c r="I3" s="212">
        <v>128</v>
      </c>
      <c r="J3" s="211" t="s">
        <v>252</v>
      </c>
      <c r="K3" s="212">
        <v>128</v>
      </c>
      <c r="L3" s="211" t="s">
        <v>252</v>
      </c>
      <c r="M3" s="212">
        <v>128</v>
      </c>
    </row>
    <row r="4" spans="1:13" ht="25.95" customHeight="1" x14ac:dyDescent="0.25">
      <c r="B4" s="375" t="s">
        <v>256</v>
      </c>
      <c r="C4" s="376"/>
      <c r="D4" s="375" t="s">
        <v>268</v>
      </c>
      <c r="E4" s="376"/>
      <c r="F4" s="375" t="s">
        <v>275</v>
      </c>
      <c r="G4" s="376"/>
      <c r="H4" s="375" t="s">
        <v>298</v>
      </c>
      <c r="I4" s="376"/>
      <c r="J4" s="375" t="s">
        <v>298</v>
      </c>
      <c r="K4" s="376"/>
      <c r="L4" s="375" t="s">
        <v>318</v>
      </c>
      <c r="M4" s="376"/>
    </row>
    <row r="5" spans="1:13" ht="13.95" customHeight="1" x14ac:dyDescent="0.25">
      <c r="A5" s="207" t="s">
        <v>131</v>
      </c>
      <c r="B5" s="209" t="s">
        <v>253</v>
      </c>
      <c r="C5" s="208">
        <v>4</v>
      </c>
      <c r="D5" s="209" t="s">
        <v>253</v>
      </c>
      <c r="E5" s="208">
        <v>8</v>
      </c>
      <c r="F5" s="209" t="s">
        <v>253</v>
      </c>
      <c r="G5" s="208">
        <v>6</v>
      </c>
      <c r="H5" s="209" t="s">
        <v>253</v>
      </c>
      <c r="I5" s="208">
        <v>9</v>
      </c>
      <c r="J5" s="209" t="s">
        <v>253</v>
      </c>
      <c r="K5" s="208">
        <v>6</v>
      </c>
      <c r="L5" s="209"/>
      <c r="M5" s="214"/>
    </row>
    <row r="6" spans="1:13" ht="13.95" customHeight="1" thickBot="1" x14ac:dyDescent="0.3">
      <c r="A6" s="207" t="s">
        <v>132</v>
      </c>
      <c r="B6" s="209"/>
      <c r="C6" s="208"/>
      <c r="D6" s="209"/>
      <c r="E6" s="208"/>
      <c r="F6" s="209"/>
      <c r="G6" s="208"/>
      <c r="H6" s="209"/>
      <c r="I6" s="208"/>
      <c r="J6" s="209"/>
      <c r="K6" s="208"/>
      <c r="L6" s="209"/>
      <c r="M6" s="208"/>
    </row>
    <row r="7" spans="1:13" ht="13.95" hidden="1" customHeight="1" thickBot="1" x14ac:dyDescent="0.3">
      <c r="A7" s="207"/>
      <c r="B7" s="209"/>
      <c r="C7" s="208"/>
      <c r="D7" s="209"/>
      <c r="E7" s="208"/>
      <c r="F7" s="209"/>
      <c r="G7" s="208"/>
      <c r="H7" s="209"/>
      <c r="I7" s="208"/>
      <c r="J7" s="209"/>
      <c r="K7" s="208"/>
      <c r="L7" s="209"/>
      <c r="M7" s="208"/>
    </row>
    <row r="8" spans="1:13" ht="15.75" customHeight="1" x14ac:dyDescent="0.25">
      <c r="A8" s="213" t="s">
        <v>130</v>
      </c>
      <c r="B8" s="211" t="s">
        <v>254</v>
      </c>
      <c r="C8" s="212">
        <v>125126</v>
      </c>
      <c r="D8" s="211" t="s">
        <v>254</v>
      </c>
      <c r="E8" s="212">
        <v>125126</v>
      </c>
      <c r="F8" s="211" t="s">
        <v>254</v>
      </c>
      <c r="G8" s="212">
        <v>125126</v>
      </c>
      <c r="H8" s="211" t="s">
        <v>254</v>
      </c>
      <c r="I8" s="212">
        <v>125126</v>
      </c>
      <c r="J8" s="211" t="s">
        <v>254</v>
      </c>
      <c r="K8" s="212">
        <v>125126</v>
      </c>
      <c r="L8" s="211" t="s">
        <v>254</v>
      </c>
      <c r="M8" s="212">
        <v>125126</v>
      </c>
    </row>
    <row r="9" spans="1:13" ht="25.95" customHeight="1" x14ac:dyDescent="0.25">
      <c r="B9" s="375" t="s">
        <v>258</v>
      </c>
      <c r="C9" s="376"/>
      <c r="D9" s="375" t="s">
        <v>258</v>
      </c>
      <c r="E9" s="376"/>
      <c r="F9" s="375" t="s">
        <v>276</v>
      </c>
      <c r="G9" s="376"/>
      <c r="H9" s="375" t="s">
        <v>276</v>
      </c>
      <c r="I9" s="376"/>
      <c r="J9" s="375" t="s">
        <v>276</v>
      </c>
      <c r="K9" s="376"/>
      <c r="L9" s="375" t="s">
        <v>319</v>
      </c>
      <c r="M9" s="376"/>
    </row>
    <row r="10" spans="1:13" ht="13.95" customHeight="1" x14ac:dyDescent="0.25">
      <c r="A10" s="207" t="s">
        <v>131</v>
      </c>
      <c r="B10" s="209" t="s">
        <v>246</v>
      </c>
      <c r="C10" s="208">
        <v>13</v>
      </c>
      <c r="D10" s="209" t="s">
        <v>246</v>
      </c>
      <c r="E10" s="208">
        <v>20</v>
      </c>
      <c r="F10" s="209" t="s">
        <v>246</v>
      </c>
      <c r="G10" s="208">
        <v>10</v>
      </c>
      <c r="H10" s="209" t="s">
        <v>246</v>
      </c>
      <c r="I10" s="208">
        <v>12</v>
      </c>
      <c r="J10" s="209" t="s">
        <v>246</v>
      </c>
      <c r="K10" s="208">
        <v>10</v>
      </c>
      <c r="L10" s="209"/>
      <c r="M10" s="208"/>
    </row>
    <row r="11" spans="1:13" ht="13.95" customHeight="1" thickBot="1" x14ac:dyDescent="0.3">
      <c r="A11" s="207" t="s">
        <v>132</v>
      </c>
      <c r="B11" s="209" t="s">
        <v>257</v>
      </c>
      <c r="C11" s="208">
        <v>18</v>
      </c>
      <c r="D11" s="209" t="s">
        <v>257</v>
      </c>
      <c r="E11" s="208">
        <v>9</v>
      </c>
      <c r="F11" s="209" t="s">
        <v>257</v>
      </c>
      <c r="G11" s="208">
        <v>9</v>
      </c>
      <c r="H11" s="209" t="s">
        <v>257</v>
      </c>
      <c r="I11" s="208">
        <v>9</v>
      </c>
      <c r="J11" s="209" t="s">
        <v>257</v>
      </c>
      <c r="K11" s="208">
        <v>5</v>
      </c>
      <c r="L11" s="209"/>
      <c r="M11" s="208"/>
    </row>
    <row r="12" spans="1:13" ht="13.95" hidden="1" customHeight="1" thickBot="1" x14ac:dyDescent="0.3">
      <c r="A12" s="207"/>
      <c r="B12" s="209"/>
      <c r="C12" s="208"/>
      <c r="D12" s="209"/>
      <c r="E12" s="208"/>
      <c r="F12" s="209"/>
      <c r="G12" s="208"/>
      <c r="H12" s="209"/>
      <c r="I12" s="208"/>
      <c r="J12" s="209"/>
      <c r="K12" s="208"/>
      <c r="L12" s="209"/>
      <c r="M12" s="208"/>
    </row>
    <row r="13" spans="1:13" ht="15.75" customHeight="1" x14ac:dyDescent="0.25">
      <c r="A13" s="213" t="s">
        <v>130</v>
      </c>
      <c r="B13" s="211" t="s">
        <v>259</v>
      </c>
      <c r="C13" s="212">
        <v>121</v>
      </c>
      <c r="D13" s="211" t="s">
        <v>259</v>
      </c>
      <c r="E13" s="212">
        <v>121</v>
      </c>
      <c r="F13" s="211" t="s">
        <v>259</v>
      </c>
      <c r="G13" s="212">
        <v>121</v>
      </c>
      <c r="H13" s="211" t="s">
        <v>259</v>
      </c>
      <c r="I13" s="212">
        <v>121102</v>
      </c>
      <c r="J13" s="211" t="s">
        <v>277</v>
      </c>
      <c r="K13" s="212" t="s">
        <v>307</v>
      </c>
      <c r="L13" s="211"/>
      <c r="M13" s="212"/>
    </row>
    <row r="14" spans="1:13" ht="25.95" customHeight="1" x14ac:dyDescent="0.25">
      <c r="B14" s="375" t="s">
        <v>260</v>
      </c>
      <c r="C14" s="376"/>
      <c r="D14" s="375" t="s">
        <v>270</v>
      </c>
      <c r="E14" s="376"/>
      <c r="F14" s="375" t="s">
        <v>274</v>
      </c>
      <c r="G14" s="376"/>
      <c r="H14" s="375" t="s">
        <v>289</v>
      </c>
      <c r="I14" s="376"/>
      <c r="J14" s="375" t="s">
        <v>308</v>
      </c>
      <c r="K14" s="376"/>
      <c r="L14" s="375"/>
      <c r="M14" s="376"/>
    </row>
    <row r="15" spans="1:13" ht="13.95" customHeight="1" x14ac:dyDescent="0.25">
      <c r="A15" s="207" t="s">
        <v>131</v>
      </c>
      <c r="B15" s="209"/>
      <c r="C15" s="208"/>
      <c r="D15" s="209" t="s">
        <v>269</v>
      </c>
      <c r="E15" s="208">
        <v>3</v>
      </c>
      <c r="F15" s="209" t="s">
        <v>269</v>
      </c>
      <c r="G15" s="208">
        <v>8</v>
      </c>
      <c r="H15" s="209"/>
      <c r="I15" s="208"/>
      <c r="J15" s="209"/>
      <c r="K15" s="208"/>
      <c r="L15" s="209"/>
      <c r="M15" s="208"/>
    </row>
    <row r="16" spans="1:13" ht="13.95" customHeight="1" thickBot="1" x14ac:dyDescent="0.3">
      <c r="A16" s="207" t="s">
        <v>132</v>
      </c>
      <c r="B16" s="209"/>
      <c r="C16" s="208"/>
      <c r="D16" s="209"/>
      <c r="E16" s="208"/>
      <c r="F16" s="209"/>
      <c r="G16" s="208"/>
      <c r="H16" s="209"/>
      <c r="I16" s="208"/>
      <c r="J16" s="209"/>
      <c r="K16" s="208"/>
      <c r="L16" s="209"/>
      <c r="M16" s="208"/>
    </row>
    <row r="17" spans="1:13" ht="13.95" hidden="1" customHeight="1" thickBot="1" x14ac:dyDescent="0.3">
      <c r="A17" s="207" t="s">
        <v>133</v>
      </c>
      <c r="B17" s="353"/>
      <c r="C17" s="208"/>
      <c r="D17" s="353"/>
      <c r="E17" s="208"/>
      <c r="F17" s="353"/>
      <c r="G17" s="208"/>
      <c r="H17" s="359"/>
      <c r="I17" s="208"/>
      <c r="J17" s="359"/>
      <c r="K17" s="208"/>
      <c r="L17" s="209"/>
      <c r="M17" s="208"/>
    </row>
    <row r="18" spans="1:13" ht="15.75" customHeight="1" x14ac:dyDescent="0.25">
      <c r="A18" s="213" t="s">
        <v>130</v>
      </c>
      <c r="B18" s="211" t="s">
        <v>255</v>
      </c>
      <c r="C18" s="212">
        <v>119</v>
      </c>
      <c r="D18" s="211" t="s">
        <v>255</v>
      </c>
      <c r="E18" s="212">
        <v>119</v>
      </c>
      <c r="F18" s="211" t="s">
        <v>255</v>
      </c>
      <c r="G18" s="212">
        <v>119</v>
      </c>
      <c r="H18" s="211" t="s">
        <v>255</v>
      </c>
      <c r="I18" s="212">
        <v>119</v>
      </c>
      <c r="J18" s="211" t="s">
        <v>255</v>
      </c>
      <c r="K18" s="212">
        <v>119</v>
      </c>
      <c r="L18" s="211"/>
      <c r="M18" s="210"/>
    </row>
    <row r="19" spans="1:13" ht="25.95" customHeight="1" x14ac:dyDescent="0.25">
      <c r="B19" s="375" t="s">
        <v>261</v>
      </c>
      <c r="C19" s="376"/>
      <c r="D19" s="375" t="s">
        <v>271</v>
      </c>
      <c r="E19" s="376"/>
      <c r="F19" s="375" t="s">
        <v>271</v>
      </c>
      <c r="G19" s="376"/>
      <c r="H19" s="375" t="s">
        <v>294</v>
      </c>
      <c r="I19" s="376"/>
      <c r="J19" s="375" t="s">
        <v>294</v>
      </c>
      <c r="K19" s="376"/>
      <c r="L19" s="375"/>
      <c r="M19" s="376"/>
    </row>
    <row r="20" spans="1:13" ht="13.95" customHeight="1" x14ac:dyDescent="0.25">
      <c r="A20" s="207" t="s">
        <v>131</v>
      </c>
      <c r="B20" s="209"/>
      <c r="C20" s="354"/>
      <c r="D20" s="209"/>
      <c r="E20" s="354"/>
      <c r="F20" s="209"/>
      <c r="G20" s="354"/>
      <c r="H20" s="209"/>
      <c r="I20" s="360"/>
      <c r="J20" s="209"/>
      <c r="K20" s="360"/>
      <c r="L20" s="209"/>
      <c r="M20" s="208"/>
    </row>
    <row r="21" spans="1:13" ht="13.95" customHeight="1" thickBot="1" x14ac:dyDescent="0.3">
      <c r="A21" s="207" t="s">
        <v>132</v>
      </c>
      <c r="B21" s="355"/>
      <c r="C21" s="205"/>
      <c r="D21" s="355"/>
      <c r="E21" s="205"/>
      <c r="F21" s="355" t="s">
        <v>297</v>
      </c>
      <c r="G21" s="205" t="s">
        <v>296</v>
      </c>
      <c r="H21" s="361"/>
      <c r="I21" s="205"/>
      <c r="J21" s="361"/>
      <c r="K21" s="205"/>
      <c r="L21" s="209"/>
      <c r="M21" s="208"/>
    </row>
    <row r="22" spans="1:13" ht="13.95" hidden="1" customHeight="1" thickBot="1" x14ac:dyDescent="0.3">
      <c r="A22" s="207"/>
      <c r="B22" s="209"/>
      <c r="C22" s="208"/>
      <c r="D22" s="353"/>
      <c r="E22" s="208"/>
      <c r="F22" s="209"/>
      <c r="G22" s="208"/>
      <c r="H22" s="209"/>
      <c r="I22" s="208"/>
      <c r="J22" s="209"/>
      <c r="K22" s="208"/>
      <c r="L22" s="209"/>
      <c r="M22" s="208"/>
    </row>
    <row r="23" spans="1:13" ht="15.75" customHeight="1" x14ac:dyDescent="0.25">
      <c r="A23" s="213" t="s">
        <v>130</v>
      </c>
      <c r="B23" s="211"/>
      <c r="C23" s="212"/>
      <c r="D23" s="265"/>
      <c r="E23" s="212"/>
      <c r="F23" s="211" t="s">
        <v>272</v>
      </c>
      <c r="G23" s="212">
        <v>116</v>
      </c>
      <c r="H23" s="211" t="s">
        <v>290</v>
      </c>
      <c r="I23" s="212">
        <v>121</v>
      </c>
      <c r="J23" s="211" t="s">
        <v>290</v>
      </c>
      <c r="K23" s="212">
        <v>121</v>
      </c>
      <c r="L23" s="211"/>
      <c r="M23" s="212"/>
    </row>
    <row r="24" spans="1:13" ht="25.95" customHeight="1" x14ac:dyDescent="0.25">
      <c r="B24" s="375"/>
      <c r="C24" s="376"/>
      <c r="D24" s="377"/>
      <c r="E24" s="376"/>
      <c r="F24" s="375" t="s">
        <v>273</v>
      </c>
      <c r="G24" s="376"/>
      <c r="H24" s="375" t="s">
        <v>291</v>
      </c>
      <c r="I24" s="376"/>
      <c r="J24" s="375" t="s">
        <v>309</v>
      </c>
      <c r="K24" s="376"/>
      <c r="L24" s="375"/>
      <c r="M24" s="376"/>
    </row>
    <row r="25" spans="1:13" ht="13.5" customHeight="1" x14ac:dyDescent="0.25">
      <c r="A25" s="207" t="s">
        <v>131</v>
      </c>
      <c r="B25" s="209"/>
      <c r="C25" s="208"/>
      <c r="D25" s="353"/>
      <c r="E25" s="208"/>
      <c r="F25" s="209"/>
      <c r="G25" s="208"/>
      <c r="H25" s="209"/>
      <c r="I25" s="208"/>
      <c r="J25" s="209" t="s">
        <v>246</v>
      </c>
      <c r="K25" s="208">
        <v>5</v>
      </c>
      <c r="L25" s="209"/>
      <c r="M25" s="208"/>
    </row>
    <row r="26" spans="1:13" ht="13.5" customHeight="1" thickBot="1" x14ac:dyDescent="0.3">
      <c r="A26" s="207" t="s">
        <v>132</v>
      </c>
      <c r="B26" s="209"/>
      <c r="C26" s="208"/>
      <c r="D26" s="353"/>
      <c r="E26" s="208"/>
      <c r="F26" s="209"/>
      <c r="G26" s="208"/>
      <c r="H26" s="209" t="s">
        <v>292</v>
      </c>
      <c r="I26" s="208" t="s">
        <v>293</v>
      </c>
      <c r="J26" s="209"/>
      <c r="K26" s="208"/>
      <c r="L26" s="209"/>
      <c r="M26" s="208"/>
    </row>
    <row r="27" spans="1:13" ht="13.5" hidden="1" customHeight="1" thickBot="1" x14ac:dyDescent="0.3">
      <c r="A27" s="207"/>
      <c r="B27" s="209"/>
      <c r="C27" s="208"/>
      <c r="D27" s="353"/>
      <c r="E27" s="208"/>
      <c r="F27" s="209"/>
      <c r="G27" s="208"/>
      <c r="H27" s="209"/>
      <c r="I27" s="208"/>
      <c r="J27" s="209"/>
      <c r="K27" s="208"/>
      <c r="L27" s="209"/>
      <c r="M27" s="208"/>
    </row>
    <row r="28" spans="1:13" ht="13.95" hidden="1" customHeight="1" thickBot="1" x14ac:dyDescent="0.3">
      <c r="A28" s="207"/>
      <c r="B28" s="209"/>
      <c r="C28" s="208"/>
      <c r="D28" s="353"/>
      <c r="E28" s="208"/>
      <c r="F28" s="209"/>
      <c r="G28" s="208"/>
      <c r="H28" s="209" t="s">
        <v>134</v>
      </c>
      <c r="I28" s="208">
        <f>COUNTIF(sheet!R:R,"*"&amp;#REF!&amp;"*")</f>
        <v>0</v>
      </c>
      <c r="J28" s="209" t="s">
        <v>134</v>
      </c>
      <c r="K28" s="208">
        <f>COUNTIF(sheet!W:W,"*"&amp;#REF!&amp;"*")</f>
        <v>0</v>
      </c>
      <c r="L28" s="209" t="s">
        <v>134</v>
      </c>
      <c r="M28" s="208">
        <f>COUNTIF(sheet!AB:AB,"*"&amp;#REF!&amp;"*")</f>
        <v>0</v>
      </c>
    </row>
    <row r="29" spans="1:13" ht="13.95" hidden="1" customHeight="1" thickBot="1" x14ac:dyDescent="0.3">
      <c r="A29" s="207"/>
      <c r="B29" s="209"/>
      <c r="C29" s="208"/>
      <c r="D29" s="353"/>
      <c r="E29" s="208"/>
      <c r="F29" s="209"/>
      <c r="G29" s="208"/>
      <c r="H29" s="209" t="s">
        <v>134</v>
      </c>
      <c r="I29" s="208">
        <f>COUNTIF(sheet!R:R,"*"&amp;#REF!&amp;"*")</f>
        <v>0</v>
      </c>
      <c r="J29" s="209" t="s">
        <v>134</v>
      </c>
      <c r="K29" s="208">
        <f>COUNTIF(sheet!W:W,"*"&amp;#REF!&amp;"*")</f>
        <v>0</v>
      </c>
      <c r="L29" s="209" t="s">
        <v>134</v>
      </c>
      <c r="M29" s="208">
        <f>COUNTIF(sheet!AB:AB,"*"&amp;#REF!&amp;"*")</f>
        <v>0</v>
      </c>
    </row>
    <row r="30" spans="1:13" ht="15.75" customHeight="1" x14ac:dyDescent="0.25">
      <c r="A30" s="213" t="s">
        <v>130</v>
      </c>
      <c r="B30" s="211"/>
      <c r="C30" s="212"/>
      <c r="D30" s="265"/>
      <c r="E30" s="212"/>
      <c r="F30" s="211" t="s">
        <v>286</v>
      </c>
      <c r="G30" s="212" t="s">
        <v>284</v>
      </c>
      <c r="H30" s="211" t="s">
        <v>287</v>
      </c>
      <c r="I30" s="212">
        <v>118</v>
      </c>
      <c r="J30" s="211" t="s">
        <v>311</v>
      </c>
      <c r="K30" s="212"/>
      <c r="L30" s="211"/>
      <c r="M30" s="210"/>
    </row>
    <row r="31" spans="1:13" ht="25.95" customHeight="1" x14ac:dyDescent="0.25">
      <c r="B31" s="375"/>
      <c r="C31" s="376"/>
      <c r="D31" s="375"/>
      <c r="E31" s="376"/>
      <c r="F31" s="375" t="s">
        <v>285</v>
      </c>
      <c r="G31" s="376"/>
      <c r="H31" s="375" t="s">
        <v>295</v>
      </c>
      <c r="I31" s="376"/>
      <c r="J31" s="375" t="s">
        <v>312</v>
      </c>
      <c r="K31" s="376"/>
      <c r="L31" s="375"/>
      <c r="M31" s="376"/>
    </row>
    <row r="32" spans="1:13" ht="13.95" customHeight="1" x14ac:dyDescent="0.25">
      <c r="A32" s="207" t="s">
        <v>131</v>
      </c>
      <c r="B32" s="209"/>
      <c r="C32" s="208"/>
      <c r="D32" s="353"/>
      <c r="E32" s="208"/>
      <c r="F32" s="209"/>
      <c r="G32" s="208"/>
      <c r="H32" s="209"/>
      <c r="I32" s="208"/>
      <c r="J32" s="209" t="s">
        <v>246</v>
      </c>
      <c r="K32" s="208">
        <v>3</v>
      </c>
      <c r="L32" s="209"/>
      <c r="M32" s="208"/>
    </row>
    <row r="33" spans="1:13" ht="13.95" customHeight="1" thickBot="1" x14ac:dyDescent="0.3">
      <c r="A33" s="207" t="s">
        <v>132</v>
      </c>
      <c r="B33" s="209"/>
      <c r="C33" s="208"/>
      <c r="D33" s="353"/>
      <c r="E33" s="208"/>
      <c r="F33" s="209" t="s">
        <v>299</v>
      </c>
      <c r="G33" s="208">
        <v>1</v>
      </c>
      <c r="H33" s="209"/>
      <c r="I33" s="208"/>
      <c r="J33" s="209"/>
      <c r="K33" s="208"/>
      <c r="L33" s="209"/>
      <c r="M33" s="208"/>
    </row>
    <row r="34" spans="1:13" ht="15.75" customHeight="1" x14ac:dyDescent="0.25">
      <c r="A34" s="213" t="s">
        <v>130</v>
      </c>
      <c r="B34" s="211" t="s">
        <v>240</v>
      </c>
      <c r="C34" s="212">
        <v>124122</v>
      </c>
      <c r="D34" s="265" t="s">
        <v>240</v>
      </c>
      <c r="E34" s="212">
        <v>124122</v>
      </c>
      <c r="F34" s="211" t="s">
        <v>240</v>
      </c>
      <c r="G34" s="212">
        <v>124122</v>
      </c>
      <c r="H34" s="211" t="s">
        <v>286</v>
      </c>
      <c r="I34" s="212">
        <v>124122</v>
      </c>
      <c r="J34" s="211" t="s">
        <v>286</v>
      </c>
      <c r="K34" s="212">
        <v>124122</v>
      </c>
      <c r="L34" s="211"/>
      <c r="M34" s="210"/>
    </row>
    <row r="35" spans="1:13" ht="25.95" customHeight="1" x14ac:dyDescent="0.25">
      <c r="B35" s="375" t="s">
        <v>245</v>
      </c>
      <c r="C35" s="376"/>
      <c r="D35" s="377" t="s">
        <v>263</v>
      </c>
      <c r="E35" s="376"/>
      <c r="F35" s="375" t="s">
        <v>280</v>
      </c>
      <c r="G35" s="376"/>
      <c r="H35" s="375" t="s">
        <v>300</v>
      </c>
      <c r="I35" s="376"/>
      <c r="J35" s="375" t="s">
        <v>310</v>
      </c>
      <c r="K35" s="376"/>
      <c r="L35" s="375"/>
      <c r="M35" s="376"/>
    </row>
    <row r="36" spans="1:13" ht="13.95" customHeight="1" x14ac:dyDescent="0.25">
      <c r="A36" s="207" t="s">
        <v>131</v>
      </c>
      <c r="B36" s="209" t="s">
        <v>246</v>
      </c>
      <c r="C36" s="208">
        <v>15</v>
      </c>
      <c r="D36" s="353" t="s">
        <v>246</v>
      </c>
      <c r="E36" s="208">
        <v>22</v>
      </c>
      <c r="F36" s="209" t="s">
        <v>246</v>
      </c>
      <c r="G36" s="208">
        <v>9</v>
      </c>
      <c r="H36" s="209" t="s">
        <v>246</v>
      </c>
      <c r="I36" s="208">
        <v>10</v>
      </c>
      <c r="J36" s="209" t="s">
        <v>246</v>
      </c>
      <c r="K36" s="208">
        <v>8</v>
      </c>
      <c r="L36" s="209"/>
      <c r="M36" s="208"/>
    </row>
    <row r="37" spans="1:13" ht="13.95" customHeight="1" thickBot="1" x14ac:dyDescent="0.3">
      <c r="A37" s="207" t="s">
        <v>132</v>
      </c>
      <c r="B37" s="206" t="s">
        <v>247</v>
      </c>
      <c r="C37" s="205">
        <v>1</v>
      </c>
      <c r="D37" s="353"/>
      <c r="E37" s="208"/>
      <c r="F37" s="209"/>
      <c r="G37" s="208"/>
      <c r="H37" s="209"/>
      <c r="I37" s="208"/>
      <c r="J37" s="209"/>
      <c r="K37" s="208"/>
      <c r="L37" s="209"/>
      <c r="M37" s="208"/>
    </row>
    <row r="38" spans="1:13" ht="13.95" hidden="1" customHeight="1" thickBot="1" x14ac:dyDescent="0.3">
      <c r="A38" s="207"/>
      <c r="B38" s="209"/>
      <c r="C38" s="208"/>
      <c r="D38" s="353" t="s">
        <v>134</v>
      </c>
      <c r="E38" s="208">
        <f>COUNTIF(sheet!H:H,"*"&amp;D34&amp;"*")</f>
        <v>0</v>
      </c>
      <c r="F38" s="209"/>
      <c r="G38" s="208"/>
      <c r="H38" s="209" t="s">
        <v>134</v>
      </c>
      <c r="I38" s="208">
        <f>COUNTIF(sheet!R:R,"*"&amp;H34&amp;"*")</f>
        <v>0</v>
      </c>
      <c r="J38" s="209" t="s">
        <v>134</v>
      </c>
      <c r="K38" s="208">
        <f>COUNTIF(sheet!W:W,"*"&amp;J34&amp;"*")</f>
        <v>0</v>
      </c>
      <c r="L38" s="209" t="s">
        <v>134</v>
      </c>
      <c r="M38" s="208">
        <f>COUNTIF(sheet!AB:AB,"*"&amp;L34&amp;"*")</f>
        <v>1</v>
      </c>
    </row>
    <row r="39" spans="1:13" ht="15.75" customHeight="1" x14ac:dyDescent="0.25">
      <c r="A39" s="213" t="s">
        <v>130</v>
      </c>
      <c r="B39" s="211" t="s">
        <v>241</v>
      </c>
      <c r="C39" s="212">
        <v>117</v>
      </c>
      <c r="D39" s="265" t="s">
        <v>241</v>
      </c>
      <c r="E39" s="212">
        <v>117</v>
      </c>
      <c r="F39" s="211" t="s">
        <v>241</v>
      </c>
      <c r="G39" s="212">
        <v>117</v>
      </c>
      <c r="H39" s="211" t="s">
        <v>241</v>
      </c>
      <c r="I39" s="210">
        <v>117</v>
      </c>
      <c r="J39" s="211" t="s">
        <v>241</v>
      </c>
      <c r="K39" s="210">
        <v>117</v>
      </c>
      <c r="L39" s="211"/>
      <c r="M39" s="210"/>
    </row>
    <row r="40" spans="1:13" ht="25.95" customHeight="1" x14ac:dyDescent="0.25">
      <c r="B40" s="375" t="s">
        <v>249</v>
      </c>
      <c r="C40" s="376"/>
      <c r="D40" s="377" t="s">
        <v>264</v>
      </c>
      <c r="E40" s="376"/>
      <c r="F40" s="375" t="s">
        <v>281</v>
      </c>
      <c r="G40" s="376"/>
      <c r="H40" s="375" t="s">
        <v>301</v>
      </c>
      <c r="I40" s="376"/>
      <c r="J40" s="375" t="s">
        <v>313</v>
      </c>
      <c r="K40" s="376"/>
      <c r="L40" s="375"/>
      <c r="M40" s="376"/>
    </row>
    <row r="41" spans="1:13" ht="13.95" customHeight="1" x14ac:dyDescent="0.25">
      <c r="A41" s="207" t="s">
        <v>131</v>
      </c>
      <c r="B41" s="209"/>
      <c r="C41" s="208"/>
      <c r="D41" s="353" t="s">
        <v>246</v>
      </c>
      <c r="E41" s="208">
        <v>10</v>
      </c>
      <c r="F41" s="209" t="s">
        <v>246</v>
      </c>
      <c r="G41" s="208">
        <v>9</v>
      </c>
      <c r="H41" s="209" t="s">
        <v>246</v>
      </c>
      <c r="I41" s="208">
        <v>13</v>
      </c>
      <c r="J41" s="209" t="s">
        <v>246</v>
      </c>
      <c r="K41" s="208">
        <v>4</v>
      </c>
      <c r="L41" s="209"/>
      <c r="M41" s="208"/>
    </row>
    <row r="42" spans="1:13" ht="13.95" customHeight="1" thickBot="1" x14ac:dyDescent="0.3">
      <c r="A42" s="207" t="s">
        <v>132</v>
      </c>
      <c r="B42" s="209"/>
      <c r="C42" s="208"/>
      <c r="D42" s="353"/>
      <c r="E42" s="208"/>
      <c r="F42" s="209"/>
      <c r="G42" s="208"/>
      <c r="H42" s="209"/>
      <c r="I42" s="208"/>
      <c r="J42" s="209"/>
      <c r="K42" s="208"/>
      <c r="L42" s="209"/>
      <c r="M42" s="208"/>
    </row>
    <row r="43" spans="1:13" ht="13.95" hidden="1" customHeight="1" thickBot="1" x14ac:dyDescent="0.3">
      <c r="A43" s="207"/>
      <c r="B43" s="209"/>
      <c r="C43" s="208"/>
      <c r="D43" s="353" t="s">
        <v>134</v>
      </c>
      <c r="E43" s="208">
        <f>COUNTIF(sheet!H:H,"*"&amp;D39&amp;"*")</f>
        <v>0</v>
      </c>
      <c r="F43" s="209"/>
      <c r="G43" s="208"/>
      <c r="H43" s="209" t="s">
        <v>134</v>
      </c>
      <c r="I43" s="208">
        <f>COUNTIF(sheet!R:R,"*"&amp;H39&amp;"*")</f>
        <v>0</v>
      </c>
      <c r="J43" s="209" t="s">
        <v>134</v>
      </c>
      <c r="K43" s="208">
        <f>COUNTIF(sheet!W:W,"*"&amp;J39&amp;"*")</f>
        <v>0</v>
      </c>
      <c r="L43" s="209" t="s">
        <v>134</v>
      </c>
      <c r="M43" s="208">
        <f>COUNTIF(sheet!AB:AB,"*"&amp;L39&amp;"*")</f>
        <v>1</v>
      </c>
    </row>
    <row r="44" spans="1:13" ht="15.75" customHeight="1" x14ac:dyDescent="0.25">
      <c r="A44" s="213" t="s">
        <v>130</v>
      </c>
      <c r="B44" s="211" t="s">
        <v>243</v>
      </c>
      <c r="C44" s="212">
        <v>120118</v>
      </c>
      <c r="D44" s="265" t="s">
        <v>243</v>
      </c>
      <c r="E44" s="212">
        <v>120118</v>
      </c>
      <c r="F44" s="211" t="s">
        <v>243</v>
      </c>
      <c r="G44" s="212">
        <v>120118</v>
      </c>
      <c r="H44" s="211" t="s">
        <v>302</v>
      </c>
      <c r="I44" s="210" t="s">
        <v>303</v>
      </c>
      <c r="J44" s="211" t="s">
        <v>302</v>
      </c>
      <c r="K44" s="212">
        <v>120118</v>
      </c>
      <c r="L44" s="211"/>
      <c r="M44" s="210"/>
    </row>
    <row r="45" spans="1:13" ht="25.95" customHeight="1" x14ac:dyDescent="0.25">
      <c r="B45" s="375" t="s">
        <v>266</v>
      </c>
      <c r="C45" s="376"/>
      <c r="D45" s="377" t="s">
        <v>265</v>
      </c>
      <c r="E45" s="376"/>
      <c r="F45" s="375" t="s">
        <v>282</v>
      </c>
      <c r="G45" s="376"/>
      <c r="H45" s="375" t="s">
        <v>304</v>
      </c>
      <c r="I45" s="376"/>
      <c r="J45" s="375" t="s">
        <v>314</v>
      </c>
      <c r="K45" s="376"/>
      <c r="L45" s="375"/>
      <c r="M45" s="376"/>
    </row>
    <row r="46" spans="1:13" ht="13.95" customHeight="1" x14ac:dyDescent="0.25">
      <c r="A46" s="207" t="s">
        <v>131</v>
      </c>
      <c r="B46" s="209" t="s">
        <v>248</v>
      </c>
      <c r="C46" s="208">
        <v>23</v>
      </c>
      <c r="D46" s="353" t="s">
        <v>248</v>
      </c>
      <c r="E46" s="208">
        <v>27</v>
      </c>
      <c r="F46" s="209" t="s">
        <v>248</v>
      </c>
      <c r="G46" s="208">
        <v>27</v>
      </c>
      <c r="H46" s="209"/>
      <c r="I46" s="208"/>
      <c r="J46" s="209" t="s">
        <v>246</v>
      </c>
      <c r="K46" s="208">
        <v>7</v>
      </c>
      <c r="L46" s="209"/>
      <c r="M46" s="208"/>
    </row>
    <row r="47" spans="1:13" ht="13.95" customHeight="1" thickBot="1" x14ac:dyDescent="0.3">
      <c r="A47" s="207" t="s">
        <v>132</v>
      </c>
      <c r="B47" s="206"/>
      <c r="C47" s="205"/>
      <c r="D47" s="266"/>
      <c r="E47" s="205"/>
      <c r="F47" s="206"/>
      <c r="G47" s="205"/>
      <c r="H47" s="206"/>
      <c r="I47" s="205"/>
      <c r="J47" s="206"/>
      <c r="K47" s="205"/>
      <c r="L47" s="206"/>
      <c r="M47" s="205"/>
    </row>
    <row r="48" spans="1:13" ht="13.95" hidden="1" customHeight="1" thickBot="1" x14ac:dyDescent="0.3">
      <c r="A48" s="207"/>
      <c r="B48" s="206"/>
      <c r="C48" s="205"/>
      <c r="D48" s="266" t="s">
        <v>134</v>
      </c>
      <c r="E48" s="205">
        <f>COUNTIF(sheet!H:H,"*"&amp;D44&amp;"*")</f>
        <v>0</v>
      </c>
      <c r="F48" s="206" t="s">
        <v>134</v>
      </c>
      <c r="G48" s="205">
        <f>COUNTIF(sheet!M:M,"*"&amp;F44&amp;"*")</f>
        <v>0</v>
      </c>
      <c r="H48" s="206" t="s">
        <v>134</v>
      </c>
      <c r="I48" s="205">
        <f>COUNTIF(sheet!R:R,"*"&amp;H44&amp;"*")</f>
        <v>0</v>
      </c>
      <c r="J48" s="206" t="s">
        <v>134</v>
      </c>
      <c r="K48" s="205">
        <f>COUNTIF(sheet!W:W,"*"&amp;J44&amp;"*")</f>
        <v>0</v>
      </c>
      <c r="L48" s="206" t="s">
        <v>134</v>
      </c>
      <c r="M48" s="205">
        <f>COUNTIF(sheet!AB:AB,"*"&amp;L44&amp;"*")</f>
        <v>1</v>
      </c>
    </row>
    <row r="49" spans="1:13" ht="15.75" customHeight="1" x14ac:dyDescent="0.25">
      <c r="A49" s="213" t="s">
        <v>130</v>
      </c>
      <c r="B49" s="211" t="s">
        <v>243</v>
      </c>
      <c r="C49" s="212" t="s">
        <v>250</v>
      </c>
      <c r="D49" s="265" t="s">
        <v>243</v>
      </c>
      <c r="E49" s="212" t="s">
        <v>250</v>
      </c>
      <c r="F49" s="211" t="s">
        <v>243</v>
      </c>
      <c r="G49" s="212" t="s">
        <v>250</v>
      </c>
      <c r="H49" s="211" t="s">
        <v>243</v>
      </c>
      <c r="I49" s="210" t="s">
        <v>250</v>
      </c>
      <c r="J49" s="211" t="s">
        <v>243</v>
      </c>
      <c r="K49" s="210" t="s">
        <v>250</v>
      </c>
      <c r="L49" s="211"/>
      <c r="M49" s="210"/>
    </row>
    <row r="50" spans="1:13" ht="25.95" customHeight="1" thickBot="1" x14ac:dyDescent="0.3">
      <c r="B50" s="372" t="s">
        <v>251</v>
      </c>
      <c r="C50" s="373"/>
      <c r="D50" s="374" t="s">
        <v>267</v>
      </c>
      <c r="E50" s="373"/>
      <c r="F50" s="372" t="s">
        <v>316</v>
      </c>
      <c r="G50" s="373"/>
      <c r="H50" s="372" t="s">
        <v>305</v>
      </c>
      <c r="I50" s="373"/>
      <c r="J50" s="372" t="s">
        <v>315</v>
      </c>
      <c r="K50" s="373"/>
      <c r="L50" s="372"/>
      <c r="M50" s="373"/>
    </row>
  </sheetData>
  <mergeCells count="64">
    <mergeCell ref="B2:C2"/>
    <mergeCell ref="D2:E2"/>
    <mergeCell ref="F2:G2"/>
    <mergeCell ref="H2:I2"/>
    <mergeCell ref="B4:C4"/>
    <mergeCell ref="D4:E4"/>
    <mergeCell ref="F4:G4"/>
    <mergeCell ref="H4:I4"/>
    <mergeCell ref="J4:K4"/>
    <mergeCell ref="L4:M4"/>
    <mergeCell ref="B9:C9"/>
    <mergeCell ref="D9:E9"/>
    <mergeCell ref="F9:G9"/>
    <mergeCell ref="H9:I9"/>
    <mergeCell ref="J9:K9"/>
    <mergeCell ref="L9:M9"/>
    <mergeCell ref="L14:M14"/>
    <mergeCell ref="B19:C19"/>
    <mergeCell ref="D19:E19"/>
    <mergeCell ref="F19:G19"/>
    <mergeCell ref="H19:I19"/>
    <mergeCell ref="J19:K19"/>
    <mergeCell ref="L19:M19"/>
    <mergeCell ref="B14:C14"/>
    <mergeCell ref="D14:E14"/>
    <mergeCell ref="F14:G14"/>
    <mergeCell ref="H14:I14"/>
    <mergeCell ref="J14:K14"/>
    <mergeCell ref="L24:M24"/>
    <mergeCell ref="B24:C24"/>
    <mergeCell ref="D24:E24"/>
    <mergeCell ref="F24:G24"/>
    <mergeCell ref="H24:I24"/>
    <mergeCell ref="J24:K24"/>
    <mergeCell ref="L45:M45"/>
    <mergeCell ref="B45:C45"/>
    <mergeCell ref="D45:E45"/>
    <mergeCell ref="F45:G45"/>
    <mergeCell ref="H45:I45"/>
    <mergeCell ref="J45:K45"/>
    <mergeCell ref="L40:M40"/>
    <mergeCell ref="B35:C35"/>
    <mergeCell ref="D35:E35"/>
    <mergeCell ref="B40:C40"/>
    <mergeCell ref="D40:E40"/>
    <mergeCell ref="F40:G40"/>
    <mergeCell ref="H40:I40"/>
    <mergeCell ref="J40:K40"/>
    <mergeCell ref="F35:G35"/>
    <mergeCell ref="H35:I35"/>
    <mergeCell ref="J35:K35"/>
    <mergeCell ref="L35:M35"/>
    <mergeCell ref="L31:M31"/>
    <mergeCell ref="B31:C31"/>
    <mergeCell ref="D31:E31"/>
    <mergeCell ref="F31:G31"/>
    <mergeCell ref="H31:I31"/>
    <mergeCell ref="J31:K31"/>
    <mergeCell ref="L50:M50"/>
    <mergeCell ref="B50:C50"/>
    <mergeCell ref="D50:E50"/>
    <mergeCell ref="F50:G50"/>
    <mergeCell ref="H50:I50"/>
    <mergeCell ref="J50:K50"/>
  </mergeCells>
  <conditionalFormatting sqref="B7">
    <cfRule type="expression" dxfId="217" priority="55">
      <formula>ISBLANK(B3)</formula>
    </cfRule>
    <cfRule type="expression" dxfId="216" priority="56">
      <formula>C7=0</formula>
    </cfRule>
  </conditionalFormatting>
  <conditionalFormatting sqref="B12">
    <cfRule type="expression" dxfId="215" priority="59">
      <formula>ISBLANK(B8)</formula>
    </cfRule>
    <cfRule type="expression" dxfId="214" priority="60">
      <formula>C12=0</formula>
    </cfRule>
  </conditionalFormatting>
  <conditionalFormatting sqref="B17">
    <cfRule type="expression" dxfId="213" priority="63">
      <formula>ISBLANK(B13)</formula>
    </cfRule>
    <cfRule type="expression" dxfId="212" priority="64">
      <formula>C17=0</formula>
    </cfRule>
  </conditionalFormatting>
  <conditionalFormatting sqref="B22">
    <cfRule type="expression" dxfId="211" priority="79">
      <formula>ISBLANK(B18)</formula>
    </cfRule>
    <cfRule type="expression" dxfId="210" priority="80">
      <formula>C22=0</formula>
    </cfRule>
  </conditionalFormatting>
  <conditionalFormatting sqref="B27">
    <cfRule type="expression" dxfId="209" priority="83">
      <formula>ISBLANK(B23)</formula>
    </cfRule>
    <cfRule type="expression" dxfId="208" priority="84">
      <formula>C27=0</formula>
    </cfRule>
  </conditionalFormatting>
  <conditionalFormatting sqref="B28">
    <cfRule type="expression" dxfId="207" priority="107">
      <formula>ISBLANK(#REF!)</formula>
    </cfRule>
  </conditionalFormatting>
  <conditionalFormatting sqref="B28:B29">
    <cfRule type="expression" dxfId="206" priority="108">
      <formula>C28=0</formula>
    </cfRule>
  </conditionalFormatting>
  <conditionalFormatting sqref="B38">
    <cfRule type="expression" dxfId="205" priority="759">
      <formula>ISBLANK(B34)</formula>
    </cfRule>
    <cfRule type="expression" dxfId="204" priority="760">
      <formula>C38=0</formula>
    </cfRule>
  </conditionalFormatting>
  <conditionalFormatting sqref="B43">
    <cfRule type="expression" dxfId="203" priority="755">
      <formula>ISBLANK(B39)</formula>
    </cfRule>
    <cfRule type="expression" dxfId="202" priority="756">
      <formula>C43=0</formula>
    </cfRule>
  </conditionalFormatting>
  <conditionalFormatting sqref="B48">
    <cfRule type="expression" dxfId="201" priority="751">
      <formula>ISBLANK(B44)</formula>
    </cfRule>
    <cfRule type="expression" dxfId="200" priority="752">
      <formula>C48=0</formula>
    </cfRule>
  </conditionalFormatting>
  <conditionalFormatting sqref="B29:M29">
    <cfRule type="expression" dxfId="199" priority="109">
      <formula>ISBLANK(#REF!)</formula>
    </cfRule>
  </conditionalFormatting>
  <conditionalFormatting sqref="C7">
    <cfRule type="expression" dxfId="198" priority="53">
      <formula>ISBLANK(B3)</formula>
    </cfRule>
    <cfRule type="expression" dxfId="197" priority="54">
      <formula>C7=0</formula>
    </cfRule>
  </conditionalFormatting>
  <conditionalFormatting sqref="C12">
    <cfRule type="expression" dxfId="196" priority="57">
      <formula>ISBLANK(B8)</formula>
    </cfRule>
    <cfRule type="expression" dxfId="195" priority="58">
      <formula>C12=0</formula>
    </cfRule>
  </conditionalFormatting>
  <conditionalFormatting sqref="C17">
    <cfRule type="expression" dxfId="194" priority="61">
      <formula>ISBLANK(B13)</formula>
    </cfRule>
    <cfRule type="expression" dxfId="193" priority="62">
      <formula>C17=0</formula>
    </cfRule>
  </conditionalFormatting>
  <conditionalFormatting sqref="C22">
    <cfRule type="expression" dxfId="192" priority="77">
      <formula>ISBLANK(B18)</formula>
    </cfRule>
    <cfRule type="expression" dxfId="191" priority="78">
      <formula>C22=0</formula>
    </cfRule>
  </conditionalFormatting>
  <conditionalFormatting sqref="C27">
    <cfRule type="expression" dxfId="190" priority="81">
      <formula>ISBLANK(B23)</formula>
    </cfRule>
    <cfRule type="expression" dxfId="189" priority="82">
      <formula>C27=0</formula>
    </cfRule>
  </conditionalFormatting>
  <conditionalFormatting sqref="C28">
    <cfRule type="expression" dxfId="188" priority="105">
      <formula>ISBLANK(#REF!)</formula>
    </cfRule>
  </conditionalFormatting>
  <conditionalFormatting sqref="C28:C29">
    <cfRule type="expression" dxfId="187" priority="106">
      <formula>C28=0</formula>
    </cfRule>
  </conditionalFormatting>
  <conditionalFormatting sqref="C38">
    <cfRule type="expression" dxfId="186" priority="757">
      <formula>ISBLANK(B34)</formula>
    </cfRule>
    <cfRule type="expression" dxfId="185" priority="758">
      <formula>C38=0</formula>
    </cfRule>
  </conditionalFormatting>
  <conditionalFormatting sqref="C43">
    <cfRule type="expression" dxfId="184" priority="753">
      <formula>ISBLANK(B39)</formula>
    </cfRule>
    <cfRule type="expression" dxfId="183" priority="754">
      <formula>C43=0</formula>
    </cfRule>
  </conditionalFormatting>
  <conditionalFormatting sqref="C48">
    <cfRule type="expression" dxfId="182" priority="749">
      <formula>ISBLANK(B44)</formula>
    </cfRule>
    <cfRule type="expression" dxfId="181" priority="750">
      <formula>C48=0</formula>
    </cfRule>
  </conditionalFormatting>
  <conditionalFormatting sqref="D7">
    <cfRule type="expression" dxfId="180" priority="43">
      <formula>ISBLANK(D3)</formula>
    </cfRule>
    <cfRule type="expression" dxfId="179" priority="44">
      <formula>E7=0</formula>
    </cfRule>
  </conditionalFormatting>
  <conditionalFormatting sqref="D12">
    <cfRule type="expression" dxfId="178" priority="47">
      <formula>ISBLANK(D8)</formula>
    </cfRule>
    <cfRule type="expression" dxfId="177" priority="48">
      <formula>E12=0</formula>
    </cfRule>
  </conditionalFormatting>
  <conditionalFormatting sqref="D17">
    <cfRule type="expression" dxfId="176" priority="51">
      <formula>ISBLANK(D13)</formula>
    </cfRule>
    <cfRule type="expression" dxfId="175" priority="52">
      <formula>E17=0</formula>
    </cfRule>
  </conditionalFormatting>
  <conditionalFormatting sqref="D22">
    <cfRule type="expression" dxfId="174" priority="439">
      <formula>ISBLANK(D18)</formula>
    </cfRule>
    <cfRule type="expression" dxfId="173" priority="440">
      <formula>E22=0</formula>
    </cfRule>
  </conditionalFormatting>
  <conditionalFormatting sqref="D27">
    <cfRule type="expression" dxfId="172" priority="459">
      <formula>ISBLANK(D23)</formula>
    </cfRule>
    <cfRule type="expression" dxfId="171" priority="460">
      <formula>E27=0</formula>
    </cfRule>
  </conditionalFormatting>
  <conditionalFormatting sqref="D28">
    <cfRule type="expression" dxfId="170" priority="707">
      <formula>ISBLANK(#REF!)</formula>
    </cfRule>
  </conditionalFormatting>
  <conditionalFormatting sqref="D28:D29">
    <cfRule type="expression" dxfId="169" priority="708">
      <formula>E28=0</formula>
    </cfRule>
  </conditionalFormatting>
  <conditionalFormatting sqref="D38">
    <cfRule type="expression" dxfId="168" priority="699">
      <formula>ISBLANK(D34)</formula>
    </cfRule>
    <cfRule type="expression" dxfId="167" priority="700">
      <formula>E38=0</formula>
    </cfRule>
  </conditionalFormatting>
  <conditionalFormatting sqref="D43">
    <cfRule type="expression" dxfId="166" priority="695">
      <formula>ISBLANK(D39)</formula>
    </cfRule>
    <cfRule type="expression" dxfId="165" priority="696">
      <formula>E43=0</formula>
    </cfRule>
  </conditionalFormatting>
  <conditionalFormatting sqref="D48">
    <cfRule type="expression" dxfId="164" priority="691">
      <formula>ISBLANK(D44)</formula>
    </cfRule>
    <cfRule type="expression" dxfId="163" priority="692">
      <formula>E48=0</formula>
    </cfRule>
  </conditionalFormatting>
  <conditionalFormatting sqref="E7">
    <cfRule type="expression" dxfId="162" priority="41">
      <formula>ISBLANK(D3)</formula>
    </cfRule>
    <cfRule type="expression" dxfId="161" priority="42">
      <formula>E7=0</formula>
    </cfRule>
  </conditionalFormatting>
  <conditionalFormatting sqref="E12">
    <cfRule type="expression" dxfId="160" priority="45">
      <formula>ISBLANK(D8)</formula>
    </cfRule>
    <cfRule type="expression" dxfId="159" priority="46">
      <formula>E12=0</formula>
    </cfRule>
  </conditionalFormatting>
  <conditionalFormatting sqref="E17">
    <cfRule type="expression" dxfId="158" priority="49">
      <formula>ISBLANK(D13)</formula>
    </cfRule>
    <cfRule type="expression" dxfId="157" priority="50">
      <formula>E17=0</formula>
    </cfRule>
  </conditionalFormatting>
  <conditionalFormatting sqref="E22">
    <cfRule type="expression" dxfId="156" priority="437">
      <formula>ISBLANK(D18)</formula>
    </cfRule>
    <cfRule type="expression" dxfId="155" priority="438">
      <formula>E22=0</formula>
    </cfRule>
  </conditionalFormatting>
  <conditionalFormatting sqref="E27">
    <cfRule type="expression" dxfId="154" priority="457">
      <formula>ISBLANK(D23)</formula>
    </cfRule>
    <cfRule type="expression" dxfId="153" priority="458">
      <formula>E27=0</formula>
    </cfRule>
  </conditionalFormatting>
  <conditionalFormatting sqref="E28">
    <cfRule type="expression" dxfId="152" priority="705">
      <formula>ISBLANK(#REF!)</formula>
    </cfRule>
  </conditionalFormatting>
  <conditionalFormatting sqref="E28:E29">
    <cfRule type="expression" dxfId="151" priority="702">
      <formula>E28=0</formula>
    </cfRule>
  </conditionalFormatting>
  <conditionalFormatting sqref="E38">
    <cfRule type="expression" dxfId="150" priority="697">
      <formula>ISBLANK(D34)</formula>
    </cfRule>
    <cfRule type="expression" dxfId="149" priority="698">
      <formula>E38=0</formula>
    </cfRule>
  </conditionalFormatting>
  <conditionalFormatting sqref="E43">
    <cfRule type="expression" dxfId="148" priority="693">
      <formula>ISBLANK(D39)</formula>
    </cfRule>
    <cfRule type="expression" dxfId="147" priority="694">
      <formula>E43=0</formula>
    </cfRule>
  </conditionalFormatting>
  <conditionalFormatting sqref="E48">
    <cfRule type="expression" dxfId="146" priority="689">
      <formula>ISBLANK(D44)</formula>
    </cfRule>
    <cfRule type="expression" dxfId="145" priority="690">
      <formula>E48=0</formula>
    </cfRule>
  </conditionalFormatting>
  <conditionalFormatting sqref="F7">
    <cfRule type="expression" dxfId="144" priority="31">
      <formula>ISBLANK(F3)</formula>
    </cfRule>
    <cfRule type="expression" dxfId="143" priority="32">
      <formula>G7=0</formula>
    </cfRule>
  </conditionalFormatting>
  <conditionalFormatting sqref="F12">
    <cfRule type="expression" dxfId="142" priority="35">
      <formula>ISBLANK(F8)</formula>
    </cfRule>
    <cfRule type="expression" dxfId="141" priority="36">
      <formula>G12=0</formula>
    </cfRule>
  </conditionalFormatting>
  <conditionalFormatting sqref="F17">
    <cfRule type="expression" dxfId="140" priority="39">
      <formula>ISBLANK(F13)</formula>
    </cfRule>
    <cfRule type="expression" dxfId="139" priority="40">
      <formula>G17=0</formula>
    </cfRule>
  </conditionalFormatting>
  <conditionalFormatting sqref="F22">
    <cfRule type="expression" dxfId="138" priority="435">
      <formula>ISBLANK(F18)</formula>
    </cfRule>
    <cfRule type="expression" dxfId="137" priority="436">
      <formula>G22=0</formula>
    </cfRule>
  </conditionalFormatting>
  <conditionalFormatting sqref="F27">
    <cfRule type="expression" dxfId="136" priority="455">
      <formula>ISBLANK(F23)</formula>
    </cfRule>
    <cfRule type="expression" dxfId="135" priority="456">
      <formula>G27=0</formula>
    </cfRule>
  </conditionalFormatting>
  <conditionalFormatting sqref="F28">
    <cfRule type="expression" dxfId="134" priority="667">
      <formula>ISBLANK(#REF!)</formula>
    </cfRule>
  </conditionalFormatting>
  <conditionalFormatting sqref="F28:F29">
    <cfRule type="expression" dxfId="133" priority="668">
      <formula>G28=0</formula>
    </cfRule>
  </conditionalFormatting>
  <conditionalFormatting sqref="F38">
    <cfRule type="expression" dxfId="132" priority="659">
      <formula>ISBLANK(F34)</formula>
    </cfRule>
    <cfRule type="expression" dxfId="131" priority="660">
      <formula>G38=0</formula>
    </cfRule>
  </conditionalFormatting>
  <conditionalFormatting sqref="F43">
    <cfRule type="expression" dxfId="130" priority="655">
      <formula>ISBLANK(F39)</formula>
    </cfRule>
    <cfRule type="expression" dxfId="129" priority="656">
      <formula>G43=0</formula>
    </cfRule>
  </conditionalFormatting>
  <conditionalFormatting sqref="F48">
    <cfRule type="expression" dxfId="128" priority="651">
      <formula>ISBLANK(F44)</formula>
    </cfRule>
    <cfRule type="expression" dxfId="127" priority="652">
      <formula>G48=0</formula>
    </cfRule>
  </conditionalFormatting>
  <conditionalFormatting sqref="G7">
    <cfRule type="expression" dxfId="126" priority="29">
      <formula>ISBLANK(F3)</formula>
    </cfRule>
    <cfRule type="expression" dxfId="125" priority="30">
      <formula>G7=0</formula>
    </cfRule>
  </conditionalFormatting>
  <conditionalFormatting sqref="G12">
    <cfRule type="expression" dxfId="124" priority="33">
      <formula>ISBLANK(F8)</formula>
    </cfRule>
    <cfRule type="expression" dxfId="123" priority="34">
      <formula>G12=0</formula>
    </cfRule>
  </conditionalFormatting>
  <conditionalFormatting sqref="G17">
    <cfRule type="expression" dxfId="122" priority="37">
      <formula>ISBLANK(F13)</formula>
    </cfRule>
    <cfRule type="expression" dxfId="121" priority="38">
      <formula>G17=0</formula>
    </cfRule>
  </conditionalFormatting>
  <conditionalFormatting sqref="G22">
    <cfRule type="expression" dxfId="120" priority="433">
      <formula>ISBLANK(F18)</formula>
    </cfRule>
    <cfRule type="expression" dxfId="119" priority="434">
      <formula>G22=0</formula>
    </cfRule>
  </conditionalFormatting>
  <conditionalFormatting sqref="G27">
    <cfRule type="expression" dxfId="118" priority="453">
      <formula>ISBLANK(F23)</formula>
    </cfRule>
    <cfRule type="expression" dxfId="117" priority="454">
      <formula>G27=0</formula>
    </cfRule>
  </conditionalFormatting>
  <conditionalFormatting sqref="G28">
    <cfRule type="expression" dxfId="116" priority="665">
      <formula>ISBLANK(#REF!)</formula>
    </cfRule>
  </conditionalFormatting>
  <conditionalFormatting sqref="G28:G29">
    <cfRule type="expression" dxfId="115" priority="662">
      <formula>G28=0</formula>
    </cfRule>
  </conditionalFormatting>
  <conditionalFormatting sqref="G38">
    <cfRule type="expression" dxfId="114" priority="657">
      <formula>ISBLANK(F34)</formula>
    </cfRule>
    <cfRule type="expression" dxfId="113" priority="658">
      <formula>G38=0</formula>
    </cfRule>
  </conditionalFormatting>
  <conditionalFormatting sqref="G43">
    <cfRule type="expression" dxfId="112" priority="653">
      <formula>ISBLANK(F39)</formula>
    </cfRule>
    <cfRule type="expression" dxfId="111" priority="654">
      <formula>G43=0</formula>
    </cfRule>
  </conditionalFormatting>
  <conditionalFormatting sqref="G48">
    <cfRule type="expression" dxfId="110" priority="649">
      <formula>ISBLANK(F44)</formula>
    </cfRule>
    <cfRule type="expression" dxfId="109" priority="650">
      <formula>G48=0</formula>
    </cfRule>
  </conditionalFormatting>
  <conditionalFormatting sqref="H7">
    <cfRule type="expression" dxfId="108" priority="19">
      <formula>ISBLANK(H3)</formula>
    </cfRule>
    <cfRule type="expression" dxfId="107" priority="20">
      <formula>I7=0</formula>
    </cfRule>
  </conditionalFormatting>
  <conditionalFormatting sqref="H12">
    <cfRule type="expression" dxfId="106" priority="23">
      <formula>ISBLANK(H8)</formula>
    </cfRule>
    <cfRule type="expression" dxfId="105" priority="24">
      <formula>I12=0</formula>
    </cfRule>
  </conditionalFormatting>
  <conditionalFormatting sqref="H17">
    <cfRule type="expression" dxfId="104" priority="27">
      <formula>ISBLANK(H13)</formula>
    </cfRule>
    <cfRule type="expression" dxfId="103" priority="28">
      <formula>I17=0</formula>
    </cfRule>
  </conditionalFormatting>
  <conditionalFormatting sqref="H22">
    <cfRule type="expression" dxfId="102" priority="431">
      <formula>ISBLANK(H18)</formula>
    </cfRule>
    <cfRule type="expression" dxfId="101" priority="432">
      <formula>I22=0</formula>
    </cfRule>
  </conditionalFormatting>
  <conditionalFormatting sqref="H27">
    <cfRule type="expression" dxfId="100" priority="451">
      <formula>ISBLANK(H23)</formula>
    </cfRule>
    <cfRule type="expression" dxfId="99" priority="452">
      <formula>I27=0</formula>
    </cfRule>
  </conditionalFormatting>
  <conditionalFormatting sqref="H28">
    <cfRule type="expression" dxfId="98" priority="627">
      <formula>ISBLANK(#REF!)</formula>
    </cfRule>
  </conditionalFormatting>
  <conditionalFormatting sqref="H28:H29">
    <cfRule type="expression" dxfId="97" priority="628">
      <formula>I28=0</formula>
    </cfRule>
  </conditionalFormatting>
  <conditionalFormatting sqref="H38">
    <cfRule type="expression" dxfId="96" priority="619">
      <formula>ISBLANK(H34)</formula>
    </cfRule>
    <cfRule type="expression" dxfId="95" priority="620">
      <formula>I38=0</formula>
    </cfRule>
  </conditionalFormatting>
  <conditionalFormatting sqref="H43">
    <cfRule type="expression" dxfId="94" priority="615">
      <formula>ISBLANK(H39)</formula>
    </cfRule>
    <cfRule type="expression" dxfId="93" priority="616">
      <formula>I43=0</formula>
    </cfRule>
  </conditionalFormatting>
  <conditionalFormatting sqref="H48">
    <cfRule type="expression" dxfId="92" priority="611">
      <formula>ISBLANK(H44)</formula>
    </cfRule>
    <cfRule type="expression" dxfId="91" priority="612">
      <formula>I48=0</formula>
    </cfRule>
  </conditionalFormatting>
  <conditionalFormatting sqref="I7">
    <cfRule type="expression" dxfId="90" priority="17">
      <formula>ISBLANK(H3)</formula>
    </cfRule>
    <cfRule type="expression" dxfId="89" priority="18">
      <formula>I7=0</formula>
    </cfRule>
  </conditionalFormatting>
  <conditionalFormatting sqref="I12">
    <cfRule type="expression" dxfId="88" priority="21">
      <formula>ISBLANK(H8)</formula>
    </cfRule>
    <cfRule type="expression" dxfId="87" priority="22">
      <formula>I12=0</formula>
    </cfRule>
  </conditionalFormatting>
  <conditionalFormatting sqref="I17">
    <cfRule type="expression" dxfId="86" priority="25">
      <formula>ISBLANK(H13)</formula>
    </cfRule>
    <cfRule type="expression" dxfId="85" priority="26">
      <formula>I17=0</formula>
    </cfRule>
  </conditionalFormatting>
  <conditionalFormatting sqref="I22">
    <cfRule type="expression" dxfId="84" priority="429">
      <formula>ISBLANK(H18)</formula>
    </cfRule>
    <cfRule type="expression" dxfId="83" priority="430">
      <formula>I22=0</formula>
    </cfRule>
  </conditionalFormatting>
  <conditionalFormatting sqref="I27">
    <cfRule type="expression" dxfId="82" priority="449">
      <formula>ISBLANK(H23)</formula>
    </cfRule>
    <cfRule type="expression" dxfId="81" priority="450">
      <formula>I27=0</formula>
    </cfRule>
  </conditionalFormatting>
  <conditionalFormatting sqref="I28">
    <cfRule type="expression" dxfId="80" priority="625">
      <formula>ISBLANK(#REF!)</formula>
    </cfRule>
  </conditionalFormatting>
  <conditionalFormatting sqref="I28:I29">
    <cfRule type="expression" dxfId="79" priority="622">
      <formula>I28=0</formula>
    </cfRule>
  </conditionalFormatting>
  <conditionalFormatting sqref="I38">
    <cfRule type="expression" dxfId="78" priority="617">
      <formula>ISBLANK(H34)</formula>
    </cfRule>
    <cfRule type="expression" dxfId="77" priority="618">
      <formula>I38=0</formula>
    </cfRule>
  </conditionalFormatting>
  <conditionalFormatting sqref="I43">
    <cfRule type="expression" dxfId="76" priority="613">
      <formula>ISBLANK(H39)</formula>
    </cfRule>
    <cfRule type="expression" dxfId="75" priority="614">
      <formula>I43=0</formula>
    </cfRule>
  </conditionalFormatting>
  <conditionalFormatting sqref="I48">
    <cfRule type="expression" dxfId="74" priority="609">
      <formula>ISBLANK(H44)</formula>
    </cfRule>
    <cfRule type="expression" dxfId="73" priority="610">
      <formula>I48=0</formula>
    </cfRule>
  </conditionalFormatting>
  <conditionalFormatting sqref="J27">
    <cfRule type="expression" dxfId="72" priority="447">
      <formula>ISBLANK(J23)</formula>
    </cfRule>
    <cfRule type="expression" dxfId="71" priority="448">
      <formula>K27=0</formula>
    </cfRule>
  </conditionalFormatting>
  <conditionalFormatting sqref="J28">
    <cfRule type="expression" dxfId="70" priority="567">
      <formula>ISBLANK(#REF!)</formula>
    </cfRule>
  </conditionalFormatting>
  <conditionalFormatting sqref="J28:J29">
    <cfRule type="expression" dxfId="69" priority="568">
      <formula>K28=0</formula>
    </cfRule>
  </conditionalFormatting>
  <conditionalFormatting sqref="J38">
    <cfRule type="expression" dxfId="68" priority="551">
      <formula>ISBLANK(J34)</formula>
    </cfRule>
    <cfRule type="expression" dxfId="67" priority="552">
      <formula>K38=0</formula>
    </cfRule>
  </conditionalFormatting>
  <conditionalFormatting sqref="J43">
    <cfRule type="expression" dxfId="66" priority="543">
      <formula>ISBLANK(J39)</formula>
    </cfRule>
    <cfRule type="expression" dxfId="65" priority="544">
      <formula>K43=0</formula>
    </cfRule>
  </conditionalFormatting>
  <conditionalFormatting sqref="J48">
    <cfRule type="expression" dxfId="64" priority="535">
      <formula>ISBLANK(J44)</formula>
    </cfRule>
    <cfRule type="expression" dxfId="63" priority="536">
      <formula>K48=0</formula>
    </cfRule>
  </conditionalFormatting>
  <conditionalFormatting sqref="K27">
    <cfRule type="expression" dxfId="62" priority="445">
      <formula>ISBLANK(J23)</formula>
    </cfRule>
    <cfRule type="expression" dxfId="61" priority="446">
      <formula>K27=0</formula>
    </cfRule>
  </conditionalFormatting>
  <conditionalFormatting sqref="K28">
    <cfRule type="expression" dxfId="60" priority="565">
      <formula>ISBLANK(#REF!)</formula>
    </cfRule>
  </conditionalFormatting>
  <conditionalFormatting sqref="K28:K29">
    <cfRule type="expression" dxfId="59" priority="558">
      <formula>K28=0</formula>
    </cfRule>
  </conditionalFormatting>
  <conditionalFormatting sqref="K38">
    <cfRule type="expression" dxfId="58" priority="549">
      <formula>ISBLANK(J34)</formula>
    </cfRule>
    <cfRule type="expression" dxfId="57" priority="550">
      <formula>K38=0</formula>
    </cfRule>
  </conditionalFormatting>
  <conditionalFormatting sqref="K43">
    <cfRule type="expression" dxfId="56" priority="541">
      <formula>ISBLANK(J39)</formula>
    </cfRule>
    <cfRule type="expression" dxfId="55" priority="542">
      <formula>K43=0</formula>
    </cfRule>
  </conditionalFormatting>
  <conditionalFormatting sqref="K48">
    <cfRule type="expression" dxfId="54" priority="533">
      <formula>ISBLANK(J44)</formula>
    </cfRule>
    <cfRule type="expression" dxfId="53" priority="534">
      <formula>K48=0</formula>
    </cfRule>
  </conditionalFormatting>
  <conditionalFormatting sqref="L7">
    <cfRule type="expression" dxfId="52" priority="363">
      <formula>ISBLANK(L3)</formula>
    </cfRule>
    <cfRule type="expression" dxfId="51" priority="364">
      <formula>M7=0</formula>
    </cfRule>
  </conditionalFormatting>
  <conditionalFormatting sqref="L12">
    <cfRule type="expression" dxfId="50" priority="383">
      <formula>ISBLANK(L8)</formula>
    </cfRule>
    <cfRule type="expression" dxfId="49" priority="384">
      <formula>M12=0</formula>
    </cfRule>
  </conditionalFormatting>
  <conditionalFormatting sqref="L17">
    <cfRule type="expression" dxfId="48" priority="403">
      <formula>ISBLANK(L13)</formula>
    </cfRule>
    <cfRule type="expression" dxfId="47" priority="404">
      <formula>M17=0</formula>
    </cfRule>
  </conditionalFormatting>
  <conditionalFormatting sqref="L22">
    <cfRule type="expression" dxfId="46" priority="423">
      <formula>ISBLANK(L18)</formula>
    </cfRule>
    <cfRule type="expression" dxfId="45" priority="424">
      <formula>M22=0</formula>
    </cfRule>
  </conditionalFormatting>
  <conditionalFormatting sqref="L27">
    <cfRule type="expression" dxfId="44" priority="443">
      <formula>ISBLANK(L23)</formula>
    </cfRule>
    <cfRule type="expression" dxfId="43" priority="444">
      <formula>M27=0</formula>
    </cfRule>
  </conditionalFormatting>
  <conditionalFormatting sqref="L28">
    <cfRule type="expression" dxfId="42" priority="563">
      <formula>ISBLANK(#REF!)</formula>
    </cfRule>
  </conditionalFormatting>
  <conditionalFormatting sqref="L28:L29">
    <cfRule type="expression" dxfId="41" priority="564">
      <formula>M28=0</formula>
    </cfRule>
  </conditionalFormatting>
  <conditionalFormatting sqref="L38">
    <cfRule type="expression" dxfId="40" priority="547">
      <formula>ISBLANK(L34)</formula>
    </cfRule>
    <cfRule type="expression" dxfId="39" priority="548">
      <formula>M38=0</formula>
    </cfRule>
  </conditionalFormatting>
  <conditionalFormatting sqref="L43">
    <cfRule type="expression" dxfId="38" priority="539">
      <formula>ISBLANK(L39)</formula>
    </cfRule>
    <cfRule type="expression" dxfId="37" priority="540">
      <formula>M43=0</formula>
    </cfRule>
  </conditionalFormatting>
  <conditionalFormatting sqref="L48">
    <cfRule type="expression" dxfId="36" priority="531">
      <formula>ISBLANK(L44)</formula>
    </cfRule>
    <cfRule type="expression" dxfId="35" priority="532">
      <formula>M48=0</formula>
    </cfRule>
  </conditionalFormatting>
  <conditionalFormatting sqref="M7">
    <cfRule type="expression" dxfId="34" priority="361">
      <formula>ISBLANK(L3)</formula>
    </cfRule>
    <cfRule type="expression" dxfId="33" priority="362">
      <formula>M7=0</formula>
    </cfRule>
  </conditionalFormatting>
  <conditionalFormatting sqref="M12">
    <cfRule type="expression" dxfId="32" priority="381">
      <formula>ISBLANK(L8)</formula>
    </cfRule>
    <cfRule type="expression" dxfId="31" priority="382">
      <formula>M12=0</formula>
    </cfRule>
  </conditionalFormatting>
  <conditionalFormatting sqref="M17">
    <cfRule type="expression" dxfId="30" priority="401">
      <formula>ISBLANK(L13)</formula>
    </cfRule>
    <cfRule type="expression" dxfId="29" priority="402">
      <formula>M17=0</formula>
    </cfRule>
  </conditionalFormatting>
  <conditionalFormatting sqref="M22">
    <cfRule type="expression" dxfId="28" priority="421">
      <formula>ISBLANK(L18)</formula>
    </cfRule>
    <cfRule type="expression" dxfId="27" priority="422">
      <formula>M22=0</formula>
    </cfRule>
  </conditionalFormatting>
  <conditionalFormatting sqref="M27">
    <cfRule type="expression" dxfId="26" priority="441">
      <formula>ISBLANK(L23)</formula>
    </cfRule>
    <cfRule type="expression" dxfId="25" priority="442">
      <formula>M27=0</formula>
    </cfRule>
  </conditionalFormatting>
  <conditionalFormatting sqref="M28">
    <cfRule type="expression" dxfId="24" priority="561">
      <formula>ISBLANK(#REF!)</formula>
    </cfRule>
  </conditionalFormatting>
  <conditionalFormatting sqref="M28:M29">
    <cfRule type="expression" dxfId="23" priority="554">
      <formula>M28=0</formula>
    </cfRule>
  </conditionalFormatting>
  <conditionalFormatting sqref="M38">
    <cfRule type="expression" dxfId="22" priority="545">
      <formula>ISBLANK(L34)</formula>
    </cfRule>
    <cfRule type="expression" dxfId="21" priority="546">
      <formula>M38=0</formula>
    </cfRule>
  </conditionalFormatting>
  <conditionalFormatting sqref="M43">
    <cfRule type="expression" dxfId="20" priority="537">
      <formula>ISBLANK(L39)</formula>
    </cfRule>
    <cfRule type="expression" dxfId="19" priority="538">
      <formula>M43=0</formula>
    </cfRule>
  </conditionalFormatting>
  <conditionalFormatting sqref="M48">
    <cfRule type="expression" dxfId="18" priority="529">
      <formula>ISBLANK(L44)</formula>
    </cfRule>
    <cfRule type="expression" dxfId="17" priority="530">
      <formula>M48=0</formula>
    </cfRule>
  </conditionalFormatting>
  <conditionalFormatting sqref="J7">
    <cfRule type="expression" dxfId="16" priority="3">
      <formula>ISBLANK(J3)</formula>
    </cfRule>
    <cfRule type="expression" dxfId="15" priority="4">
      <formula>K7=0</formula>
    </cfRule>
  </conditionalFormatting>
  <conditionalFormatting sqref="J12">
    <cfRule type="expression" dxfId="14" priority="7">
      <formula>ISBLANK(J8)</formula>
    </cfRule>
    <cfRule type="expression" dxfId="13" priority="8">
      <formula>K12=0</formula>
    </cfRule>
  </conditionalFormatting>
  <conditionalFormatting sqref="J17">
    <cfRule type="expression" dxfId="12" priority="11">
      <formula>ISBLANK(J13)</formula>
    </cfRule>
    <cfRule type="expression" dxfId="11" priority="12">
      <formula>K17=0</formula>
    </cfRule>
  </conditionalFormatting>
  <conditionalFormatting sqref="J22">
    <cfRule type="expression" dxfId="10" priority="15">
      <formula>ISBLANK(J18)</formula>
    </cfRule>
    <cfRule type="expression" dxfId="9" priority="16">
      <formula>K22=0</formula>
    </cfRule>
  </conditionalFormatting>
  <conditionalFormatting sqref="K7">
    <cfRule type="expression" dxfId="8" priority="1">
      <formula>ISBLANK(J3)</formula>
    </cfRule>
    <cfRule type="expression" dxfId="7" priority="2">
      <formula>K7=0</formula>
    </cfRule>
  </conditionalFormatting>
  <conditionalFormatting sqref="K12">
    <cfRule type="expression" dxfId="6" priority="5">
      <formula>ISBLANK(J8)</formula>
    </cfRule>
    <cfRule type="expression" dxfId="5" priority="6">
      <formula>K12=0</formula>
    </cfRule>
  </conditionalFormatting>
  <conditionalFormatting sqref="K17">
    <cfRule type="expression" dxfId="4" priority="9">
      <formula>ISBLANK(J13)</formula>
    </cfRule>
    <cfRule type="expression" dxfId="3" priority="10">
      <formula>K17=0</formula>
    </cfRule>
  </conditionalFormatting>
  <conditionalFormatting sqref="K22">
    <cfRule type="expression" dxfId="2" priority="13">
      <formula>ISBLANK(J18)</formula>
    </cfRule>
    <cfRule type="expression" dxfId="1" priority="14">
      <formula>K22=0</formula>
    </cfRule>
  </conditionalFormatting>
  <pageMargins left="0.2" right="0.2" top="0.3" bottom="0.3" header="0.2" footer="0.2"/>
  <pageSetup paperSize="1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82CB-3B64-41AB-9A83-4E636BA33A36}">
  <dimension ref="A1:EP27"/>
  <sheetViews>
    <sheetView workbookViewId="0">
      <selection activeCell="B2" sqref="B2"/>
    </sheetView>
  </sheetViews>
  <sheetFormatPr defaultColWidth="17.33203125" defaultRowHeight="15" x14ac:dyDescent="0.25"/>
  <cols>
    <col min="1" max="1" width="16.6640625" style="106" customWidth="1"/>
    <col min="2" max="91" width="5.6640625" style="99" customWidth="1"/>
    <col min="92" max="137" width="5.88671875" style="99" customWidth="1"/>
    <col min="138" max="138" width="5.6640625" style="99" customWidth="1"/>
    <col min="139" max="140" width="5.6640625" style="230" customWidth="1"/>
    <col min="141" max="142" width="5.6640625" style="99" customWidth="1"/>
    <col min="143" max="143" width="5.88671875" style="99" customWidth="1"/>
    <col min="144" max="145" width="11.109375" style="99" customWidth="1"/>
    <col min="146" max="16384" width="17.33203125" style="99"/>
  </cols>
  <sheetData>
    <row r="1" spans="1:146" s="101" customFormat="1" ht="32.4" customHeight="1" thickBot="1" x14ac:dyDescent="0.45">
      <c r="A1" s="157" t="s">
        <v>135</v>
      </c>
      <c r="B1" s="157"/>
      <c r="C1" s="100"/>
      <c r="D1" s="100"/>
      <c r="E1" s="100"/>
      <c r="H1" s="100"/>
      <c r="I1" s="100"/>
      <c r="J1" s="100"/>
      <c r="R1" s="100"/>
      <c r="S1" s="100"/>
      <c r="T1" s="100"/>
      <c r="W1" s="122"/>
      <c r="X1" s="122"/>
      <c r="Y1" s="122"/>
      <c r="Z1" s="122"/>
      <c r="AA1" s="122"/>
      <c r="AB1" s="100"/>
      <c r="AC1" s="100"/>
      <c r="AD1" s="100"/>
      <c r="AG1" s="100"/>
      <c r="AH1" s="100"/>
      <c r="AI1" s="100"/>
      <c r="AL1" s="100"/>
      <c r="AM1" s="100"/>
      <c r="AN1" s="100"/>
      <c r="AQ1" s="100"/>
      <c r="AR1" s="100"/>
      <c r="AS1" s="100"/>
      <c r="BA1" s="122"/>
      <c r="BB1" s="122"/>
      <c r="BC1" s="122"/>
      <c r="BD1" s="122"/>
      <c r="BE1" s="122"/>
      <c r="BF1" s="220"/>
      <c r="BG1" s="220"/>
      <c r="BH1" s="220"/>
      <c r="BI1" s="220"/>
      <c r="BJ1" s="220"/>
      <c r="BK1" s="100"/>
      <c r="BL1" s="100"/>
      <c r="BM1" s="100"/>
      <c r="BU1" s="100"/>
      <c r="BV1" s="100"/>
      <c r="BW1" s="100"/>
      <c r="BZ1" s="100"/>
      <c r="CA1" s="100"/>
      <c r="CB1" s="100"/>
      <c r="CE1" s="100"/>
      <c r="CF1" s="100"/>
      <c r="CG1" s="100"/>
      <c r="CJ1" s="122"/>
      <c r="CK1" s="122"/>
      <c r="CL1" s="122"/>
      <c r="CM1" s="122"/>
      <c r="CN1" s="122"/>
      <c r="CO1" s="220"/>
      <c r="CP1" s="220"/>
      <c r="CQ1" s="220"/>
      <c r="CR1" s="220"/>
      <c r="CS1" s="220"/>
      <c r="CT1" s="220"/>
      <c r="CU1" s="220"/>
      <c r="CV1" s="220"/>
      <c r="CW1" s="220"/>
      <c r="CX1" s="220"/>
      <c r="CY1" s="220"/>
      <c r="CZ1" s="220"/>
      <c r="DA1" s="220"/>
      <c r="DB1" s="220"/>
      <c r="DC1" s="220"/>
      <c r="DD1" s="220"/>
      <c r="DE1" s="220"/>
      <c r="DF1" s="220"/>
      <c r="DG1" s="220"/>
      <c r="DH1" s="220"/>
      <c r="DI1" s="220"/>
      <c r="DJ1" s="220"/>
      <c r="DK1" s="220"/>
      <c r="DL1" s="220"/>
      <c r="DM1" s="220"/>
      <c r="DN1" s="220"/>
      <c r="DO1" s="220"/>
      <c r="DP1" s="220"/>
      <c r="DQ1" s="220"/>
      <c r="DR1" s="220"/>
      <c r="DS1" s="220"/>
      <c r="DT1" s="220"/>
      <c r="DU1" s="220"/>
      <c r="DV1" s="220"/>
      <c r="DW1" s="220"/>
      <c r="DX1" s="220"/>
      <c r="DY1" s="220"/>
      <c r="DZ1" s="220"/>
      <c r="EA1" s="220"/>
      <c r="EB1" s="220"/>
      <c r="EC1" s="220"/>
      <c r="ED1" s="220"/>
      <c r="EE1" s="220"/>
      <c r="EF1" s="220"/>
      <c r="EG1" s="220"/>
      <c r="EH1" s="100"/>
      <c r="EI1" s="100"/>
      <c r="EJ1" s="100"/>
      <c r="EN1" s="105"/>
      <c r="EO1" s="107"/>
      <c r="EP1" s="107"/>
    </row>
    <row r="2" spans="1:146" ht="21" customHeight="1" thickBot="1" x14ac:dyDescent="0.35">
      <c r="A2" s="173">
        <v>45908</v>
      </c>
      <c r="B2" s="158"/>
      <c r="C2" s="264"/>
      <c r="D2" s="263"/>
      <c r="E2" s="263" t="s">
        <v>136</v>
      </c>
      <c r="F2" s="263"/>
      <c r="G2" s="263"/>
      <c r="H2" s="261"/>
      <c r="I2" s="260"/>
      <c r="J2" s="260" t="s">
        <v>137</v>
      </c>
      <c r="K2" s="260"/>
      <c r="L2" s="259"/>
      <c r="M2" s="261"/>
      <c r="N2" s="260"/>
      <c r="O2" s="260" t="s">
        <v>138</v>
      </c>
      <c r="P2" s="260"/>
      <c r="Q2" s="259"/>
      <c r="R2" s="261"/>
      <c r="S2" s="260"/>
      <c r="T2" s="260" t="s">
        <v>139</v>
      </c>
      <c r="U2" s="260"/>
      <c r="V2" s="259"/>
      <c r="W2" s="260"/>
      <c r="X2" s="260"/>
      <c r="Y2" s="260" t="s">
        <v>140</v>
      </c>
      <c r="Z2" s="260"/>
      <c r="AA2" s="260"/>
      <c r="AB2" s="260"/>
      <c r="AC2" s="260"/>
      <c r="AD2" s="260" t="s">
        <v>141</v>
      </c>
      <c r="AE2" s="260"/>
      <c r="AF2" s="260"/>
      <c r="AG2" s="260"/>
      <c r="AH2" s="260"/>
      <c r="AI2" s="260" t="s">
        <v>142</v>
      </c>
      <c r="AJ2" s="260"/>
      <c r="AK2" s="260"/>
      <c r="AL2" s="264"/>
      <c r="AM2" s="263"/>
      <c r="AN2" s="263" t="s">
        <v>143</v>
      </c>
      <c r="AO2" s="263"/>
      <c r="AP2" s="262"/>
      <c r="AQ2" s="260"/>
      <c r="AR2" s="260"/>
      <c r="AS2" s="260" t="s">
        <v>144</v>
      </c>
      <c r="AT2" s="260"/>
      <c r="AU2" s="260"/>
      <c r="AV2" s="260"/>
      <c r="AW2" s="260"/>
      <c r="AX2" s="260" t="s">
        <v>145</v>
      </c>
      <c r="AY2" s="260"/>
      <c r="AZ2" s="260"/>
      <c r="BA2" s="260"/>
      <c r="BB2" s="260"/>
      <c r="BC2" s="260" t="s">
        <v>146</v>
      </c>
      <c r="BD2" s="260"/>
      <c r="BE2" s="260"/>
      <c r="BF2" s="260"/>
      <c r="BG2" s="260"/>
      <c r="BH2" s="260" t="s">
        <v>147</v>
      </c>
      <c r="BI2" s="260"/>
      <c r="BJ2" s="260"/>
      <c r="BK2" s="261"/>
      <c r="BL2" s="260"/>
      <c r="BM2" s="260" t="s">
        <v>148</v>
      </c>
      <c r="BN2" s="260"/>
      <c r="BO2" s="259"/>
      <c r="BP2" s="261"/>
      <c r="BQ2" s="260"/>
      <c r="BR2" s="260" t="s">
        <v>149</v>
      </c>
      <c r="BS2" s="260"/>
      <c r="BT2" s="259"/>
      <c r="BU2" s="261"/>
      <c r="BV2" s="260"/>
      <c r="BW2" s="260" t="s">
        <v>150</v>
      </c>
      <c r="BX2" s="260"/>
      <c r="BY2" s="259"/>
      <c r="BZ2" s="260"/>
      <c r="CA2" s="260"/>
      <c r="CB2" s="260" t="s">
        <v>151</v>
      </c>
      <c r="CC2" s="260"/>
      <c r="CD2" s="260"/>
      <c r="CE2" s="260"/>
      <c r="CF2" s="260"/>
      <c r="CG2" s="260" t="s">
        <v>152</v>
      </c>
      <c r="CH2" s="260"/>
      <c r="CI2" s="260"/>
      <c r="CJ2" s="261"/>
      <c r="CK2" s="260"/>
      <c r="CL2" s="260" t="s">
        <v>153</v>
      </c>
      <c r="CM2" s="260"/>
      <c r="CN2" s="259"/>
      <c r="CO2" s="260"/>
      <c r="CP2" s="260"/>
      <c r="CQ2" s="260" t="s">
        <v>154</v>
      </c>
      <c r="CR2" s="260"/>
      <c r="CS2" s="260"/>
      <c r="CT2" s="261"/>
      <c r="CU2" s="260"/>
      <c r="CV2" s="260" t="s">
        <v>155</v>
      </c>
      <c r="CW2" s="260"/>
      <c r="CX2" s="259"/>
      <c r="CY2" s="261"/>
      <c r="CZ2" s="260"/>
      <c r="DA2" s="260" t="s">
        <v>156</v>
      </c>
      <c r="DB2" s="260"/>
      <c r="DC2" s="259"/>
      <c r="DD2" s="260"/>
      <c r="DE2" s="260"/>
      <c r="DF2" s="260" t="s">
        <v>157</v>
      </c>
      <c r="DG2" s="260"/>
      <c r="DH2" s="260"/>
      <c r="DI2" s="261"/>
      <c r="DJ2" s="260"/>
      <c r="DK2" s="260" t="s">
        <v>158</v>
      </c>
      <c r="DL2" s="260"/>
      <c r="DM2" s="259"/>
      <c r="DN2" s="261"/>
      <c r="DO2" s="260"/>
      <c r="DP2" s="260" t="s">
        <v>159</v>
      </c>
      <c r="DQ2" s="260"/>
      <c r="DR2" s="259"/>
      <c r="DS2" s="261"/>
      <c r="DT2" s="260"/>
      <c r="DU2" s="260" t="s">
        <v>160</v>
      </c>
      <c r="DV2" s="260"/>
      <c r="DW2" s="259"/>
      <c r="DX2" s="261"/>
      <c r="DY2" s="260"/>
      <c r="DZ2" s="260" t="s">
        <v>161</v>
      </c>
      <c r="EA2" s="260"/>
      <c r="EB2" s="259"/>
      <c r="EC2" s="261"/>
      <c r="ED2" s="260"/>
      <c r="EE2" s="260" t="s">
        <v>162</v>
      </c>
      <c r="EF2" s="260"/>
      <c r="EG2" s="259"/>
      <c r="EH2" s="261"/>
      <c r="EI2" s="260"/>
      <c r="EJ2" s="260" t="s">
        <v>163</v>
      </c>
      <c r="EK2" s="260"/>
      <c r="EL2" s="259"/>
      <c r="EM2" s="118"/>
      <c r="EN2" s="123" t="s">
        <v>1</v>
      </c>
      <c r="EO2" s="172" t="s">
        <v>123</v>
      </c>
      <c r="EP2" s="172"/>
    </row>
    <row r="3" spans="1:146" ht="42.6" customHeight="1" x14ac:dyDescent="0.25">
      <c r="A3" s="102" t="s">
        <v>3</v>
      </c>
      <c r="B3" s="159"/>
      <c r="C3" s="258" t="s">
        <v>164</v>
      </c>
      <c r="D3" s="257" t="s">
        <v>165</v>
      </c>
      <c r="E3" s="257" t="s">
        <v>166</v>
      </c>
      <c r="F3" s="257" t="s">
        <v>167</v>
      </c>
      <c r="G3" s="256" t="s">
        <v>168</v>
      </c>
      <c r="H3" s="258" t="s">
        <v>164</v>
      </c>
      <c r="I3" s="257" t="s">
        <v>165</v>
      </c>
      <c r="J3" s="257" t="s">
        <v>166</v>
      </c>
      <c r="K3" s="257" t="s">
        <v>167</v>
      </c>
      <c r="L3" s="256" t="s">
        <v>168</v>
      </c>
      <c r="M3" s="258" t="s">
        <v>164</v>
      </c>
      <c r="N3" s="257" t="s">
        <v>165</v>
      </c>
      <c r="O3" s="257" t="s">
        <v>166</v>
      </c>
      <c r="P3" s="257" t="s">
        <v>167</v>
      </c>
      <c r="Q3" s="256" t="s">
        <v>168</v>
      </c>
      <c r="R3" s="258" t="s">
        <v>164</v>
      </c>
      <c r="S3" s="257" t="s">
        <v>165</v>
      </c>
      <c r="T3" s="257" t="s">
        <v>166</v>
      </c>
      <c r="U3" s="257" t="s">
        <v>167</v>
      </c>
      <c r="V3" s="256" t="s">
        <v>168</v>
      </c>
      <c r="W3" s="258" t="s">
        <v>164</v>
      </c>
      <c r="X3" s="257" t="s">
        <v>165</v>
      </c>
      <c r="Y3" s="257" t="s">
        <v>166</v>
      </c>
      <c r="Z3" s="257" t="s">
        <v>167</v>
      </c>
      <c r="AA3" s="256" t="s">
        <v>168</v>
      </c>
      <c r="AB3" s="258" t="s">
        <v>164</v>
      </c>
      <c r="AC3" s="257" t="s">
        <v>165</v>
      </c>
      <c r="AD3" s="257" t="s">
        <v>166</v>
      </c>
      <c r="AE3" s="257" t="s">
        <v>167</v>
      </c>
      <c r="AF3" s="256" t="s">
        <v>168</v>
      </c>
      <c r="AG3" s="258" t="s">
        <v>164</v>
      </c>
      <c r="AH3" s="257" t="s">
        <v>165</v>
      </c>
      <c r="AI3" s="257" t="s">
        <v>166</v>
      </c>
      <c r="AJ3" s="257" t="s">
        <v>167</v>
      </c>
      <c r="AK3" s="256" t="s">
        <v>168</v>
      </c>
      <c r="AL3" s="258" t="s">
        <v>164</v>
      </c>
      <c r="AM3" s="257" t="s">
        <v>165</v>
      </c>
      <c r="AN3" s="257" t="s">
        <v>166</v>
      </c>
      <c r="AO3" s="257" t="s">
        <v>167</v>
      </c>
      <c r="AP3" s="256" t="s">
        <v>168</v>
      </c>
      <c r="AQ3" s="258" t="s">
        <v>164</v>
      </c>
      <c r="AR3" s="257" t="s">
        <v>165</v>
      </c>
      <c r="AS3" s="257" t="s">
        <v>166</v>
      </c>
      <c r="AT3" s="257" t="s">
        <v>167</v>
      </c>
      <c r="AU3" s="256" t="s">
        <v>168</v>
      </c>
      <c r="AV3" s="258" t="s">
        <v>164</v>
      </c>
      <c r="AW3" s="257" t="s">
        <v>165</v>
      </c>
      <c r="AX3" s="257" t="s">
        <v>166</v>
      </c>
      <c r="AY3" s="257" t="s">
        <v>167</v>
      </c>
      <c r="AZ3" s="256" t="s">
        <v>168</v>
      </c>
      <c r="BA3" s="258" t="s">
        <v>164</v>
      </c>
      <c r="BB3" s="257" t="s">
        <v>165</v>
      </c>
      <c r="BC3" s="257" t="s">
        <v>166</v>
      </c>
      <c r="BD3" s="257" t="s">
        <v>167</v>
      </c>
      <c r="BE3" s="256" t="s">
        <v>168</v>
      </c>
      <c r="BF3" s="258" t="s">
        <v>164</v>
      </c>
      <c r="BG3" s="257" t="s">
        <v>165</v>
      </c>
      <c r="BH3" s="257" t="s">
        <v>166</v>
      </c>
      <c r="BI3" s="257" t="s">
        <v>167</v>
      </c>
      <c r="BJ3" s="256" t="s">
        <v>168</v>
      </c>
      <c r="BK3" s="258" t="s">
        <v>164</v>
      </c>
      <c r="BL3" s="257" t="s">
        <v>165</v>
      </c>
      <c r="BM3" s="257" t="s">
        <v>166</v>
      </c>
      <c r="BN3" s="257" t="s">
        <v>167</v>
      </c>
      <c r="BO3" s="256" t="s">
        <v>168</v>
      </c>
      <c r="BP3" s="258" t="s">
        <v>164</v>
      </c>
      <c r="BQ3" s="257" t="s">
        <v>165</v>
      </c>
      <c r="BR3" s="257" t="s">
        <v>166</v>
      </c>
      <c r="BS3" s="257" t="s">
        <v>167</v>
      </c>
      <c r="BT3" s="256" t="s">
        <v>168</v>
      </c>
      <c r="BU3" s="258" t="s">
        <v>164</v>
      </c>
      <c r="BV3" s="257" t="s">
        <v>165</v>
      </c>
      <c r="BW3" s="257" t="s">
        <v>166</v>
      </c>
      <c r="BX3" s="257" t="s">
        <v>167</v>
      </c>
      <c r="BY3" s="256" t="s">
        <v>168</v>
      </c>
      <c r="BZ3" s="258" t="s">
        <v>164</v>
      </c>
      <c r="CA3" s="257" t="s">
        <v>165</v>
      </c>
      <c r="CB3" s="257" t="s">
        <v>166</v>
      </c>
      <c r="CC3" s="257" t="s">
        <v>167</v>
      </c>
      <c r="CD3" s="256" t="s">
        <v>168</v>
      </c>
      <c r="CE3" s="258" t="s">
        <v>164</v>
      </c>
      <c r="CF3" s="257" t="s">
        <v>165</v>
      </c>
      <c r="CG3" s="257" t="s">
        <v>166</v>
      </c>
      <c r="CH3" s="257" t="s">
        <v>167</v>
      </c>
      <c r="CI3" s="256" t="s">
        <v>168</v>
      </c>
      <c r="CJ3" s="258" t="s">
        <v>164</v>
      </c>
      <c r="CK3" s="257" t="s">
        <v>165</v>
      </c>
      <c r="CL3" s="257" t="s">
        <v>166</v>
      </c>
      <c r="CM3" s="257" t="s">
        <v>167</v>
      </c>
      <c r="CN3" s="256" t="s">
        <v>168</v>
      </c>
      <c r="CO3" s="258" t="s">
        <v>164</v>
      </c>
      <c r="CP3" s="257" t="s">
        <v>165</v>
      </c>
      <c r="CQ3" s="257" t="s">
        <v>166</v>
      </c>
      <c r="CR3" s="257" t="s">
        <v>167</v>
      </c>
      <c r="CS3" s="256" t="s">
        <v>168</v>
      </c>
      <c r="CT3" s="258" t="s">
        <v>164</v>
      </c>
      <c r="CU3" s="257" t="s">
        <v>165</v>
      </c>
      <c r="CV3" s="257" t="s">
        <v>166</v>
      </c>
      <c r="CW3" s="257" t="s">
        <v>167</v>
      </c>
      <c r="CX3" s="256" t="s">
        <v>168</v>
      </c>
      <c r="CY3" s="258" t="s">
        <v>164</v>
      </c>
      <c r="CZ3" s="257" t="s">
        <v>165</v>
      </c>
      <c r="DA3" s="257" t="s">
        <v>166</v>
      </c>
      <c r="DB3" s="257" t="s">
        <v>167</v>
      </c>
      <c r="DC3" s="256" t="s">
        <v>168</v>
      </c>
      <c r="DD3" s="258" t="s">
        <v>164</v>
      </c>
      <c r="DE3" s="257" t="s">
        <v>165</v>
      </c>
      <c r="DF3" s="257" t="s">
        <v>166</v>
      </c>
      <c r="DG3" s="257" t="s">
        <v>167</v>
      </c>
      <c r="DH3" s="256" t="s">
        <v>168</v>
      </c>
      <c r="DI3" s="258" t="s">
        <v>164</v>
      </c>
      <c r="DJ3" s="257" t="s">
        <v>165</v>
      </c>
      <c r="DK3" s="257" t="s">
        <v>166</v>
      </c>
      <c r="DL3" s="257" t="s">
        <v>167</v>
      </c>
      <c r="DM3" s="256" t="s">
        <v>168</v>
      </c>
      <c r="DN3" s="258" t="s">
        <v>164</v>
      </c>
      <c r="DO3" s="257" t="s">
        <v>165</v>
      </c>
      <c r="DP3" s="257" t="s">
        <v>166</v>
      </c>
      <c r="DQ3" s="257" t="s">
        <v>167</v>
      </c>
      <c r="DR3" s="256" t="s">
        <v>168</v>
      </c>
      <c r="DS3" s="258" t="s">
        <v>164</v>
      </c>
      <c r="DT3" s="257" t="s">
        <v>165</v>
      </c>
      <c r="DU3" s="257" t="s">
        <v>166</v>
      </c>
      <c r="DV3" s="257" t="s">
        <v>167</v>
      </c>
      <c r="DW3" s="256" t="s">
        <v>168</v>
      </c>
      <c r="DX3" s="258" t="s">
        <v>164</v>
      </c>
      <c r="DY3" s="257" t="s">
        <v>165</v>
      </c>
      <c r="DZ3" s="257" t="s">
        <v>166</v>
      </c>
      <c r="EA3" s="257" t="s">
        <v>167</v>
      </c>
      <c r="EB3" s="256" t="s">
        <v>168</v>
      </c>
      <c r="EC3" s="258" t="s">
        <v>164</v>
      </c>
      <c r="ED3" s="257" t="s">
        <v>165</v>
      </c>
      <c r="EE3" s="257" t="s">
        <v>166</v>
      </c>
      <c r="EF3" s="257" t="s">
        <v>167</v>
      </c>
      <c r="EG3" s="256" t="s">
        <v>168</v>
      </c>
      <c r="EH3" s="258" t="s">
        <v>164</v>
      </c>
      <c r="EI3" s="257" t="s">
        <v>165</v>
      </c>
      <c r="EJ3" s="257" t="s">
        <v>166</v>
      </c>
      <c r="EK3" s="257" t="s">
        <v>167</v>
      </c>
      <c r="EL3" s="256" t="s">
        <v>168</v>
      </c>
      <c r="EM3" s="103" t="s">
        <v>9</v>
      </c>
      <c r="EN3" s="104" t="s">
        <v>10</v>
      </c>
      <c r="EO3" s="108" t="s">
        <v>169</v>
      </c>
      <c r="EP3" s="109" t="s">
        <v>170</v>
      </c>
    </row>
    <row r="4" spans="1:146" ht="15.6" x14ac:dyDescent="0.3">
      <c r="A4" s="110" t="s">
        <v>171</v>
      </c>
      <c r="B4" s="160"/>
      <c r="C4" s="255" t="s">
        <v>172</v>
      </c>
      <c r="D4" s="254"/>
      <c r="E4" s="254"/>
      <c r="F4" s="254"/>
      <c r="G4" s="254"/>
      <c r="H4" s="255" t="s">
        <v>172</v>
      </c>
      <c r="I4" s="254"/>
      <c r="J4" s="254"/>
      <c r="K4" s="254"/>
      <c r="L4" s="253"/>
      <c r="M4" s="255" t="s">
        <v>172</v>
      </c>
      <c r="N4" s="254"/>
      <c r="O4" s="254"/>
      <c r="P4" s="254"/>
      <c r="Q4" s="253"/>
      <c r="R4" s="255" t="s">
        <v>172</v>
      </c>
      <c r="S4" s="254"/>
      <c r="T4" s="254"/>
      <c r="U4" s="254"/>
      <c r="V4" s="253"/>
      <c r="W4" s="255" t="s">
        <v>172</v>
      </c>
      <c r="X4" s="254"/>
      <c r="Y4" s="254"/>
      <c r="Z4" s="254"/>
      <c r="AA4" s="254"/>
      <c r="AB4" s="255" t="s">
        <v>172</v>
      </c>
      <c r="AC4" s="254"/>
      <c r="AD4" s="254"/>
      <c r="AE4" s="254"/>
      <c r="AF4" s="254"/>
      <c r="AG4" s="255" t="s">
        <v>172</v>
      </c>
      <c r="AH4" s="254"/>
      <c r="AI4" s="254"/>
      <c r="AJ4" s="254"/>
      <c r="AK4" s="254"/>
      <c r="AL4" s="255" t="s">
        <v>172</v>
      </c>
      <c r="AM4" s="254"/>
      <c r="AN4" s="254"/>
      <c r="AO4" s="254"/>
      <c r="AP4" s="253"/>
      <c r="AQ4" s="255" t="s">
        <v>172</v>
      </c>
      <c r="AR4" s="254"/>
      <c r="AS4" s="254"/>
      <c r="AT4" s="254"/>
      <c r="AU4" s="254"/>
      <c r="AV4" s="255" t="s">
        <v>172</v>
      </c>
      <c r="AW4" s="254"/>
      <c r="AX4" s="254"/>
      <c r="AY4" s="254"/>
      <c r="AZ4" s="254"/>
      <c r="BA4" s="255" t="s">
        <v>172</v>
      </c>
      <c r="BB4" s="254"/>
      <c r="BC4" s="254"/>
      <c r="BD4" s="254"/>
      <c r="BE4" s="254"/>
      <c r="BF4" s="255" t="s">
        <v>172</v>
      </c>
      <c r="BG4" s="254"/>
      <c r="BH4" s="254"/>
      <c r="BI4" s="254"/>
      <c r="BJ4" s="254"/>
      <c r="BK4" s="255" t="s">
        <v>172</v>
      </c>
      <c r="BL4" s="254"/>
      <c r="BM4" s="254"/>
      <c r="BN4" s="254"/>
      <c r="BO4" s="253"/>
      <c r="BP4" s="255" t="s">
        <v>172</v>
      </c>
      <c r="BQ4" s="254"/>
      <c r="BR4" s="254"/>
      <c r="BS4" s="254"/>
      <c r="BT4" s="253"/>
      <c r="BU4" s="255" t="s">
        <v>172</v>
      </c>
      <c r="BV4" s="254"/>
      <c r="BW4" s="254"/>
      <c r="BX4" s="254"/>
      <c r="BY4" s="253"/>
      <c r="BZ4" s="255" t="s">
        <v>172</v>
      </c>
      <c r="CA4" s="254"/>
      <c r="CB4" s="254"/>
      <c r="CC4" s="254"/>
      <c r="CD4" s="254"/>
      <c r="CE4" s="255" t="s">
        <v>172</v>
      </c>
      <c r="CF4" s="254"/>
      <c r="CG4" s="254"/>
      <c r="CH4" s="254"/>
      <c r="CI4" s="254"/>
      <c r="CJ4" s="255" t="s">
        <v>172</v>
      </c>
      <c r="CK4" s="254"/>
      <c r="CL4" s="254"/>
      <c r="CM4" s="254"/>
      <c r="CN4" s="253"/>
      <c r="CO4" s="255" t="s">
        <v>172</v>
      </c>
      <c r="CP4" s="254"/>
      <c r="CQ4" s="254"/>
      <c r="CR4" s="254"/>
      <c r="CS4" s="254"/>
      <c r="CT4" s="255" t="s">
        <v>172</v>
      </c>
      <c r="CU4" s="254"/>
      <c r="CV4" s="254"/>
      <c r="CW4" s="254"/>
      <c r="CX4" s="253"/>
      <c r="CY4" s="255" t="s">
        <v>172</v>
      </c>
      <c r="CZ4" s="254"/>
      <c r="DA4" s="254"/>
      <c r="DB4" s="254"/>
      <c r="DC4" s="253"/>
      <c r="DD4" s="255" t="s">
        <v>172</v>
      </c>
      <c r="DE4" s="254"/>
      <c r="DF4" s="254"/>
      <c r="DG4" s="254"/>
      <c r="DH4" s="254"/>
      <c r="DI4" s="255" t="s">
        <v>172</v>
      </c>
      <c r="DJ4" s="254"/>
      <c r="DK4" s="254"/>
      <c r="DL4" s="254"/>
      <c r="DM4" s="253"/>
      <c r="DN4" s="255" t="s">
        <v>172</v>
      </c>
      <c r="DO4" s="254"/>
      <c r="DP4" s="254"/>
      <c r="DQ4" s="254"/>
      <c r="DR4" s="253"/>
      <c r="DS4" s="255" t="s">
        <v>172</v>
      </c>
      <c r="DT4" s="254"/>
      <c r="DU4" s="254"/>
      <c r="DV4" s="254"/>
      <c r="DW4" s="253"/>
      <c r="DX4" s="255" t="s">
        <v>172</v>
      </c>
      <c r="DY4" s="254"/>
      <c r="DZ4" s="254"/>
      <c r="EA4" s="254"/>
      <c r="EB4" s="253"/>
      <c r="EC4" s="255" t="s">
        <v>172</v>
      </c>
      <c r="ED4" s="254"/>
      <c r="EE4" s="254"/>
      <c r="EF4" s="254"/>
      <c r="EG4" s="253"/>
      <c r="EH4" s="255" t="s">
        <v>172</v>
      </c>
      <c r="EI4" s="254"/>
      <c r="EJ4" s="254"/>
      <c r="EK4" s="254"/>
      <c r="EL4" s="253"/>
      <c r="EM4" s="111"/>
      <c r="EN4" s="112"/>
      <c r="EO4" s="113"/>
      <c r="EP4" s="114"/>
    </row>
    <row r="5" spans="1:146" ht="15.6" x14ac:dyDescent="0.3">
      <c r="A5" s="110" t="s">
        <v>173</v>
      </c>
      <c r="B5" s="161"/>
      <c r="C5" s="250" t="s">
        <v>174</v>
      </c>
      <c r="D5" s="244"/>
      <c r="E5" s="244"/>
      <c r="F5" s="244"/>
      <c r="G5" s="244"/>
      <c r="H5" s="250" t="s">
        <v>174</v>
      </c>
      <c r="I5" s="244"/>
      <c r="J5" s="244"/>
      <c r="K5" s="244"/>
      <c r="L5" s="243"/>
      <c r="M5" s="250" t="s">
        <v>174</v>
      </c>
      <c r="N5" s="244"/>
      <c r="O5" s="244"/>
      <c r="P5" s="244"/>
      <c r="Q5" s="243"/>
      <c r="R5" s="250" t="s">
        <v>174</v>
      </c>
      <c r="S5" s="244"/>
      <c r="T5" s="244"/>
      <c r="U5" s="244"/>
      <c r="V5" s="243"/>
      <c r="W5" s="250" t="s">
        <v>174</v>
      </c>
      <c r="X5" s="244"/>
      <c r="Y5" s="244"/>
      <c r="Z5" s="244"/>
      <c r="AA5" s="244"/>
      <c r="AB5" s="250" t="s">
        <v>174</v>
      </c>
      <c r="AC5" s="244"/>
      <c r="AD5" s="244"/>
      <c r="AE5" s="244"/>
      <c r="AF5" s="244"/>
      <c r="AG5" s="250" t="s">
        <v>174</v>
      </c>
      <c r="AH5" s="244"/>
      <c r="AI5" s="244"/>
      <c r="AJ5" s="244"/>
      <c r="AK5" s="244"/>
      <c r="AL5" s="250" t="s">
        <v>174</v>
      </c>
      <c r="AM5" s="244"/>
      <c r="AN5" s="244"/>
      <c r="AO5" s="244"/>
      <c r="AP5" s="243"/>
      <c r="AQ5" s="250" t="s">
        <v>174</v>
      </c>
      <c r="AR5" s="244"/>
      <c r="AS5" s="244"/>
      <c r="AT5" s="244"/>
      <c r="AU5" s="244"/>
      <c r="AV5" s="250" t="s">
        <v>174</v>
      </c>
      <c r="AW5" s="244"/>
      <c r="AX5" s="244"/>
      <c r="AY5" s="244"/>
      <c r="AZ5" s="244"/>
      <c r="BA5" s="250" t="s">
        <v>174</v>
      </c>
      <c r="BB5" s="244"/>
      <c r="BC5" s="244"/>
      <c r="BD5" s="244"/>
      <c r="BE5" s="244"/>
      <c r="BF5" s="250" t="s">
        <v>174</v>
      </c>
      <c r="BG5" s="244"/>
      <c r="BH5" s="244"/>
      <c r="BI5" s="244"/>
      <c r="BJ5" s="244"/>
      <c r="BK5" s="250" t="s">
        <v>174</v>
      </c>
      <c r="BL5" s="244"/>
      <c r="BM5" s="244"/>
      <c r="BN5" s="244"/>
      <c r="BO5" s="243"/>
      <c r="BP5" s="250" t="s">
        <v>174</v>
      </c>
      <c r="BQ5" s="244"/>
      <c r="BR5" s="244"/>
      <c r="BS5" s="244"/>
      <c r="BT5" s="243"/>
      <c r="BU5" s="250" t="s">
        <v>174</v>
      </c>
      <c r="BV5" s="244"/>
      <c r="BW5" s="244"/>
      <c r="BX5" s="244"/>
      <c r="BY5" s="243"/>
      <c r="BZ5" s="250" t="s">
        <v>174</v>
      </c>
      <c r="CA5" s="244"/>
      <c r="CB5" s="244"/>
      <c r="CC5" s="244"/>
      <c r="CD5" s="244"/>
      <c r="CE5" s="250" t="s">
        <v>174</v>
      </c>
      <c r="CF5" s="244"/>
      <c r="CG5" s="244"/>
      <c r="CH5" s="244"/>
      <c r="CI5" s="244"/>
      <c r="CJ5" s="250" t="s">
        <v>174</v>
      </c>
      <c r="CK5" s="244"/>
      <c r="CL5" s="244"/>
      <c r="CM5" s="244"/>
      <c r="CN5" s="243"/>
      <c r="CO5" s="250" t="s">
        <v>174</v>
      </c>
      <c r="CP5" s="244"/>
      <c r="CQ5" s="244"/>
      <c r="CR5" s="244"/>
      <c r="CS5" s="244"/>
      <c r="CT5" s="250" t="s">
        <v>174</v>
      </c>
      <c r="CU5" s="244"/>
      <c r="CV5" s="244"/>
      <c r="CW5" s="244"/>
      <c r="CX5" s="243"/>
      <c r="CY5" s="250" t="s">
        <v>174</v>
      </c>
      <c r="CZ5" s="244"/>
      <c r="DA5" s="244"/>
      <c r="DB5" s="244"/>
      <c r="DC5" s="243"/>
      <c r="DD5" s="250" t="s">
        <v>174</v>
      </c>
      <c r="DE5" s="244"/>
      <c r="DF5" s="244"/>
      <c r="DG5" s="244"/>
      <c r="DH5" s="244"/>
      <c r="DI5" s="250" t="s">
        <v>174</v>
      </c>
      <c r="DJ5" s="244"/>
      <c r="DK5" s="244"/>
      <c r="DL5" s="244"/>
      <c r="DM5" s="243"/>
      <c r="DN5" s="250" t="s">
        <v>174</v>
      </c>
      <c r="DO5" s="244"/>
      <c r="DP5" s="244"/>
      <c r="DQ5" s="244"/>
      <c r="DR5" s="243"/>
      <c r="DS5" s="250" t="s">
        <v>174</v>
      </c>
      <c r="DT5" s="244"/>
      <c r="DU5" s="244"/>
      <c r="DV5" s="244"/>
      <c r="DW5" s="243"/>
      <c r="DX5" s="250" t="s">
        <v>174</v>
      </c>
      <c r="DY5" s="244"/>
      <c r="DZ5" s="244"/>
      <c r="EA5" s="244"/>
      <c r="EB5" s="243"/>
      <c r="EC5" s="250" t="s">
        <v>174</v>
      </c>
      <c r="ED5" s="244"/>
      <c r="EE5" s="244"/>
      <c r="EF5" s="244"/>
      <c r="EG5" s="243"/>
      <c r="EH5" s="250" t="s">
        <v>174</v>
      </c>
      <c r="EI5" s="244"/>
      <c r="EJ5" s="244"/>
      <c r="EK5" s="244"/>
      <c r="EL5" s="243"/>
      <c r="EM5" s="111"/>
      <c r="EN5" s="112"/>
      <c r="EO5" s="113"/>
      <c r="EP5" s="114"/>
    </row>
    <row r="6" spans="1:146" ht="15.6" x14ac:dyDescent="0.3">
      <c r="A6" s="110" t="s">
        <v>175</v>
      </c>
      <c r="B6" s="161"/>
      <c r="C6" s="245" t="s">
        <v>176</v>
      </c>
      <c r="D6" s="244"/>
      <c r="E6" s="244"/>
      <c r="F6" s="244"/>
      <c r="G6" s="244"/>
      <c r="H6" s="250" t="s">
        <v>177</v>
      </c>
      <c r="I6" s="244"/>
      <c r="J6" s="244"/>
      <c r="K6" s="244"/>
      <c r="L6" s="243"/>
      <c r="M6" s="250" t="s">
        <v>178</v>
      </c>
      <c r="N6" s="244"/>
      <c r="O6" s="244"/>
      <c r="P6" s="244"/>
      <c r="Q6" s="243"/>
      <c r="R6" s="250" t="s">
        <v>179</v>
      </c>
      <c r="S6" s="244"/>
      <c r="T6" s="244"/>
      <c r="U6" s="244"/>
      <c r="V6" s="243"/>
      <c r="W6" s="251" t="s">
        <v>180</v>
      </c>
      <c r="X6" s="244"/>
      <c r="Y6" s="244"/>
      <c r="Z6" s="244"/>
      <c r="AA6" s="244"/>
      <c r="AB6" s="252" t="s">
        <v>181</v>
      </c>
      <c r="AC6" s="244"/>
      <c r="AD6" s="244"/>
      <c r="AE6" s="244"/>
      <c r="AF6" s="244"/>
      <c r="AG6" s="252" t="s">
        <v>182</v>
      </c>
      <c r="AH6" s="244"/>
      <c r="AI6" s="244"/>
      <c r="AJ6" s="244"/>
      <c r="AK6" s="244"/>
      <c r="AL6" s="250" t="s">
        <v>183</v>
      </c>
      <c r="AM6" s="244"/>
      <c r="AN6" s="244"/>
      <c r="AO6" s="244"/>
      <c r="AP6" s="243"/>
      <c r="AQ6" s="251" t="s">
        <v>184</v>
      </c>
      <c r="AR6" s="244"/>
      <c r="AS6" s="244"/>
      <c r="AT6" s="244"/>
      <c r="AU6" s="244"/>
      <c r="AV6" s="252" t="s">
        <v>185</v>
      </c>
      <c r="AW6" s="244"/>
      <c r="AX6" s="244"/>
      <c r="AY6" s="244"/>
      <c r="AZ6" s="244"/>
      <c r="BA6" s="252" t="s">
        <v>182</v>
      </c>
      <c r="BB6" s="244"/>
      <c r="BC6" s="244"/>
      <c r="BD6" s="244"/>
      <c r="BE6" s="244"/>
      <c r="BF6" s="252" t="s">
        <v>186</v>
      </c>
      <c r="BG6" s="244"/>
      <c r="BH6" s="244"/>
      <c r="BI6" s="244"/>
      <c r="BJ6" s="244"/>
      <c r="BK6" s="250" t="s">
        <v>187</v>
      </c>
      <c r="BL6" s="244"/>
      <c r="BM6" s="244"/>
      <c r="BN6" s="244"/>
      <c r="BO6" s="243"/>
      <c r="BP6" s="250" t="s">
        <v>188</v>
      </c>
      <c r="BQ6" s="244"/>
      <c r="BR6" s="244"/>
      <c r="BS6" s="244"/>
      <c r="BT6" s="243"/>
      <c r="BU6" s="250" t="s">
        <v>189</v>
      </c>
      <c r="BV6" s="244"/>
      <c r="BW6" s="244"/>
      <c r="BX6" s="244"/>
      <c r="BY6" s="243"/>
      <c r="BZ6" s="251" t="s">
        <v>190</v>
      </c>
      <c r="CA6" s="244"/>
      <c r="CB6" s="244"/>
      <c r="CC6" s="244"/>
      <c r="CD6" s="244"/>
      <c r="CE6" s="250" t="s">
        <v>191</v>
      </c>
      <c r="CF6" s="244"/>
      <c r="CG6" s="244"/>
      <c r="CH6" s="244"/>
      <c r="CI6" s="244"/>
      <c r="CJ6" s="250" t="s">
        <v>192</v>
      </c>
      <c r="CK6" s="244"/>
      <c r="CL6" s="244"/>
      <c r="CM6" s="244"/>
      <c r="CN6" s="243"/>
      <c r="CO6" s="250" t="s">
        <v>193</v>
      </c>
      <c r="CP6" s="244"/>
      <c r="CQ6" s="244"/>
      <c r="CR6" s="244"/>
      <c r="CS6" s="244"/>
      <c r="CT6" s="250" t="s">
        <v>194</v>
      </c>
      <c r="CU6" s="244"/>
      <c r="CV6" s="244"/>
      <c r="CW6" s="244"/>
      <c r="CX6" s="243"/>
      <c r="CY6" s="250" t="s">
        <v>195</v>
      </c>
      <c r="CZ6" s="244"/>
      <c r="DA6" s="244"/>
      <c r="DB6" s="244"/>
      <c r="DC6" s="243"/>
      <c r="DD6" s="251" t="s">
        <v>187</v>
      </c>
      <c r="DE6" s="244"/>
      <c r="DF6" s="244"/>
      <c r="DG6" s="244"/>
      <c r="DH6" s="244"/>
      <c r="DI6" s="250" t="s">
        <v>196</v>
      </c>
      <c r="DJ6" s="244"/>
      <c r="DK6" s="244"/>
      <c r="DL6" s="244"/>
      <c r="DM6" s="243"/>
      <c r="DN6" s="250" t="s">
        <v>197</v>
      </c>
      <c r="DO6" s="244"/>
      <c r="DP6" s="244"/>
      <c r="DQ6" s="244"/>
      <c r="DR6" s="243"/>
      <c r="DS6" s="250" t="s">
        <v>198</v>
      </c>
      <c r="DT6" s="244"/>
      <c r="DU6" s="244"/>
      <c r="DV6" s="244"/>
      <c r="DW6" s="243"/>
      <c r="DX6" s="250" t="s">
        <v>199</v>
      </c>
      <c r="DY6" s="244"/>
      <c r="DZ6" s="244"/>
      <c r="EA6" s="244"/>
      <c r="EB6" s="243"/>
      <c r="EC6" s="250" t="s">
        <v>200</v>
      </c>
      <c r="ED6" s="244"/>
      <c r="EE6" s="244"/>
      <c r="EF6" s="244"/>
      <c r="EG6" s="243"/>
      <c r="EH6" s="250" t="s">
        <v>201</v>
      </c>
      <c r="EI6" s="244"/>
      <c r="EJ6" s="244"/>
      <c r="EK6" s="244"/>
      <c r="EL6" s="243"/>
      <c r="EM6" s="111"/>
      <c r="EN6" s="112"/>
      <c r="EO6" s="113"/>
      <c r="EP6" s="114"/>
    </row>
    <row r="7" spans="1:146" ht="15.6" x14ac:dyDescent="0.3">
      <c r="A7" s="110" t="s">
        <v>202</v>
      </c>
      <c r="B7" s="161"/>
      <c r="C7" s="250" t="s">
        <v>203</v>
      </c>
      <c r="D7" s="244"/>
      <c r="E7" s="244"/>
      <c r="F7" s="244"/>
      <c r="G7" s="244"/>
      <c r="H7" s="250" t="s">
        <v>204</v>
      </c>
      <c r="I7" s="244"/>
      <c r="J7" s="244"/>
      <c r="K7" s="244"/>
      <c r="L7" s="243"/>
      <c r="M7" s="250" t="s">
        <v>204</v>
      </c>
      <c r="N7" s="244"/>
      <c r="O7" s="244"/>
      <c r="P7" s="244"/>
      <c r="Q7" s="243"/>
      <c r="R7" s="250" t="s">
        <v>205</v>
      </c>
      <c r="S7" s="244"/>
      <c r="T7" s="244"/>
      <c r="U7" s="244"/>
      <c r="V7" s="243"/>
      <c r="W7" s="251" t="s">
        <v>206</v>
      </c>
      <c r="X7" s="244"/>
      <c r="Y7" s="244"/>
      <c r="Z7" s="244"/>
      <c r="AA7" s="244"/>
      <c r="AB7" s="252" t="s">
        <v>205</v>
      </c>
      <c r="AC7" s="244"/>
      <c r="AD7" s="244"/>
      <c r="AE7" s="244"/>
      <c r="AF7" s="244"/>
      <c r="AG7" s="252" t="s">
        <v>204</v>
      </c>
      <c r="AH7" s="244"/>
      <c r="AI7" s="244"/>
      <c r="AJ7" s="244"/>
      <c r="AK7" s="244"/>
      <c r="AL7" s="250" t="s">
        <v>204</v>
      </c>
      <c r="AM7" s="244"/>
      <c r="AN7" s="244"/>
      <c r="AO7" s="244"/>
      <c r="AP7" s="243"/>
      <c r="AQ7" s="251" t="s">
        <v>205</v>
      </c>
      <c r="AR7" s="244"/>
      <c r="AS7" s="244"/>
      <c r="AT7" s="244"/>
      <c r="AU7" s="244"/>
      <c r="AV7" s="252" t="s">
        <v>207</v>
      </c>
      <c r="AW7" s="244"/>
      <c r="AX7" s="244"/>
      <c r="AY7" s="244"/>
      <c r="AZ7" s="244"/>
      <c r="BA7" s="252" t="s">
        <v>204</v>
      </c>
      <c r="BB7" s="244"/>
      <c r="BC7" s="244"/>
      <c r="BD7" s="244"/>
      <c r="BE7" s="244"/>
      <c r="BF7" s="252" t="s">
        <v>208</v>
      </c>
      <c r="BG7" s="244"/>
      <c r="BH7" s="244"/>
      <c r="BI7" s="244"/>
      <c r="BJ7" s="244"/>
      <c r="BK7" s="250" t="s">
        <v>209</v>
      </c>
      <c r="BL7" s="244"/>
      <c r="BM7" s="244"/>
      <c r="BN7" s="244"/>
      <c r="BO7" s="243"/>
      <c r="BP7" s="250" t="s">
        <v>205</v>
      </c>
      <c r="BQ7" s="244"/>
      <c r="BR7" s="244"/>
      <c r="BS7" s="244"/>
      <c r="BT7" s="243"/>
      <c r="BU7" s="250" t="s">
        <v>204</v>
      </c>
      <c r="BV7" s="244"/>
      <c r="BW7" s="244"/>
      <c r="BX7" s="244"/>
      <c r="BY7" s="243"/>
      <c r="BZ7" s="251" t="s">
        <v>207</v>
      </c>
      <c r="CA7" s="244"/>
      <c r="CB7" s="244"/>
      <c r="CC7" s="244"/>
      <c r="CD7" s="244"/>
      <c r="CE7" s="250" t="s">
        <v>204</v>
      </c>
      <c r="CF7" s="244"/>
      <c r="CG7" s="244"/>
      <c r="CH7" s="244"/>
      <c r="CI7" s="244"/>
      <c r="CJ7" s="250" t="s">
        <v>204</v>
      </c>
      <c r="CK7" s="244"/>
      <c r="CL7" s="244"/>
      <c r="CM7" s="244"/>
      <c r="CN7" s="243"/>
      <c r="CO7" s="250" t="s">
        <v>210</v>
      </c>
      <c r="CP7" s="244"/>
      <c r="CQ7" s="244"/>
      <c r="CR7" s="244"/>
      <c r="CS7" s="244"/>
      <c r="CT7" s="250" t="s">
        <v>211</v>
      </c>
      <c r="CU7" s="244"/>
      <c r="CV7" s="244"/>
      <c r="CW7" s="244"/>
      <c r="CX7" s="243"/>
      <c r="CY7" s="250" t="s">
        <v>207</v>
      </c>
      <c r="CZ7" s="244"/>
      <c r="DA7" s="244"/>
      <c r="DB7" s="244"/>
      <c r="DC7" s="243"/>
      <c r="DD7" s="251" t="s">
        <v>209</v>
      </c>
      <c r="DE7" s="244"/>
      <c r="DF7" s="244"/>
      <c r="DG7" s="244"/>
      <c r="DH7" s="244"/>
      <c r="DI7" s="250" t="s">
        <v>212</v>
      </c>
      <c r="DJ7" s="244"/>
      <c r="DK7" s="244"/>
      <c r="DL7" s="244"/>
      <c r="DM7" s="243"/>
      <c r="DN7" s="250" t="s">
        <v>205</v>
      </c>
      <c r="DO7" s="244"/>
      <c r="DP7" s="244"/>
      <c r="DQ7" s="244"/>
      <c r="DR7" s="243"/>
      <c r="DS7" s="250" t="s">
        <v>205</v>
      </c>
      <c r="DT7" s="244"/>
      <c r="DU7" s="244"/>
      <c r="DV7" s="244"/>
      <c r="DW7" s="243"/>
      <c r="DX7" s="250" t="s">
        <v>208</v>
      </c>
      <c r="DY7" s="244"/>
      <c r="DZ7" s="244"/>
      <c r="EA7" s="244"/>
      <c r="EB7" s="243"/>
      <c r="EC7" s="250" t="s">
        <v>204</v>
      </c>
      <c r="ED7" s="244"/>
      <c r="EE7" s="244"/>
      <c r="EF7" s="244"/>
      <c r="EG7" s="243"/>
      <c r="EH7" s="250" t="s">
        <v>208</v>
      </c>
      <c r="EI7" s="244"/>
      <c r="EJ7" s="244"/>
      <c r="EK7" s="244"/>
      <c r="EL7" s="243"/>
      <c r="EM7" s="111"/>
      <c r="EN7" s="112"/>
      <c r="EO7" s="113"/>
      <c r="EP7" s="114"/>
    </row>
    <row r="8" spans="1:146" ht="15.6" x14ac:dyDescent="0.3">
      <c r="A8" s="110" t="s">
        <v>213</v>
      </c>
      <c r="B8" s="161"/>
      <c r="C8" s="250" t="s">
        <v>214</v>
      </c>
      <c r="D8" s="244"/>
      <c r="E8" s="244"/>
      <c r="F8" s="244"/>
      <c r="G8" s="244"/>
      <c r="H8" s="250" t="s">
        <v>214</v>
      </c>
      <c r="I8" s="244"/>
      <c r="J8" s="244"/>
      <c r="K8" s="244"/>
      <c r="L8" s="243"/>
      <c r="M8" s="250" t="s">
        <v>214</v>
      </c>
      <c r="N8" s="244"/>
      <c r="O8" s="244"/>
      <c r="P8" s="244"/>
      <c r="Q8" s="243"/>
      <c r="R8" s="250" t="s">
        <v>214</v>
      </c>
      <c r="S8" s="244"/>
      <c r="T8" s="244"/>
      <c r="U8" s="244"/>
      <c r="V8" s="243"/>
      <c r="W8" s="251" t="s">
        <v>214</v>
      </c>
      <c r="X8" s="244"/>
      <c r="Y8" s="244"/>
      <c r="Z8" s="244"/>
      <c r="AA8" s="244"/>
      <c r="AB8" s="252" t="s">
        <v>214</v>
      </c>
      <c r="AC8" s="244"/>
      <c r="AD8" s="244"/>
      <c r="AE8" s="244"/>
      <c r="AF8" s="244"/>
      <c r="AG8" s="252" t="s">
        <v>214</v>
      </c>
      <c r="AH8" s="244"/>
      <c r="AI8" s="244"/>
      <c r="AJ8" s="244"/>
      <c r="AK8" s="244"/>
      <c r="AL8" s="250" t="s">
        <v>214</v>
      </c>
      <c r="AM8" s="244"/>
      <c r="AN8" s="244"/>
      <c r="AO8" s="244"/>
      <c r="AP8" s="243"/>
      <c r="AQ8" s="251" t="s">
        <v>214</v>
      </c>
      <c r="AR8" s="244"/>
      <c r="AS8" s="244"/>
      <c r="AT8" s="244"/>
      <c r="AU8" s="244"/>
      <c r="AV8" s="252" t="s">
        <v>214</v>
      </c>
      <c r="AW8" s="244"/>
      <c r="AX8" s="244"/>
      <c r="AY8" s="244"/>
      <c r="AZ8" s="244"/>
      <c r="BA8" s="252" t="s">
        <v>214</v>
      </c>
      <c r="BB8" s="244"/>
      <c r="BC8" s="244"/>
      <c r="BD8" s="244"/>
      <c r="BE8" s="244"/>
      <c r="BF8" s="252" t="s">
        <v>214</v>
      </c>
      <c r="BG8" s="244"/>
      <c r="BH8" s="244"/>
      <c r="BI8" s="244"/>
      <c r="BJ8" s="244"/>
      <c r="BK8" s="250" t="s">
        <v>214</v>
      </c>
      <c r="BL8" s="244"/>
      <c r="BM8" s="244"/>
      <c r="BN8" s="244"/>
      <c r="BO8" s="243"/>
      <c r="BP8" s="250" t="s">
        <v>214</v>
      </c>
      <c r="BQ8" s="244"/>
      <c r="BR8" s="244"/>
      <c r="BS8" s="244"/>
      <c r="BT8" s="243"/>
      <c r="BU8" s="250" t="s">
        <v>214</v>
      </c>
      <c r="BV8" s="244"/>
      <c r="BW8" s="244"/>
      <c r="BX8" s="244"/>
      <c r="BY8" s="243"/>
      <c r="BZ8" s="251" t="s">
        <v>214</v>
      </c>
      <c r="CA8" s="244"/>
      <c r="CB8" s="244"/>
      <c r="CC8" s="244"/>
      <c r="CD8" s="244"/>
      <c r="CE8" s="250" t="s">
        <v>214</v>
      </c>
      <c r="CF8" s="244"/>
      <c r="CG8" s="244"/>
      <c r="CH8" s="244"/>
      <c r="CI8" s="244"/>
      <c r="CJ8" s="250" t="s">
        <v>214</v>
      </c>
      <c r="CK8" s="244"/>
      <c r="CL8" s="244"/>
      <c r="CM8" s="244"/>
      <c r="CN8" s="243"/>
      <c r="CO8" s="250" t="s">
        <v>214</v>
      </c>
      <c r="CP8" s="244"/>
      <c r="CQ8" s="244"/>
      <c r="CR8" s="244"/>
      <c r="CS8" s="244"/>
      <c r="CT8" s="250" t="s">
        <v>214</v>
      </c>
      <c r="CU8" s="244"/>
      <c r="CV8" s="244"/>
      <c r="CW8" s="244"/>
      <c r="CX8" s="243"/>
      <c r="CY8" s="250" t="s">
        <v>214</v>
      </c>
      <c r="CZ8" s="244"/>
      <c r="DA8" s="244"/>
      <c r="DB8" s="244"/>
      <c r="DC8" s="243"/>
      <c r="DD8" s="251" t="s">
        <v>214</v>
      </c>
      <c r="DE8" s="244"/>
      <c r="DF8" s="244"/>
      <c r="DG8" s="244"/>
      <c r="DH8" s="244"/>
      <c r="DI8" s="250" t="s">
        <v>214</v>
      </c>
      <c r="DJ8" s="244"/>
      <c r="DK8" s="244"/>
      <c r="DL8" s="244"/>
      <c r="DM8" s="243"/>
      <c r="DN8" s="250" t="s">
        <v>214</v>
      </c>
      <c r="DO8" s="244"/>
      <c r="DP8" s="244"/>
      <c r="DQ8" s="244"/>
      <c r="DR8" s="243"/>
      <c r="DS8" s="250" t="s">
        <v>214</v>
      </c>
      <c r="DT8" s="244"/>
      <c r="DU8" s="244"/>
      <c r="DV8" s="244"/>
      <c r="DW8" s="243"/>
      <c r="DX8" s="250" t="s">
        <v>214</v>
      </c>
      <c r="DY8" s="244"/>
      <c r="DZ8" s="244"/>
      <c r="EA8" s="244"/>
      <c r="EB8" s="243"/>
      <c r="EC8" s="250" t="s">
        <v>214</v>
      </c>
      <c r="ED8" s="244"/>
      <c r="EE8" s="244"/>
      <c r="EF8" s="244"/>
      <c r="EG8" s="243"/>
      <c r="EH8" s="250" t="s">
        <v>214</v>
      </c>
      <c r="EI8" s="244"/>
      <c r="EJ8" s="244"/>
      <c r="EK8" s="244"/>
      <c r="EL8" s="243"/>
      <c r="EM8" s="111"/>
      <c r="EN8" s="112"/>
      <c r="EO8" s="113"/>
      <c r="EP8" s="114"/>
    </row>
    <row r="9" spans="1:146" ht="15.6" x14ac:dyDescent="0.3">
      <c r="A9" s="110" t="s">
        <v>215</v>
      </c>
      <c r="B9" s="161"/>
      <c r="C9" s="245">
        <v>20716</v>
      </c>
      <c r="D9" s="244"/>
      <c r="E9" s="244"/>
      <c r="F9" s="244"/>
      <c r="G9" s="244"/>
      <c r="H9" s="245">
        <v>20706</v>
      </c>
      <c r="I9" s="244"/>
      <c r="J9" s="244"/>
      <c r="K9" s="244"/>
      <c r="L9" s="243"/>
      <c r="M9" s="245">
        <v>20706</v>
      </c>
      <c r="N9" s="244"/>
      <c r="O9" s="244"/>
      <c r="P9" s="244"/>
      <c r="Q9" s="243"/>
      <c r="R9" s="245">
        <v>20737</v>
      </c>
      <c r="S9" s="244"/>
      <c r="T9" s="244"/>
      <c r="U9" s="244"/>
      <c r="V9" s="243"/>
      <c r="W9" s="246">
        <v>20706</v>
      </c>
      <c r="X9" s="244"/>
      <c r="Y9" s="244"/>
      <c r="Z9" s="244"/>
      <c r="AA9" s="244"/>
      <c r="AB9" s="247">
        <v>20737</v>
      </c>
      <c r="AC9" s="244"/>
      <c r="AD9" s="244"/>
      <c r="AE9" s="244"/>
      <c r="AF9" s="244"/>
      <c r="AG9" s="247">
        <v>20706</v>
      </c>
      <c r="AH9" s="244"/>
      <c r="AI9" s="244"/>
      <c r="AJ9" s="244"/>
      <c r="AK9" s="244"/>
      <c r="AL9" s="245">
        <v>20706</v>
      </c>
      <c r="AM9" s="244"/>
      <c r="AN9" s="244"/>
      <c r="AO9" s="244"/>
      <c r="AP9" s="243"/>
      <c r="AQ9" s="246">
        <v>20737</v>
      </c>
      <c r="AR9" s="244"/>
      <c r="AS9" s="244"/>
      <c r="AT9" s="244"/>
      <c r="AU9" s="244"/>
      <c r="AV9" s="247">
        <v>20710</v>
      </c>
      <c r="AW9" s="244"/>
      <c r="AX9" s="244"/>
      <c r="AY9" s="244"/>
      <c r="AZ9" s="244"/>
      <c r="BA9" s="247">
        <v>20706</v>
      </c>
      <c r="BB9" s="244"/>
      <c r="BC9" s="244"/>
      <c r="BD9" s="244"/>
      <c r="BE9" s="244"/>
      <c r="BF9" s="247">
        <v>20781</v>
      </c>
      <c r="BG9" s="244"/>
      <c r="BH9" s="244"/>
      <c r="BI9" s="244"/>
      <c r="BJ9" s="244"/>
      <c r="BK9" s="245">
        <v>20743</v>
      </c>
      <c r="BL9" s="244"/>
      <c r="BM9" s="244"/>
      <c r="BN9" s="244"/>
      <c r="BO9" s="243"/>
      <c r="BP9" s="245">
        <v>20737</v>
      </c>
      <c r="BQ9" s="244"/>
      <c r="BR9" s="244"/>
      <c r="BS9" s="244"/>
      <c r="BT9" s="243"/>
      <c r="BU9" s="245">
        <v>20706</v>
      </c>
      <c r="BV9" s="244"/>
      <c r="BW9" s="244"/>
      <c r="BX9" s="244"/>
      <c r="BY9" s="243"/>
      <c r="BZ9" s="246">
        <v>20710</v>
      </c>
      <c r="CA9" s="244"/>
      <c r="CB9" s="244"/>
      <c r="CC9" s="244"/>
      <c r="CD9" s="244"/>
      <c r="CE9" s="245">
        <v>20706</v>
      </c>
      <c r="CF9" s="244"/>
      <c r="CG9" s="244"/>
      <c r="CH9" s="244"/>
      <c r="CI9" s="244"/>
      <c r="CJ9" s="245">
        <v>20706</v>
      </c>
      <c r="CK9" s="244"/>
      <c r="CL9" s="244"/>
      <c r="CM9" s="244"/>
      <c r="CN9" s="243"/>
      <c r="CO9" s="245">
        <v>20784</v>
      </c>
      <c r="CP9" s="244"/>
      <c r="CQ9" s="244"/>
      <c r="CR9" s="244"/>
      <c r="CS9" s="244"/>
      <c r="CT9" s="245">
        <v>20601</v>
      </c>
      <c r="CU9" s="244"/>
      <c r="CV9" s="244"/>
      <c r="CW9" s="244"/>
      <c r="CX9" s="243"/>
      <c r="CY9" s="245">
        <v>20710</v>
      </c>
      <c r="CZ9" s="244"/>
      <c r="DA9" s="244"/>
      <c r="DB9" s="244"/>
      <c r="DC9" s="243"/>
      <c r="DD9" s="246">
        <v>20743</v>
      </c>
      <c r="DE9" s="244"/>
      <c r="DF9" s="244"/>
      <c r="DG9" s="244"/>
      <c r="DH9" s="244"/>
      <c r="DI9" s="245">
        <v>21012</v>
      </c>
      <c r="DJ9" s="244"/>
      <c r="DK9" s="244"/>
      <c r="DL9" s="244"/>
      <c r="DM9" s="243"/>
      <c r="DN9" s="245">
        <v>20737</v>
      </c>
      <c r="DO9" s="244"/>
      <c r="DP9" s="244"/>
      <c r="DQ9" s="244"/>
      <c r="DR9" s="243"/>
      <c r="DS9" s="245">
        <v>20737</v>
      </c>
      <c r="DT9" s="244"/>
      <c r="DU9" s="244"/>
      <c r="DV9" s="244"/>
      <c r="DW9" s="243"/>
      <c r="DX9" s="245">
        <v>20784</v>
      </c>
      <c r="DY9" s="244"/>
      <c r="DZ9" s="244"/>
      <c r="EA9" s="244"/>
      <c r="EB9" s="243"/>
      <c r="EC9" s="245">
        <v>20706</v>
      </c>
      <c r="ED9" s="244"/>
      <c r="EE9" s="244"/>
      <c r="EF9" s="244"/>
      <c r="EG9" s="243"/>
      <c r="EH9" s="245">
        <v>20781</v>
      </c>
      <c r="EI9" s="244"/>
      <c r="EJ9" s="244"/>
      <c r="EK9" s="244"/>
      <c r="EL9" s="243"/>
      <c r="EM9" s="111"/>
      <c r="EN9" s="112"/>
      <c r="EO9" s="113"/>
      <c r="EP9" s="114"/>
    </row>
    <row r="10" spans="1:146" ht="16.2" thickBot="1" x14ac:dyDescent="0.35">
      <c r="A10" s="110" t="s">
        <v>216</v>
      </c>
      <c r="B10" s="161"/>
      <c r="C10" s="245">
        <v>6638</v>
      </c>
      <c r="D10" s="244"/>
      <c r="E10" s="244"/>
      <c r="F10" s="244"/>
      <c r="G10" s="244"/>
      <c r="H10" s="245">
        <v>7677</v>
      </c>
      <c r="I10" s="244"/>
      <c r="J10" s="244"/>
      <c r="K10" s="244"/>
      <c r="L10" s="243"/>
      <c r="M10" s="245">
        <v>7517</v>
      </c>
      <c r="N10" s="244"/>
      <c r="O10" s="244"/>
      <c r="P10" s="244"/>
      <c r="Q10" s="243"/>
      <c r="R10" s="245">
        <v>3183</v>
      </c>
      <c r="S10" s="244"/>
      <c r="T10" s="244"/>
      <c r="U10" s="244"/>
      <c r="V10" s="243"/>
      <c r="W10" s="249" t="s">
        <v>217</v>
      </c>
      <c r="X10" s="244"/>
      <c r="Y10" s="244"/>
      <c r="Z10" s="244"/>
      <c r="AA10" s="244"/>
      <c r="AB10" s="248" t="s">
        <v>218</v>
      </c>
      <c r="AC10" s="244"/>
      <c r="AD10" s="244"/>
      <c r="AE10" s="244"/>
      <c r="AF10" s="244"/>
      <c r="AG10" s="248" t="s">
        <v>219</v>
      </c>
      <c r="AH10" s="244"/>
      <c r="AI10" s="244"/>
      <c r="AJ10" s="244"/>
      <c r="AK10" s="244"/>
      <c r="AL10" s="245" t="s">
        <v>220</v>
      </c>
      <c r="AM10" s="244"/>
      <c r="AN10" s="244"/>
      <c r="AO10" s="244"/>
      <c r="AP10" s="243"/>
      <c r="AQ10" s="246">
        <v>1282</v>
      </c>
      <c r="AR10" s="244"/>
      <c r="AS10" s="244"/>
      <c r="AT10" s="244"/>
      <c r="AU10" s="244"/>
      <c r="AV10" s="248">
        <v>7485</v>
      </c>
      <c r="AW10" s="244"/>
      <c r="AX10" s="244"/>
      <c r="AY10" s="244"/>
      <c r="AZ10" s="244"/>
      <c r="BA10" s="247" t="s">
        <v>221</v>
      </c>
      <c r="BB10" s="244"/>
      <c r="BC10" s="244"/>
      <c r="BD10" s="244"/>
      <c r="BE10" s="244"/>
      <c r="BF10" s="247">
        <v>3265</v>
      </c>
      <c r="BG10" s="244"/>
      <c r="BH10" s="244"/>
      <c r="BI10" s="244"/>
      <c r="BJ10" s="244"/>
      <c r="BK10" s="245">
        <v>5773</v>
      </c>
      <c r="BL10" s="244"/>
      <c r="BM10" s="244"/>
      <c r="BN10" s="244"/>
      <c r="BO10" s="243"/>
      <c r="BP10" s="245">
        <v>5252</v>
      </c>
      <c r="BQ10" s="244"/>
      <c r="BR10" s="244"/>
      <c r="BS10" s="244"/>
      <c r="BT10" s="243"/>
      <c r="BU10" s="245">
        <v>5356</v>
      </c>
      <c r="BV10" s="244"/>
      <c r="BW10" s="244"/>
      <c r="BX10" s="244"/>
      <c r="BY10" s="243"/>
      <c r="BZ10" s="246">
        <v>1982</v>
      </c>
      <c r="CA10" s="244"/>
      <c r="CB10" s="244"/>
      <c r="CC10" s="244"/>
      <c r="CD10" s="244"/>
      <c r="CE10" s="242">
        <v>1494</v>
      </c>
      <c r="CF10" s="244"/>
      <c r="CG10" s="244"/>
      <c r="CH10" s="244"/>
      <c r="CI10" s="244"/>
      <c r="CJ10" s="245">
        <v>9183</v>
      </c>
      <c r="CK10" s="244"/>
      <c r="CL10" s="244"/>
      <c r="CM10" s="244"/>
      <c r="CN10" s="243"/>
      <c r="CO10" s="242">
        <v>7904</v>
      </c>
      <c r="CP10" s="244"/>
      <c r="CQ10" s="244"/>
      <c r="CR10" s="244"/>
      <c r="CS10" s="244"/>
      <c r="CT10" s="245">
        <v>5327</v>
      </c>
      <c r="CU10" s="244"/>
      <c r="CV10" s="244"/>
      <c r="CW10" s="244"/>
      <c r="CX10" s="243"/>
      <c r="CY10" s="245">
        <v>7524</v>
      </c>
      <c r="CZ10" s="244"/>
      <c r="DA10" s="244"/>
      <c r="DB10" s="244"/>
      <c r="DC10" s="243"/>
      <c r="DD10" s="246">
        <v>3241</v>
      </c>
      <c r="DE10" s="244"/>
      <c r="DF10" s="244"/>
      <c r="DG10" s="244"/>
      <c r="DH10" s="244"/>
      <c r="DI10" s="245">
        <v>7653</v>
      </c>
      <c r="DJ10" s="244"/>
      <c r="DK10" s="244"/>
      <c r="DL10" s="244"/>
      <c r="DM10" s="243"/>
      <c r="DN10" s="245">
        <v>1757</v>
      </c>
      <c r="DO10" s="244"/>
      <c r="DP10" s="244"/>
      <c r="DQ10" s="244"/>
      <c r="DR10" s="243"/>
      <c r="DS10" s="245">
        <v>7311</v>
      </c>
      <c r="DT10" s="244"/>
      <c r="DU10" s="244"/>
      <c r="DV10" s="244"/>
      <c r="DW10" s="243"/>
      <c r="DX10" s="245">
        <v>1263</v>
      </c>
      <c r="DY10" s="244"/>
      <c r="DZ10" s="244"/>
      <c r="EA10" s="244"/>
      <c r="EB10" s="243"/>
      <c r="EC10" s="245">
        <v>2573</v>
      </c>
      <c r="ED10" s="244"/>
      <c r="EE10" s="244"/>
      <c r="EF10" s="244"/>
      <c r="EG10" s="243"/>
      <c r="EH10" s="245">
        <v>7714</v>
      </c>
      <c r="EI10" s="244"/>
      <c r="EJ10" s="244"/>
      <c r="EK10" s="244"/>
      <c r="EL10" s="243"/>
      <c r="EM10" s="111"/>
      <c r="EN10" s="112"/>
      <c r="EO10" s="113"/>
      <c r="EP10" s="114"/>
    </row>
    <row r="11" spans="1:146" ht="34.950000000000003" customHeight="1" thickBot="1" x14ac:dyDescent="0.35">
      <c r="A11" s="189" t="s">
        <v>124</v>
      </c>
      <c r="B11" s="191" t="s">
        <v>222</v>
      </c>
      <c r="C11" s="180"/>
      <c r="D11" s="181"/>
      <c r="E11" s="181"/>
      <c r="F11" s="181"/>
      <c r="G11" s="181"/>
      <c r="H11" s="182"/>
      <c r="I11" s="181"/>
      <c r="J11" s="181"/>
      <c r="K11" s="181"/>
      <c r="L11" s="183"/>
      <c r="M11" s="182"/>
      <c r="N11" s="181"/>
      <c r="O11" s="181"/>
      <c r="P11" s="181"/>
      <c r="Q11" s="183"/>
      <c r="R11" s="182"/>
      <c r="S11" s="181"/>
      <c r="T11" s="181"/>
      <c r="U11" s="181"/>
      <c r="V11" s="183"/>
      <c r="W11" s="184"/>
      <c r="X11" s="181"/>
      <c r="Y11" s="181"/>
      <c r="Z11" s="181"/>
      <c r="AA11" s="181"/>
      <c r="AB11" s="182"/>
      <c r="AC11" s="181"/>
      <c r="AD11" s="181"/>
      <c r="AE11" s="181"/>
      <c r="AF11" s="183"/>
      <c r="AG11" s="184"/>
      <c r="AH11" s="181"/>
      <c r="AI11" s="181"/>
      <c r="AJ11" s="181"/>
      <c r="AK11" s="181"/>
      <c r="AL11" s="180"/>
      <c r="AM11" s="181"/>
      <c r="AN11" s="181"/>
      <c r="AO11" s="181"/>
      <c r="AP11" s="183"/>
      <c r="AQ11" s="184"/>
      <c r="AR11" s="181"/>
      <c r="AS11" s="181"/>
      <c r="AT11" s="181"/>
      <c r="AU11" s="181"/>
      <c r="AV11" s="221"/>
      <c r="AW11" s="181"/>
      <c r="AX11" s="181"/>
      <c r="AY11" s="181"/>
      <c r="AZ11" s="181"/>
      <c r="BA11" s="182"/>
      <c r="BB11" s="181"/>
      <c r="BC11" s="181"/>
      <c r="BD11" s="181"/>
      <c r="BE11" s="183"/>
      <c r="BF11" s="182"/>
      <c r="BG11" s="181"/>
      <c r="BH11" s="181"/>
      <c r="BI11" s="181"/>
      <c r="BJ11" s="183"/>
      <c r="BK11" s="182"/>
      <c r="BL11" s="181"/>
      <c r="BM11" s="181"/>
      <c r="BN11" s="181"/>
      <c r="BO11" s="183"/>
      <c r="BP11" s="182"/>
      <c r="BQ11" s="181"/>
      <c r="BR11" s="181"/>
      <c r="BS11" s="181"/>
      <c r="BT11" s="183"/>
      <c r="BU11" s="184"/>
      <c r="BV11" s="181"/>
      <c r="BW11" s="181"/>
      <c r="BX11" s="181"/>
      <c r="BY11" s="181"/>
      <c r="BZ11" s="182"/>
      <c r="CA11" s="181"/>
      <c r="CB11" s="181"/>
      <c r="CC11" s="181"/>
      <c r="CD11" s="181"/>
      <c r="CE11" s="242"/>
      <c r="CF11" s="181"/>
      <c r="CG11" s="181"/>
      <c r="CH11" s="181"/>
      <c r="CI11" s="183"/>
      <c r="CJ11" s="182"/>
      <c r="CK11" s="181"/>
      <c r="CL11" s="181"/>
      <c r="CM11" s="181"/>
      <c r="CN11" s="183"/>
      <c r="CO11" s="242"/>
      <c r="CP11" s="181"/>
      <c r="CQ11" s="181"/>
      <c r="CR11" s="181"/>
      <c r="CS11" s="183"/>
      <c r="CT11" s="182"/>
      <c r="CU11" s="181"/>
      <c r="CV11" s="181"/>
      <c r="CW11" s="181"/>
      <c r="CX11" s="183"/>
      <c r="CY11" s="184"/>
      <c r="CZ11" s="181"/>
      <c r="DA11" s="181"/>
      <c r="DB11" s="181"/>
      <c r="DC11" s="181"/>
      <c r="DD11" s="182"/>
      <c r="DE11" s="181"/>
      <c r="DF11" s="181"/>
      <c r="DG11" s="181"/>
      <c r="DH11" s="181"/>
      <c r="DI11" s="182"/>
      <c r="DJ11" s="181"/>
      <c r="DK11" s="181"/>
      <c r="DL11" s="181"/>
      <c r="DM11" s="183"/>
      <c r="DN11" s="182"/>
      <c r="DO11" s="181"/>
      <c r="DP11" s="181"/>
      <c r="DQ11" s="181"/>
      <c r="DR11" s="183"/>
      <c r="DS11" s="182"/>
      <c r="DT11" s="181"/>
      <c r="DU11" s="181"/>
      <c r="DV11" s="181"/>
      <c r="DW11" s="183"/>
      <c r="DX11" s="182"/>
      <c r="DY11" s="182"/>
      <c r="DZ11" s="182"/>
      <c r="EA11" s="182"/>
      <c r="EB11" s="182"/>
      <c r="EC11" s="182"/>
      <c r="ED11" s="182"/>
      <c r="EE11" s="182"/>
      <c r="EF11" s="182"/>
      <c r="EG11" s="182"/>
      <c r="EH11" s="182"/>
      <c r="EI11" s="182"/>
      <c r="EJ11" s="182"/>
      <c r="EK11" s="182"/>
      <c r="EL11" s="182"/>
      <c r="EM11" s="111"/>
      <c r="EN11" s="112"/>
      <c r="EO11" s="116">
        <v>40</v>
      </c>
      <c r="EP11" s="117">
        <v>0</v>
      </c>
    </row>
    <row r="12" spans="1:146" s="241" customFormat="1" ht="34.950000000000003" customHeight="1" thickBot="1" x14ac:dyDescent="0.35">
      <c r="A12" s="189" t="s">
        <v>125</v>
      </c>
      <c r="B12" s="192" t="s">
        <v>222</v>
      </c>
      <c r="C12" s="185"/>
      <c r="D12" s="186"/>
      <c r="E12" s="186"/>
      <c r="F12" s="186"/>
      <c r="G12" s="186"/>
      <c r="H12" s="185"/>
      <c r="I12" s="186"/>
      <c r="J12" s="186"/>
      <c r="K12" s="186"/>
      <c r="L12" s="187"/>
      <c r="M12" s="185"/>
      <c r="N12" s="186"/>
      <c r="O12" s="186"/>
      <c r="P12" s="186"/>
      <c r="Q12" s="187"/>
      <c r="R12" s="185"/>
      <c r="S12" s="186"/>
      <c r="T12" s="186"/>
      <c r="U12" s="186"/>
      <c r="V12" s="187"/>
      <c r="W12" s="188"/>
      <c r="X12" s="186"/>
      <c r="Y12" s="186"/>
      <c r="Z12" s="186"/>
      <c r="AA12" s="186"/>
      <c r="AB12" s="185"/>
      <c r="AC12" s="186"/>
      <c r="AD12" s="186"/>
      <c r="AE12" s="186"/>
      <c r="AF12" s="187"/>
      <c r="AG12" s="188"/>
      <c r="AH12" s="186"/>
      <c r="AI12" s="186"/>
      <c r="AJ12" s="186"/>
      <c r="AK12" s="186"/>
      <c r="AL12" s="185"/>
      <c r="AM12" s="186"/>
      <c r="AN12" s="186"/>
      <c r="AO12" s="186"/>
      <c r="AP12" s="187"/>
      <c r="AQ12" s="188"/>
      <c r="AR12" s="186"/>
      <c r="AS12" s="186"/>
      <c r="AT12" s="186"/>
      <c r="AU12" s="186"/>
      <c r="AV12" s="222"/>
      <c r="AW12" s="186"/>
      <c r="AX12" s="186"/>
      <c r="AY12" s="186"/>
      <c r="AZ12" s="186"/>
      <c r="BA12" s="185"/>
      <c r="BB12" s="186"/>
      <c r="BC12" s="186"/>
      <c r="BD12" s="186"/>
      <c r="BE12" s="187"/>
      <c r="BF12" s="185"/>
      <c r="BG12" s="186"/>
      <c r="BH12" s="186"/>
      <c r="BI12" s="186"/>
      <c r="BJ12" s="187"/>
      <c r="BK12" s="185"/>
      <c r="BL12" s="186"/>
      <c r="BM12" s="186"/>
      <c r="BN12" s="186"/>
      <c r="BO12" s="187"/>
      <c r="BP12" s="185"/>
      <c r="BQ12" s="186"/>
      <c r="BR12" s="186"/>
      <c r="BS12" s="186"/>
      <c r="BT12" s="187"/>
      <c r="BU12" s="188"/>
      <c r="BV12" s="186"/>
      <c r="BW12" s="186"/>
      <c r="BX12" s="186"/>
      <c r="BY12" s="186"/>
      <c r="BZ12" s="185"/>
      <c r="CA12" s="186"/>
      <c r="CB12" s="186"/>
      <c r="CC12" s="186"/>
      <c r="CD12" s="187"/>
      <c r="CE12" s="185"/>
      <c r="CF12" s="186"/>
      <c r="CG12" s="186"/>
      <c r="CH12" s="186"/>
      <c r="CI12" s="187"/>
      <c r="CJ12" s="185"/>
      <c r="CK12" s="186"/>
      <c r="CL12" s="186"/>
      <c r="CM12" s="186"/>
      <c r="CN12" s="187"/>
      <c r="CO12" s="185"/>
      <c r="CP12" s="186"/>
      <c r="CQ12" s="186"/>
      <c r="CR12" s="186"/>
      <c r="CS12" s="187"/>
      <c r="CT12" s="185"/>
      <c r="CU12" s="186"/>
      <c r="CV12" s="186"/>
      <c r="CW12" s="186"/>
      <c r="CX12" s="187"/>
      <c r="CY12" s="188"/>
      <c r="CZ12" s="186"/>
      <c r="DA12" s="186"/>
      <c r="DB12" s="186"/>
      <c r="DC12" s="186"/>
      <c r="DD12" s="185"/>
      <c r="DE12" s="186"/>
      <c r="DF12" s="186"/>
      <c r="DG12" s="186"/>
      <c r="DH12" s="186"/>
      <c r="DI12" s="185"/>
      <c r="DJ12" s="186"/>
      <c r="DK12" s="186"/>
      <c r="DL12" s="186"/>
      <c r="DM12" s="187"/>
      <c r="DN12" s="185"/>
      <c r="DO12" s="186"/>
      <c r="DP12" s="186"/>
      <c r="DQ12" s="186"/>
      <c r="DR12" s="187"/>
      <c r="DS12" s="182"/>
      <c r="DT12" s="181"/>
      <c r="DU12" s="181"/>
      <c r="DV12" s="181"/>
      <c r="DW12" s="183"/>
      <c r="DX12" s="185"/>
      <c r="DY12" s="185"/>
      <c r="DZ12" s="185"/>
      <c r="EA12" s="185"/>
      <c r="EB12" s="185"/>
      <c r="EC12" s="185"/>
      <c r="ED12" s="185"/>
      <c r="EE12" s="185"/>
      <c r="EF12" s="185"/>
      <c r="EG12" s="185"/>
      <c r="EH12" s="185"/>
      <c r="EI12" s="185"/>
      <c r="EJ12" s="185"/>
      <c r="EK12" s="185"/>
      <c r="EL12" s="185"/>
      <c r="EM12" s="111"/>
      <c r="EN12" s="112"/>
      <c r="EO12" s="128">
        <v>15.5</v>
      </c>
      <c r="EP12" s="114">
        <v>0</v>
      </c>
    </row>
    <row r="13" spans="1:146" s="241" customFormat="1" ht="34.950000000000003" customHeight="1" thickBot="1" x14ac:dyDescent="0.35">
      <c r="A13" s="190" t="s">
        <v>126</v>
      </c>
      <c r="B13" s="193" t="s">
        <v>222</v>
      </c>
      <c r="C13" s="174"/>
      <c r="D13" s="175"/>
      <c r="E13" s="175"/>
      <c r="F13" s="175"/>
      <c r="G13" s="175"/>
      <c r="H13" s="174"/>
      <c r="I13" s="175"/>
      <c r="J13" s="175"/>
      <c r="K13" s="175"/>
      <c r="L13" s="176"/>
      <c r="M13" s="174"/>
      <c r="N13" s="175"/>
      <c r="O13" s="175"/>
      <c r="P13" s="175"/>
      <c r="Q13" s="176"/>
      <c r="R13" s="174"/>
      <c r="S13" s="175"/>
      <c r="T13" s="175"/>
      <c r="U13" s="175"/>
      <c r="V13" s="176"/>
      <c r="W13" s="177"/>
      <c r="X13" s="175"/>
      <c r="Y13" s="175"/>
      <c r="Z13" s="175"/>
      <c r="AA13" s="175"/>
      <c r="AB13" s="174"/>
      <c r="AC13" s="175"/>
      <c r="AD13" s="175"/>
      <c r="AE13" s="175"/>
      <c r="AF13" s="176"/>
      <c r="AG13" s="177"/>
      <c r="AH13" s="175"/>
      <c r="AI13" s="175"/>
      <c r="AJ13" s="175"/>
      <c r="AK13" s="175"/>
      <c r="AL13" s="174"/>
      <c r="AM13" s="175"/>
      <c r="AN13" s="175"/>
      <c r="AO13" s="175"/>
      <c r="AP13" s="176"/>
      <c r="AQ13" s="177"/>
      <c r="AR13" s="175"/>
      <c r="AS13" s="175"/>
      <c r="AT13" s="175"/>
      <c r="AU13" s="175"/>
      <c r="AV13" s="223"/>
      <c r="AW13" s="175"/>
      <c r="AX13" s="175"/>
      <c r="AY13" s="175"/>
      <c r="AZ13" s="175"/>
      <c r="BA13" s="174"/>
      <c r="BB13" s="175"/>
      <c r="BC13" s="175"/>
      <c r="BD13" s="175"/>
      <c r="BE13" s="176"/>
      <c r="BF13" s="174"/>
      <c r="BG13" s="175"/>
      <c r="BH13" s="175"/>
      <c r="BI13" s="175"/>
      <c r="BJ13" s="176"/>
      <c r="BK13" s="174"/>
      <c r="BL13" s="175"/>
      <c r="BM13" s="175"/>
      <c r="BN13" s="175"/>
      <c r="BO13" s="176"/>
      <c r="BP13" s="174"/>
      <c r="BQ13" s="175"/>
      <c r="BR13" s="175"/>
      <c r="BS13" s="175"/>
      <c r="BT13" s="176"/>
      <c r="BU13" s="177"/>
      <c r="BV13" s="175"/>
      <c r="BW13" s="175"/>
      <c r="BX13" s="175"/>
      <c r="BY13" s="175"/>
      <c r="BZ13" s="174"/>
      <c r="CA13" s="175"/>
      <c r="CB13" s="175"/>
      <c r="CC13" s="175"/>
      <c r="CD13" s="176"/>
      <c r="CE13" s="174"/>
      <c r="CF13" s="175"/>
      <c r="CG13" s="175"/>
      <c r="CH13" s="175"/>
      <c r="CI13" s="176"/>
      <c r="CJ13" s="174"/>
      <c r="CK13" s="175"/>
      <c r="CL13" s="175"/>
      <c r="CM13" s="175"/>
      <c r="CN13" s="176"/>
      <c r="CO13" s="174"/>
      <c r="CP13" s="175"/>
      <c r="CQ13" s="175"/>
      <c r="CR13" s="175"/>
      <c r="CS13" s="176"/>
      <c r="CT13" s="174"/>
      <c r="CU13" s="175"/>
      <c r="CV13" s="175"/>
      <c r="CW13" s="175"/>
      <c r="CX13" s="176"/>
      <c r="CY13" s="177"/>
      <c r="CZ13" s="175"/>
      <c r="DA13" s="175"/>
      <c r="DB13" s="175"/>
      <c r="DC13" s="175"/>
      <c r="DD13" s="174"/>
      <c r="DE13" s="175"/>
      <c r="DF13" s="175"/>
      <c r="DG13" s="175"/>
      <c r="DH13" s="175"/>
      <c r="DI13" s="174"/>
      <c r="DJ13" s="175"/>
      <c r="DK13" s="175"/>
      <c r="DL13" s="175"/>
      <c r="DM13" s="176"/>
      <c r="DN13" s="174"/>
      <c r="DO13" s="175"/>
      <c r="DP13" s="175"/>
      <c r="DQ13" s="175"/>
      <c r="DR13" s="176"/>
      <c r="DS13" s="182"/>
      <c r="DT13" s="181"/>
      <c r="DU13" s="181"/>
      <c r="DV13" s="181"/>
      <c r="DW13" s="183"/>
      <c r="DX13" s="174"/>
      <c r="DY13" s="174"/>
      <c r="DZ13" s="174"/>
      <c r="EA13" s="174"/>
      <c r="EB13" s="174"/>
      <c r="EC13" s="174"/>
      <c r="ED13" s="174"/>
      <c r="EE13" s="174"/>
      <c r="EF13" s="174"/>
      <c r="EG13" s="174"/>
      <c r="EH13" s="174"/>
      <c r="EI13" s="174"/>
      <c r="EJ13" s="174"/>
      <c r="EK13" s="174"/>
      <c r="EL13" s="174"/>
      <c r="EM13" s="129"/>
      <c r="EN13" s="130"/>
      <c r="EO13" s="128">
        <v>19</v>
      </c>
      <c r="EP13" s="120">
        <v>0</v>
      </c>
    </row>
    <row r="14" spans="1:146" s="241" customFormat="1" ht="34.950000000000003" customHeight="1" thickBot="1" x14ac:dyDescent="0.35">
      <c r="A14" s="390" t="s">
        <v>127</v>
      </c>
      <c r="B14" s="192" t="s">
        <v>222</v>
      </c>
      <c r="C14" s="125"/>
      <c r="D14" s="124"/>
      <c r="E14" s="124"/>
      <c r="F14" s="124"/>
      <c r="G14" s="124"/>
      <c r="H14" s="125"/>
      <c r="I14" s="124"/>
      <c r="J14" s="124"/>
      <c r="K14" s="124"/>
      <c r="L14" s="126"/>
      <c r="M14" s="125"/>
      <c r="N14" s="124"/>
      <c r="O14" s="124"/>
      <c r="P14" s="124"/>
      <c r="Q14" s="126"/>
      <c r="R14" s="125"/>
      <c r="S14" s="124"/>
      <c r="T14" s="124"/>
      <c r="U14" s="124"/>
      <c r="V14" s="126"/>
      <c r="W14" s="127"/>
      <c r="X14" s="124"/>
      <c r="Y14" s="124"/>
      <c r="Z14" s="124"/>
      <c r="AA14" s="124"/>
      <c r="AB14" s="125"/>
      <c r="AC14" s="124"/>
      <c r="AD14" s="124"/>
      <c r="AE14" s="124"/>
      <c r="AF14" s="126"/>
      <c r="AG14" s="127"/>
      <c r="AH14" s="124"/>
      <c r="AI14" s="124"/>
      <c r="AJ14" s="124"/>
      <c r="AK14" s="124"/>
      <c r="AL14" s="125"/>
      <c r="AM14" s="124"/>
      <c r="AN14" s="124"/>
      <c r="AO14" s="124"/>
      <c r="AP14" s="126"/>
      <c r="AQ14" s="127"/>
      <c r="AR14" s="124"/>
      <c r="AS14" s="124"/>
      <c r="AT14" s="124"/>
      <c r="AU14" s="124"/>
      <c r="AV14" s="224"/>
      <c r="AW14" s="124"/>
      <c r="AX14" s="124"/>
      <c r="AY14" s="124"/>
      <c r="AZ14" s="124"/>
      <c r="BA14" s="125"/>
      <c r="BB14" s="124"/>
      <c r="BC14" s="124"/>
      <c r="BD14" s="124"/>
      <c r="BE14" s="126"/>
      <c r="BF14" s="125"/>
      <c r="BG14" s="124"/>
      <c r="BH14" s="124"/>
      <c r="BI14" s="124"/>
      <c r="BJ14" s="126"/>
      <c r="BK14" s="125"/>
      <c r="BL14" s="124"/>
      <c r="BM14" s="124"/>
      <c r="BN14" s="124"/>
      <c r="BO14" s="126"/>
      <c r="BP14" s="125"/>
      <c r="BQ14" s="124"/>
      <c r="BR14" s="124"/>
      <c r="BS14" s="124"/>
      <c r="BT14" s="126"/>
      <c r="BU14" s="127"/>
      <c r="BV14" s="124"/>
      <c r="BW14" s="124"/>
      <c r="BX14" s="124"/>
      <c r="BY14" s="124"/>
      <c r="BZ14" s="125"/>
      <c r="CA14" s="124"/>
      <c r="CB14" s="124"/>
      <c r="CC14" s="124"/>
      <c r="CD14" s="126"/>
      <c r="CE14" s="125"/>
      <c r="CF14" s="124"/>
      <c r="CG14" s="124"/>
      <c r="CH14" s="124"/>
      <c r="CI14" s="126"/>
      <c r="CJ14" s="125"/>
      <c r="CK14" s="124"/>
      <c r="CL14" s="124"/>
      <c r="CM14" s="124"/>
      <c r="CN14" s="126"/>
      <c r="CO14" s="125"/>
      <c r="CP14" s="124"/>
      <c r="CQ14" s="124"/>
      <c r="CR14" s="124"/>
      <c r="CS14" s="126"/>
      <c r="CT14" s="125"/>
      <c r="CU14" s="124"/>
      <c r="CV14" s="124"/>
      <c r="CW14" s="124"/>
      <c r="CX14" s="126"/>
      <c r="CY14" s="127"/>
      <c r="CZ14" s="124"/>
      <c r="DA14" s="124"/>
      <c r="DB14" s="124"/>
      <c r="DC14" s="124"/>
      <c r="DD14" s="125"/>
      <c r="DE14" s="124"/>
      <c r="DF14" s="124"/>
      <c r="DG14" s="124"/>
      <c r="DH14" s="124"/>
      <c r="DI14" s="125"/>
      <c r="DJ14" s="124"/>
      <c r="DK14" s="124"/>
      <c r="DL14" s="124"/>
      <c r="DM14" s="126"/>
      <c r="DN14" s="125"/>
      <c r="DO14" s="124"/>
      <c r="DP14" s="124"/>
      <c r="DQ14" s="124"/>
      <c r="DR14" s="126"/>
      <c r="DS14" s="182"/>
      <c r="DT14" s="181"/>
      <c r="DU14" s="181"/>
      <c r="DV14" s="181"/>
      <c r="DW14" s="183"/>
      <c r="DX14" s="125"/>
      <c r="DY14" s="125"/>
      <c r="DZ14" s="125"/>
      <c r="EA14" s="125"/>
      <c r="EB14" s="125"/>
      <c r="EC14" s="125"/>
      <c r="ED14" s="125"/>
      <c r="EE14" s="125"/>
      <c r="EF14" s="125"/>
      <c r="EG14" s="125"/>
      <c r="EH14" s="125"/>
      <c r="EI14" s="125"/>
      <c r="EJ14" s="125"/>
      <c r="EK14" s="125"/>
      <c r="EL14" s="125"/>
      <c r="EM14" s="111"/>
      <c r="EN14" s="112"/>
      <c r="EO14" s="128">
        <v>26</v>
      </c>
      <c r="EP14" s="115">
        <v>0</v>
      </c>
    </row>
    <row r="15" spans="1:146" s="241" customFormat="1" ht="34.950000000000003" customHeight="1" thickBot="1" x14ac:dyDescent="0.35">
      <c r="A15" s="391"/>
      <c r="B15" s="192" t="s">
        <v>170</v>
      </c>
      <c r="C15" s="131"/>
      <c r="D15" s="132"/>
      <c r="E15" s="132"/>
      <c r="F15" s="132"/>
      <c r="G15" s="132"/>
      <c r="H15" s="131"/>
      <c r="I15" s="132"/>
      <c r="J15" s="132"/>
      <c r="K15" s="132"/>
      <c r="L15" s="133"/>
      <c r="M15" s="131"/>
      <c r="N15" s="132"/>
      <c r="O15" s="132"/>
      <c r="P15" s="132"/>
      <c r="Q15" s="133"/>
      <c r="R15" s="131"/>
      <c r="S15" s="132"/>
      <c r="T15" s="132"/>
      <c r="U15" s="132"/>
      <c r="V15" s="133"/>
      <c r="W15" s="134"/>
      <c r="X15" s="132"/>
      <c r="Y15" s="132"/>
      <c r="Z15" s="132"/>
      <c r="AA15" s="132"/>
      <c r="AB15" s="131"/>
      <c r="AC15" s="132"/>
      <c r="AD15" s="132"/>
      <c r="AE15" s="132"/>
      <c r="AF15" s="133"/>
      <c r="AG15" s="134"/>
      <c r="AH15" s="132"/>
      <c r="AI15" s="132"/>
      <c r="AJ15" s="132"/>
      <c r="AK15" s="132"/>
      <c r="AL15" s="131"/>
      <c r="AM15" s="132"/>
      <c r="AN15" s="132"/>
      <c r="AO15" s="132"/>
      <c r="AP15" s="133"/>
      <c r="AQ15" s="134"/>
      <c r="AR15" s="132"/>
      <c r="AS15" s="132"/>
      <c r="AT15" s="132"/>
      <c r="AU15" s="132"/>
      <c r="AV15" s="225"/>
      <c r="AW15" s="132"/>
      <c r="AX15" s="132"/>
      <c r="AY15" s="132"/>
      <c r="AZ15" s="132"/>
      <c r="BA15" s="131"/>
      <c r="BB15" s="132"/>
      <c r="BC15" s="132"/>
      <c r="BD15" s="132"/>
      <c r="BE15" s="133"/>
      <c r="BF15" s="131"/>
      <c r="BG15" s="132"/>
      <c r="BH15" s="132"/>
      <c r="BI15" s="132"/>
      <c r="BJ15" s="133"/>
      <c r="BK15" s="131"/>
      <c r="BL15" s="132"/>
      <c r="BM15" s="132"/>
      <c r="BN15" s="132"/>
      <c r="BO15" s="133"/>
      <c r="BP15" s="131"/>
      <c r="BQ15" s="132"/>
      <c r="BR15" s="132"/>
      <c r="BS15" s="132"/>
      <c r="BT15" s="133"/>
      <c r="BU15" s="134"/>
      <c r="BV15" s="132"/>
      <c r="BW15" s="132"/>
      <c r="BX15" s="132"/>
      <c r="BY15" s="132"/>
      <c r="BZ15" s="131"/>
      <c r="CA15" s="132"/>
      <c r="CB15" s="132"/>
      <c r="CC15" s="132"/>
      <c r="CD15" s="133"/>
      <c r="CE15" s="131"/>
      <c r="CF15" s="132"/>
      <c r="CG15" s="132"/>
      <c r="CH15" s="132"/>
      <c r="CI15" s="133"/>
      <c r="CJ15" s="131"/>
      <c r="CK15" s="132"/>
      <c r="CL15" s="132"/>
      <c r="CM15" s="132"/>
      <c r="CN15" s="133"/>
      <c r="CO15" s="131"/>
      <c r="CP15" s="132"/>
      <c r="CQ15" s="132"/>
      <c r="CR15" s="132"/>
      <c r="CS15" s="133"/>
      <c r="CT15" s="131"/>
      <c r="CU15" s="132"/>
      <c r="CV15" s="132"/>
      <c r="CW15" s="132"/>
      <c r="CX15" s="133"/>
      <c r="CY15" s="134"/>
      <c r="CZ15" s="132"/>
      <c r="DA15" s="132"/>
      <c r="DB15" s="132"/>
      <c r="DC15" s="132"/>
      <c r="DD15" s="131"/>
      <c r="DE15" s="132"/>
      <c r="DF15" s="132"/>
      <c r="DG15" s="132"/>
      <c r="DH15" s="132"/>
      <c r="DI15" s="131"/>
      <c r="DJ15" s="132"/>
      <c r="DK15" s="132"/>
      <c r="DL15" s="132"/>
      <c r="DM15" s="133"/>
      <c r="DN15" s="131"/>
      <c r="DO15" s="132"/>
      <c r="DP15" s="132"/>
      <c r="DQ15" s="132"/>
      <c r="DR15" s="133"/>
      <c r="DS15" s="182"/>
      <c r="DT15" s="181"/>
      <c r="DU15" s="181"/>
      <c r="DV15" s="181"/>
      <c r="DW15" s="183"/>
      <c r="DX15" s="131"/>
      <c r="DY15" s="131"/>
      <c r="DZ15" s="131"/>
      <c r="EA15" s="131"/>
      <c r="EB15" s="131"/>
      <c r="EC15" s="131"/>
      <c r="ED15" s="131"/>
      <c r="EE15" s="131"/>
      <c r="EF15" s="131"/>
      <c r="EG15" s="131"/>
      <c r="EH15" s="131"/>
      <c r="EI15" s="131"/>
      <c r="EJ15" s="131"/>
      <c r="EK15" s="131"/>
      <c r="EL15" s="131"/>
      <c r="EM15" s="111"/>
      <c r="EN15" s="112"/>
      <c r="EO15" s="128"/>
      <c r="EP15" s="115"/>
    </row>
    <row r="16" spans="1:146" s="241" customFormat="1" ht="34.950000000000003" customHeight="1" thickBot="1" x14ac:dyDescent="0.35">
      <c r="A16" s="392" t="s">
        <v>128</v>
      </c>
      <c r="B16" s="162" t="s">
        <v>16</v>
      </c>
      <c r="C16" s="140"/>
      <c r="D16" s="178"/>
      <c r="E16" s="178"/>
      <c r="F16" s="178"/>
      <c r="G16" s="178"/>
      <c r="H16" s="140"/>
      <c r="I16" s="178"/>
      <c r="J16" s="178"/>
      <c r="K16" s="178"/>
      <c r="L16" s="141"/>
      <c r="M16" s="140"/>
      <c r="N16" s="178"/>
      <c r="O16" s="178"/>
      <c r="P16" s="178"/>
      <c r="Q16" s="141"/>
      <c r="R16" s="140"/>
      <c r="S16" s="178"/>
      <c r="T16" s="178"/>
      <c r="U16" s="178"/>
      <c r="V16" s="141"/>
      <c r="W16" s="179"/>
      <c r="X16" s="178"/>
      <c r="Y16" s="178"/>
      <c r="Z16" s="178"/>
      <c r="AA16" s="178"/>
      <c r="AB16" s="140"/>
      <c r="AC16" s="178"/>
      <c r="AD16" s="178"/>
      <c r="AE16" s="178"/>
      <c r="AF16" s="141"/>
      <c r="AG16" s="179"/>
      <c r="AH16" s="178"/>
      <c r="AI16" s="178"/>
      <c r="AJ16" s="178"/>
      <c r="AK16" s="178"/>
      <c r="AL16" s="140"/>
      <c r="AM16" s="178"/>
      <c r="AN16" s="178"/>
      <c r="AO16" s="178"/>
      <c r="AP16" s="141"/>
      <c r="AQ16" s="179"/>
      <c r="AR16" s="178"/>
      <c r="AS16" s="178"/>
      <c r="AT16" s="178"/>
      <c r="AU16" s="178"/>
      <c r="AV16" s="226"/>
      <c r="AW16" s="178"/>
      <c r="AX16" s="178"/>
      <c r="AY16" s="178"/>
      <c r="AZ16" s="178"/>
      <c r="BA16" s="140"/>
      <c r="BB16" s="178"/>
      <c r="BC16" s="178"/>
      <c r="BD16" s="178"/>
      <c r="BE16" s="141"/>
      <c r="BF16" s="140"/>
      <c r="BG16" s="178"/>
      <c r="BH16" s="178"/>
      <c r="BI16" s="178"/>
      <c r="BJ16" s="141"/>
      <c r="BK16" s="140"/>
      <c r="BL16" s="178"/>
      <c r="BM16" s="178"/>
      <c r="BN16" s="178"/>
      <c r="BO16" s="141"/>
      <c r="BP16" s="140"/>
      <c r="BQ16" s="178"/>
      <c r="BR16" s="178"/>
      <c r="BS16" s="178"/>
      <c r="BT16" s="141"/>
      <c r="BU16" s="179"/>
      <c r="BV16" s="178"/>
      <c r="BW16" s="178"/>
      <c r="BX16" s="178"/>
      <c r="BY16" s="178"/>
      <c r="BZ16" s="140"/>
      <c r="CA16" s="178"/>
      <c r="CB16" s="178"/>
      <c r="CC16" s="178"/>
      <c r="CD16" s="141"/>
      <c r="CE16" s="140"/>
      <c r="CF16" s="178"/>
      <c r="CG16" s="178"/>
      <c r="CH16" s="178"/>
      <c r="CI16" s="141"/>
      <c r="CJ16" s="140"/>
      <c r="CK16" s="178"/>
      <c r="CL16" s="178"/>
      <c r="CM16" s="178"/>
      <c r="CN16" s="141"/>
      <c r="CO16" s="140"/>
      <c r="CP16" s="178"/>
      <c r="CQ16" s="178"/>
      <c r="CR16" s="178"/>
      <c r="CS16" s="141"/>
      <c r="CT16" s="140"/>
      <c r="CU16" s="178"/>
      <c r="CV16" s="178"/>
      <c r="CW16" s="178"/>
      <c r="CX16" s="141"/>
      <c r="CY16" s="179"/>
      <c r="CZ16" s="178"/>
      <c r="DA16" s="178"/>
      <c r="DB16" s="178"/>
      <c r="DC16" s="178"/>
      <c r="DD16" s="140"/>
      <c r="DE16" s="178"/>
      <c r="DF16" s="178"/>
      <c r="DG16" s="178"/>
      <c r="DH16" s="178"/>
      <c r="DI16" s="140"/>
      <c r="DJ16" s="178"/>
      <c r="DK16" s="178"/>
      <c r="DL16" s="178"/>
      <c r="DM16" s="141"/>
      <c r="DN16" s="140"/>
      <c r="DO16" s="178"/>
      <c r="DP16" s="178"/>
      <c r="DQ16" s="178"/>
      <c r="DR16" s="141"/>
      <c r="DS16" s="182"/>
      <c r="DT16" s="181"/>
      <c r="DU16" s="181"/>
      <c r="DV16" s="181"/>
      <c r="DW16" s="183"/>
      <c r="DX16" s="140"/>
      <c r="DY16" s="140"/>
      <c r="DZ16" s="140"/>
      <c r="EA16" s="140"/>
      <c r="EB16" s="140"/>
      <c r="EC16" s="140"/>
      <c r="ED16" s="140"/>
      <c r="EE16" s="140"/>
      <c r="EF16" s="140"/>
      <c r="EG16" s="140"/>
      <c r="EH16" s="140"/>
      <c r="EI16" s="140"/>
      <c r="EJ16" s="140"/>
      <c r="EK16" s="140"/>
      <c r="EL16" s="140"/>
      <c r="EM16" s="111"/>
      <c r="EN16" s="112"/>
      <c r="EO16" s="128">
        <v>7.5</v>
      </c>
      <c r="EP16" s="115">
        <v>0</v>
      </c>
    </row>
    <row r="17" spans="1:146" s="241" customFormat="1" ht="34.950000000000003" customHeight="1" thickBot="1" x14ac:dyDescent="0.35">
      <c r="A17" s="393"/>
      <c r="B17" s="163" t="s">
        <v>170</v>
      </c>
      <c r="C17" s="174"/>
      <c r="D17" s="175"/>
      <c r="E17" s="175"/>
      <c r="F17" s="175"/>
      <c r="G17" s="175"/>
      <c r="H17" s="174"/>
      <c r="I17" s="175"/>
      <c r="J17" s="175"/>
      <c r="K17" s="175"/>
      <c r="L17" s="176"/>
      <c r="M17" s="174"/>
      <c r="N17" s="175"/>
      <c r="O17" s="175"/>
      <c r="P17" s="175"/>
      <c r="Q17" s="176"/>
      <c r="R17" s="174"/>
      <c r="S17" s="175"/>
      <c r="T17" s="175"/>
      <c r="U17" s="175"/>
      <c r="V17" s="176"/>
      <c r="W17" s="177"/>
      <c r="X17" s="175"/>
      <c r="Y17" s="175"/>
      <c r="Z17" s="175"/>
      <c r="AA17" s="175"/>
      <c r="AB17" s="174"/>
      <c r="AC17" s="175"/>
      <c r="AD17" s="175"/>
      <c r="AE17" s="175"/>
      <c r="AF17" s="176"/>
      <c r="AG17" s="177"/>
      <c r="AH17" s="175"/>
      <c r="AI17" s="175"/>
      <c r="AJ17" s="175"/>
      <c r="AK17" s="175"/>
      <c r="AL17" s="174"/>
      <c r="AM17" s="175"/>
      <c r="AN17" s="175"/>
      <c r="AO17" s="175"/>
      <c r="AP17" s="176"/>
      <c r="AQ17" s="177"/>
      <c r="AR17" s="175"/>
      <c r="AS17" s="175"/>
      <c r="AT17" s="175"/>
      <c r="AU17" s="175"/>
      <c r="AV17" s="223"/>
      <c r="AW17" s="175"/>
      <c r="AX17" s="175"/>
      <c r="AY17" s="175"/>
      <c r="AZ17" s="175"/>
      <c r="BA17" s="174"/>
      <c r="BB17" s="175"/>
      <c r="BC17" s="175"/>
      <c r="BD17" s="175"/>
      <c r="BE17" s="176"/>
      <c r="BF17" s="174"/>
      <c r="BG17" s="175"/>
      <c r="BH17" s="175"/>
      <c r="BI17" s="175"/>
      <c r="BJ17" s="176"/>
      <c r="BK17" s="174"/>
      <c r="BL17" s="175"/>
      <c r="BM17" s="175"/>
      <c r="BN17" s="175"/>
      <c r="BO17" s="176"/>
      <c r="BP17" s="174"/>
      <c r="BQ17" s="175"/>
      <c r="BR17" s="175"/>
      <c r="BS17" s="175"/>
      <c r="BT17" s="176"/>
      <c r="BU17" s="177"/>
      <c r="BV17" s="175"/>
      <c r="BW17" s="175"/>
      <c r="BX17" s="175"/>
      <c r="BY17" s="175"/>
      <c r="BZ17" s="174"/>
      <c r="CA17" s="175"/>
      <c r="CB17" s="175"/>
      <c r="CC17" s="175"/>
      <c r="CD17" s="176"/>
      <c r="CE17" s="174"/>
      <c r="CF17" s="175"/>
      <c r="CG17" s="175"/>
      <c r="CH17" s="175"/>
      <c r="CI17" s="176"/>
      <c r="CJ17" s="174"/>
      <c r="CK17" s="175"/>
      <c r="CL17" s="175"/>
      <c r="CM17" s="175"/>
      <c r="CN17" s="176"/>
      <c r="CO17" s="174"/>
      <c r="CP17" s="175"/>
      <c r="CQ17" s="175"/>
      <c r="CR17" s="175"/>
      <c r="CS17" s="176"/>
      <c r="CT17" s="174"/>
      <c r="CU17" s="175"/>
      <c r="CV17" s="175"/>
      <c r="CW17" s="175"/>
      <c r="CX17" s="176"/>
      <c r="CY17" s="177"/>
      <c r="CZ17" s="175"/>
      <c r="DA17" s="175"/>
      <c r="DB17" s="175"/>
      <c r="DC17" s="175"/>
      <c r="DD17" s="174"/>
      <c r="DE17" s="175"/>
      <c r="DF17" s="175"/>
      <c r="DG17" s="175"/>
      <c r="DH17" s="175"/>
      <c r="DI17" s="174"/>
      <c r="DJ17" s="175"/>
      <c r="DK17" s="175"/>
      <c r="DL17" s="175"/>
      <c r="DM17" s="176"/>
      <c r="DN17" s="174"/>
      <c r="DO17" s="175"/>
      <c r="DP17" s="175"/>
      <c r="DQ17" s="175"/>
      <c r="DR17" s="176"/>
      <c r="DS17" s="182"/>
      <c r="DT17" s="181"/>
      <c r="DU17" s="181"/>
      <c r="DV17" s="181"/>
      <c r="DW17" s="183"/>
      <c r="DX17" s="174"/>
      <c r="DY17" s="174"/>
      <c r="DZ17" s="174"/>
      <c r="EA17" s="174"/>
      <c r="EB17" s="174"/>
      <c r="EC17" s="174"/>
      <c r="ED17" s="174"/>
      <c r="EE17" s="174"/>
      <c r="EF17" s="174"/>
      <c r="EG17" s="174"/>
      <c r="EH17" s="174"/>
      <c r="EI17" s="174"/>
      <c r="EJ17" s="174"/>
      <c r="EK17" s="174"/>
      <c r="EL17" s="174"/>
      <c r="EM17" s="135"/>
      <c r="EN17" s="136"/>
      <c r="EO17" s="137"/>
      <c r="EP17" s="138"/>
    </row>
    <row r="18" spans="1:146" s="241" customFormat="1" ht="34.950000000000003" customHeight="1" thickBot="1" x14ac:dyDescent="0.35">
      <c r="A18" s="392" t="s">
        <v>129</v>
      </c>
      <c r="B18" s="162" t="s">
        <v>16</v>
      </c>
      <c r="C18" s="144"/>
      <c r="D18" s="143"/>
      <c r="E18" s="143"/>
      <c r="F18" s="143"/>
      <c r="G18" s="143"/>
      <c r="H18" s="144"/>
      <c r="I18" s="143"/>
      <c r="J18" s="143"/>
      <c r="K18" s="143"/>
      <c r="L18" s="145"/>
      <c r="M18" s="144"/>
      <c r="N18" s="143"/>
      <c r="O18" s="143"/>
      <c r="P18" s="143"/>
      <c r="Q18" s="145"/>
      <c r="R18" s="144"/>
      <c r="S18" s="143"/>
      <c r="T18" s="143"/>
      <c r="U18" s="143"/>
      <c r="V18" s="145"/>
      <c r="W18" s="142"/>
      <c r="X18" s="143"/>
      <c r="Y18" s="143"/>
      <c r="Z18" s="143"/>
      <c r="AA18" s="143"/>
      <c r="AB18" s="144"/>
      <c r="AC18" s="143"/>
      <c r="AD18" s="143"/>
      <c r="AE18" s="143"/>
      <c r="AF18" s="145"/>
      <c r="AG18" s="142"/>
      <c r="AH18" s="143"/>
      <c r="AI18" s="143"/>
      <c r="AJ18" s="143"/>
      <c r="AK18" s="143"/>
      <c r="AL18" s="144"/>
      <c r="AM18" s="143"/>
      <c r="AN18" s="143"/>
      <c r="AO18" s="143"/>
      <c r="AP18" s="145"/>
      <c r="AQ18" s="142"/>
      <c r="AR18" s="143"/>
      <c r="AS18" s="143"/>
      <c r="AT18" s="143"/>
      <c r="AU18" s="143"/>
      <c r="AV18" s="227"/>
      <c r="AW18" s="143"/>
      <c r="AX18" s="143"/>
      <c r="AY18" s="143"/>
      <c r="AZ18" s="143"/>
      <c r="BA18" s="144"/>
      <c r="BB18" s="143"/>
      <c r="BC18" s="143"/>
      <c r="BD18" s="143"/>
      <c r="BE18" s="145"/>
      <c r="BF18" s="144"/>
      <c r="BG18" s="143"/>
      <c r="BH18" s="143"/>
      <c r="BI18" s="143"/>
      <c r="BJ18" s="145"/>
      <c r="BK18" s="144"/>
      <c r="BL18" s="143"/>
      <c r="BM18" s="143"/>
      <c r="BN18" s="143"/>
      <c r="BO18" s="145"/>
      <c r="BP18" s="144"/>
      <c r="BQ18" s="143"/>
      <c r="BR18" s="143"/>
      <c r="BS18" s="143"/>
      <c r="BT18" s="145"/>
      <c r="BU18" s="142"/>
      <c r="BV18" s="143"/>
      <c r="BW18" s="143"/>
      <c r="BX18" s="143"/>
      <c r="BY18" s="143"/>
      <c r="BZ18" s="144"/>
      <c r="CA18" s="143"/>
      <c r="CB18" s="143"/>
      <c r="CC18" s="143"/>
      <c r="CD18" s="145"/>
      <c r="CE18" s="144"/>
      <c r="CF18" s="143"/>
      <c r="CG18" s="143"/>
      <c r="CH18" s="143"/>
      <c r="CI18" s="145"/>
      <c r="CJ18" s="144"/>
      <c r="CK18" s="143"/>
      <c r="CL18" s="143"/>
      <c r="CM18" s="143"/>
      <c r="CN18" s="145"/>
      <c r="CO18" s="144"/>
      <c r="CP18" s="143"/>
      <c r="CQ18" s="143"/>
      <c r="CR18" s="143"/>
      <c r="CS18" s="145"/>
      <c r="CT18" s="144"/>
      <c r="CU18" s="143"/>
      <c r="CV18" s="143"/>
      <c r="CW18" s="143"/>
      <c r="CX18" s="145"/>
      <c r="CY18" s="142"/>
      <c r="CZ18" s="143"/>
      <c r="DA18" s="143"/>
      <c r="DB18" s="143"/>
      <c r="DC18" s="143"/>
      <c r="DD18" s="144"/>
      <c r="DE18" s="143"/>
      <c r="DF18" s="143"/>
      <c r="DG18" s="143"/>
      <c r="DH18" s="143"/>
      <c r="DI18" s="144"/>
      <c r="DJ18" s="143"/>
      <c r="DK18" s="143"/>
      <c r="DL18" s="143"/>
      <c r="DM18" s="145"/>
      <c r="DN18" s="144"/>
      <c r="DO18" s="143"/>
      <c r="DP18" s="143"/>
      <c r="DQ18" s="143"/>
      <c r="DR18" s="145"/>
      <c r="DS18" s="182"/>
      <c r="DT18" s="181"/>
      <c r="DU18" s="181"/>
      <c r="DV18" s="181"/>
      <c r="DW18" s="183"/>
      <c r="DX18" s="144"/>
      <c r="DY18" s="144"/>
      <c r="DZ18" s="144"/>
      <c r="EA18" s="144"/>
      <c r="EB18" s="144"/>
      <c r="EC18" s="144"/>
      <c r="ED18" s="144"/>
      <c r="EE18" s="144"/>
      <c r="EF18" s="144"/>
      <c r="EG18" s="144"/>
      <c r="EH18" s="144"/>
      <c r="EI18" s="144"/>
      <c r="EJ18" s="144"/>
      <c r="EK18" s="144"/>
      <c r="EL18" s="144"/>
      <c r="EM18" s="135"/>
      <c r="EN18" s="136"/>
      <c r="EO18" s="137">
        <v>0</v>
      </c>
      <c r="EP18" s="138">
        <v>0</v>
      </c>
    </row>
    <row r="19" spans="1:146" s="241" customFormat="1" ht="34.950000000000003" customHeight="1" thickBot="1" x14ac:dyDescent="0.35">
      <c r="A19" s="393"/>
      <c r="B19" s="164" t="s">
        <v>170</v>
      </c>
      <c r="C19" s="174"/>
      <c r="D19" s="175"/>
      <c r="E19" s="175"/>
      <c r="F19" s="175"/>
      <c r="G19" s="175"/>
      <c r="H19" s="174"/>
      <c r="I19" s="175"/>
      <c r="J19" s="175"/>
      <c r="K19" s="175"/>
      <c r="L19" s="176"/>
      <c r="M19" s="174"/>
      <c r="N19" s="175"/>
      <c r="O19" s="175"/>
      <c r="P19" s="175"/>
      <c r="Q19" s="176"/>
      <c r="R19" s="174"/>
      <c r="S19" s="175"/>
      <c r="T19" s="175"/>
      <c r="U19" s="175"/>
      <c r="V19" s="176"/>
      <c r="W19" s="177"/>
      <c r="X19" s="175"/>
      <c r="Y19" s="175"/>
      <c r="Z19" s="175"/>
      <c r="AA19" s="175"/>
      <c r="AB19" s="174"/>
      <c r="AC19" s="175"/>
      <c r="AD19" s="175"/>
      <c r="AE19" s="175"/>
      <c r="AF19" s="176"/>
      <c r="AG19" s="177"/>
      <c r="AH19" s="175"/>
      <c r="AI19" s="175"/>
      <c r="AJ19" s="175"/>
      <c r="AK19" s="175"/>
      <c r="AL19" s="174"/>
      <c r="AM19" s="175"/>
      <c r="AN19" s="175"/>
      <c r="AO19" s="175"/>
      <c r="AP19" s="176"/>
      <c r="AQ19" s="177"/>
      <c r="AR19" s="175"/>
      <c r="AS19" s="175"/>
      <c r="AT19" s="175"/>
      <c r="AU19" s="175"/>
      <c r="AV19" s="223"/>
      <c r="AW19" s="175"/>
      <c r="AX19" s="175"/>
      <c r="AY19" s="175"/>
      <c r="AZ19" s="175"/>
      <c r="BA19" s="174"/>
      <c r="BB19" s="175"/>
      <c r="BC19" s="175"/>
      <c r="BD19" s="175"/>
      <c r="BE19" s="176"/>
      <c r="BF19" s="174"/>
      <c r="BG19" s="175"/>
      <c r="BH19" s="175"/>
      <c r="BI19" s="175"/>
      <c r="BJ19" s="176"/>
      <c r="BK19" s="174"/>
      <c r="BL19" s="175"/>
      <c r="BM19" s="175"/>
      <c r="BN19" s="175"/>
      <c r="BO19" s="176"/>
      <c r="BP19" s="174"/>
      <c r="BQ19" s="175"/>
      <c r="BR19" s="175"/>
      <c r="BS19" s="175"/>
      <c r="BT19" s="176"/>
      <c r="BU19" s="177"/>
      <c r="BV19" s="175"/>
      <c r="BW19" s="175"/>
      <c r="BX19" s="175"/>
      <c r="BY19" s="175"/>
      <c r="BZ19" s="174"/>
      <c r="CA19" s="175"/>
      <c r="CB19" s="175"/>
      <c r="CC19" s="175"/>
      <c r="CD19" s="176"/>
      <c r="CE19" s="174"/>
      <c r="CF19" s="175"/>
      <c r="CG19" s="175"/>
      <c r="CH19" s="175"/>
      <c r="CI19" s="176"/>
      <c r="CJ19" s="174"/>
      <c r="CK19" s="175"/>
      <c r="CL19" s="175"/>
      <c r="CM19" s="175"/>
      <c r="CN19" s="176"/>
      <c r="CO19" s="174"/>
      <c r="CP19" s="175"/>
      <c r="CQ19" s="175"/>
      <c r="CR19" s="175"/>
      <c r="CS19" s="176"/>
      <c r="CT19" s="174"/>
      <c r="CU19" s="175"/>
      <c r="CV19" s="175"/>
      <c r="CW19" s="175"/>
      <c r="CX19" s="176"/>
      <c r="CY19" s="177"/>
      <c r="CZ19" s="175"/>
      <c r="DA19" s="175"/>
      <c r="DB19" s="175"/>
      <c r="DC19" s="175"/>
      <c r="DD19" s="174"/>
      <c r="DE19" s="175"/>
      <c r="DF19" s="175"/>
      <c r="DG19" s="175"/>
      <c r="DH19" s="175"/>
      <c r="DI19" s="174"/>
      <c r="DJ19" s="175"/>
      <c r="DK19" s="175"/>
      <c r="DL19" s="175"/>
      <c r="DM19" s="176"/>
      <c r="DN19" s="174"/>
      <c r="DO19" s="175"/>
      <c r="DP19" s="175"/>
      <c r="DQ19" s="175"/>
      <c r="DR19" s="176"/>
      <c r="DS19" s="182"/>
      <c r="DT19" s="181"/>
      <c r="DU19" s="181"/>
      <c r="DV19" s="181"/>
      <c r="DW19" s="183"/>
      <c r="DX19" s="174"/>
      <c r="DY19" s="174"/>
      <c r="DZ19" s="174"/>
      <c r="EA19" s="174"/>
      <c r="EB19" s="174"/>
      <c r="EC19" s="174"/>
      <c r="ED19" s="174"/>
      <c r="EE19" s="174"/>
      <c r="EF19" s="174"/>
      <c r="EG19" s="174"/>
      <c r="EH19" s="174"/>
      <c r="EI19" s="174"/>
      <c r="EJ19" s="174"/>
      <c r="EK19" s="174"/>
      <c r="EL19" s="174"/>
      <c r="EM19" s="165"/>
      <c r="EN19" s="166"/>
      <c r="EO19" s="167"/>
      <c r="EP19" s="168"/>
    </row>
    <row r="20" spans="1:146" s="231" customFormat="1" ht="25.2" customHeight="1" thickBot="1" x14ac:dyDescent="0.35">
      <c r="A20" s="139" t="s">
        <v>223</v>
      </c>
      <c r="B20" s="169"/>
      <c r="C20" s="386">
        <f>SUM(C11:G19)</f>
        <v>0</v>
      </c>
      <c r="D20" s="387"/>
      <c r="E20" s="387"/>
      <c r="F20" s="387"/>
      <c r="G20" s="388"/>
      <c r="H20" s="386">
        <f>SUM(H11:L19)</f>
        <v>0</v>
      </c>
      <c r="I20" s="387"/>
      <c r="J20" s="387"/>
      <c r="K20" s="387"/>
      <c r="L20" s="388"/>
      <c r="M20" s="386">
        <f>SUM(M11:Q19)</f>
        <v>0</v>
      </c>
      <c r="N20" s="387"/>
      <c r="O20" s="387"/>
      <c r="P20" s="387"/>
      <c r="Q20" s="388"/>
      <c r="R20" s="386">
        <f>SUM(R11:V19)</f>
        <v>0</v>
      </c>
      <c r="S20" s="387"/>
      <c r="T20" s="387"/>
      <c r="U20" s="387"/>
      <c r="V20" s="388"/>
      <c r="W20" s="386">
        <f>SUM(W11:AA19)</f>
        <v>0</v>
      </c>
      <c r="X20" s="387"/>
      <c r="Y20" s="387"/>
      <c r="Z20" s="387"/>
      <c r="AA20" s="389"/>
      <c r="AB20" s="386">
        <f>SUM(AB11:AF19)</f>
        <v>0</v>
      </c>
      <c r="AC20" s="387"/>
      <c r="AD20" s="387"/>
      <c r="AE20" s="387"/>
      <c r="AF20" s="388"/>
      <c r="AG20" s="386">
        <f>SUM(AG11:AK19)</f>
        <v>0</v>
      </c>
      <c r="AH20" s="387"/>
      <c r="AI20" s="387"/>
      <c r="AJ20" s="387"/>
      <c r="AK20" s="388"/>
      <c r="AL20" s="386">
        <f>SUM(AL11:AP19)</f>
        <v>0</v>
      </c>
      <c r="AM20" s="387"/>
      <c r="AN20" s="387"/>
      <c r="AO20" s="387"/>
      <c r="AP20" s="388"/>
      <c r="AQ20" s="386">
        <f>SUM(AQ11:AU19)</f>
        <v>0</v>
      </c>
      <c r="AR20" s="387"/>
      <c r="AS20" s="387"/>
      <c r="AT20" s="387"/>
      <c r="AU20" s="388"/>
      <c r="AV20" s="386">
        <f>SUM(AV11:AZ19)</f>
        <v>0</v>
      </c>
      <c r="AW20" s="387"/>
      <c r="AX20" s="387"/>
      <c r="AY20" s="387"/>
      <c r="AZ20" s="388"/>
      <c r="BA20" s="386">
        <f>SUM(BA11:BE19)</f>
        <v>0</v>
      </c>
      <c r="BB20" s="387"/>
      <c r="BC20" s="387"/>
      <c r="BD20" s="387"/>
      <c r="BE20" s="388"/>
      <c r="BF20" s="386">
        <f>SUM(BF11:BJ19)</f>
        <v>0</v>
      </c>
      <c r="BG20" s="387"/>
      <c r="BH20" s="387"/>
      <c r="BI20" s="387"/>
      <c r="BJ20" s="388"/>
      <c r="BK20" s="386">
        <f>SUM(BK11:BO19)</f>
        <v>0</v>
      </c>
      <c r="BL20" s="387"/>
      <c r="BM20" s="387"/>
      <c r="BN20" s="387"/>
      <c r="BO20" s="388"/>
      <c r="BP20" s="386">
        <f>SUM(BP11:BT19)</f>
        <v>0</v>
      </c>
      <c r="BQ20" s="387"/>
      <c r="BR20" s="387"/>
      <c r="BS20" s="387"/>
      <c r="BT20" s="388"/>
      <c r="BU20" s="386">
        <f>SUM(BU11:BY19)</f>
        <v>0</v>
      </c>
      <c r="BV20" s="387"/>
      <c r="BW20" s="387"/>
      <c r="BX20" s="387"/>
      <c r="BY20" s="388"/>
      <c r="BZ20" s="386">
        <f>SUM(BZ11:CD19)</f>
        <v>0</v>
      </c>
      <c r="CA20" s="387"/>
      <c r="CB20" s="387"/>
      <c r="CC20" s="387"/>
      <c r="CD20" s="388"/>
      <c r="CE20" s="386">
        <f>SUM(CE11:CI19)</f>
        <v>0</v>
      </c>
      <c r="CF20" s="387"/>
      <c r="CG20" s="387"/>
      <c r="CH20" s="387"/>
      <c r="CI20" s="388"/>
      <c r="CJ20" s="386">
        <f>SUM(CJ11:CN19)</f>
        <v>0</v>
      </c>
      <c r="CK20" s="387"/>
      <c r="CL20" s="387"/>
      <c r="CM20" s="387"/>
      <c r="CN20" s="388"/>
      <c r="CO20" s="386">
        <f>SUM(CO11:CS19)</f>
        <v>0</v>
      </c>
      <c r="CP20" s="387"/>
      <c r="CQ20" s="387"/>
      <c r="CR20" s="387"/>
      <c r="CS20" s="388"/>
      <c r="CT20" s="386">
        <f>SUM(CT11:CX19)</f>
        <v>0</v>
      </c>
      <c r="CU20" s="387"/>
      <c r="CV20" s="387"/>
      <c r="CW20" s="387"/>
      <c r="CX20" s="388"/>
      <c r="CY20" s="386">
        <f>SUM(CY11:DC19)</f>
        <v>0</v>
      </c>
      <c r="CZ20" s="387"/>
      <c r="DA20" s="387"/>
      <c r="DB20" s="387"/>
      <c r="DC20" s="388"/>
      <c r="DD20" s="386">
        <f>SUM(DD11:DH19)</f>
        <v>0</v>
      </c>
      <c r="DE20" s="387"/>
      <c r="DF20" s="387"/>
      <c r="DG20" s="387"/>
      <c r="DH20" s="388"/>
      <c r="DI20" s="386">
        <f>SUM(DI11:DM19)</f>
        <v>0</v>
      </c>
      <c r="DJ20" s="387"/>
      <c r="DK20" s="387"/>
      <c r="DL20" s="387"/>
      <c r="DM20" s="388"/>
      <c r="DN20" s="240">
        <f>SUM(DN11:DR19)</f>
        <v>0</v>
      </c>
      <c r="DO20" s="239"/>
      <c r="DP20" s="239"/>
      <c r="DQ20" s="239"/>
      <c r="DR20" s="238"/>
      <c r="DS20" s="240">
        <f>SUM(DS11:DW19)</f>
        <v>0</v>
      </c>
      <c r="DT20" s="239"/>
      <c r="DU20" s="239"/>
      <c r="DV20" s="239"/>
      <c r="DW20" s="238"/>
      <c r="DX20" s="240">
        <f>SUM(DX11:EB19)</f>
        <v>0</v>
      </c>
      <c r="DY20" s="239"/>
      <c r="DZ20" s="239"/>
      <c r="EA20" s="239"/>
      <c r="EB20" s="238"/>
      <c r="EC20" s="240">
        <f>SUM(EC11:EG19)</f>
        <v>0</v>
      </c>
      <c r="ED20" s="239"/>
      <c r="EE20" s="239"/>
      <c r="EF20" s="239"/>
      <c r="EG20" s="238"/>
      <c r="EH20" s="386">
        <f>SUM(EH11:EL19)</f>
        <v>0</v>
      </c>
      <c r="EI20" s="387"/>
      <c r="EJ20" s="387"/>
      <c r="EK20" s="387"/>
      <c r="EL20" s="388"/>
      <c r="EM20" s="146"/>
      <c r="EN20" s="146"/>
      <c r="EO20" s="147">
        <f>SUM(C20:EL20)</f>
        <v>0</v>
      </c>
      <c r="EP20" s="148"/>
    </row>
    <row r="21" spans="1:146" s="231" customFormat="1" ht="25.2" customHeight="1" thickBot="1" x14ac:dyDescent="0.35">
      <c r="A21" s="121" t="s">
        <v>224</v>
      </c>
      <c r="B21" s="170"/>
      <c r="C21" s="383">
        <f>SUM(C11:G14,C16:G16,C18:G18)</f>
        <v>0</v>
      </c>
      <c r="D21" s="384"/>
      <c r="E21" s="384"/>
      <c r="F21" s="384"/>
      <c r="G21" s="385"/>
      <c r="H21" s="383">
        <f>SUM(H11:L14,H16:L16,H18:L18)</f>
        <v>0</v>
      </c>
      <c r="I21" s="384"/>
      <c r="J21" s="384"/>
      <c r="K21" s="384"/>
      <c r="L21" s="385"/>
      <c r="M21" s="383">
        <f>SUM(M11:Q14,M16:Q16,M18:Q18)</f>
        <v>0</v>
      </c>
      <c r="N21" s="384"/>
      <c r="O21" s="384"/>
      <c r="P21" s="384"/>
      <c r="Q21" s="385"/>
      <c r="R21" s="383">
        <f>SUM(R11:V14,R16:V16,R18:V18)</f>
        <v>0</v>
      </c>
      <c r="S21" s="384"/>
      <c r="T21" s="384"/>
      <c r="U21" s="384"/>
      <c r="V21" s="385"/>
      <c r="W21" s="383">
        <f>SUM(W11:AA14,W16:AA16,W18:AA18)</f>
        <v>0</v>
      </c>
      <c r="X21" s="384"/>
      <c r="Y21" s="384"/>
      <c r="Z21" s="384"/>
      <c r="AA21" s="385"/>
      <c r="AB21" s="383">
        <f>SUM(AB11:AF14,AB16:AF16,AB18:AF18)</f>
        <v>0</v>
      </c>
      <c r="AC21" s="384"/>
      <c r="AD21" s="384"/>
      <c r="AE21" s="384"/>
      <c r="AF21" s="385"/>
      <c r="AG21" s="383">
        <f>SUM(AG11:AK14,AG16:AK16,AG18:AK18)</f>
        <v>0</v>
      </c>
      <c r="AH21" s="384"/>
      <c r="AI21" s="384"/>
      <c r="AJ21" s="384"/>
      <c r="AK21" s="385"/>
      <c r="AL21" s="383">
        <f>SUM(AL11:AP14,AL16:AP16,AL18:AP18)</f>
        <v>0</v>
      </c>
      <c r="AM21" s="384"/>
      <c r="AN21" s="384"/>
      <c r="AO21" s="384"/>
      <c r="AP21" s="385"/>
      <c r="AQ21" s="383">
        <f>SUM(AQ11:AU14,AQ16:AU16,AQ18:AU18)</f>
        <v>0</v>
      </c>
      <c r="AR21" s="384"/>
      <c r="AS21" s="384"/>
      <c r="AT21" s="384"/>
      <c r="AU21" s="385"/>
      <c r="AV21" s="383">
        <f>SUM(AV11:AZ14,AV16:AZ16,AV18:AZ18)</f>
        <v>0</v>
      </c>
      <c r="AW21" s="384"/>
      <c r="AX21" s="384"/>
      <c r="AY21" s="384"/>
      <c r="AZ21" s="385"/>
      <c r="BA21" s="383">
        <f>SUM(BA11:BE14,BA16:BE16,BA18:BE18)</f>
        <v>0</v>
      </c>
      <c r="BB21" s="384"/>
      <c r="BC21" s="384"/>
      <c r="BD21" s="384"/>
      <c r="BE21" s="385"/>
      <c r="BF21" s="383">
        <f>SUM(BF11:BJ14,BF16:BJ16,BF18:BJ18)</f>
        <v>0</v>
      </c>
      <c r="BG21" s="384"/>
      <c r="BH21" s="384"/>
      <c r="BI21" s="384"/>
      <c r="BJ21" s="385"/>
      <c r="BK21" s="383">
        <f>SUM(BK11:BO14,BK16:BO16,BK18:BO18)</f>
        <v>0</v>
      </c>
      <c r="BL21" s="384"/>
      <c r="BM21" s="384"/>
      <c r="BN21" s="384"/>
      <c r="BO21" s="385"/>
      <c r="BP21" s="383">
        <f>SUM(BP11:BT14,BP16:BT16,BP18:BT18)</f>
        <v>0</v>
      </c>
      <c r="BQ21" s="384"/>
      <c r="BR21" s="384"/>
      <c r="BS21" s="384"/>
      <c r="BT21" s="385"/>
      <c r="BU21" s="383">
        <f>SUM(BU11:BY14,BU16:BY16,BU18:BY18)</f>
        <v>0</v>
      </c>
      <c r="BV21" s="384"/>
      <c r="BW21" s="384"/>
      <c r="BX21" s="384"/>
      <c r="BY21" s="385"/>
      <c r="BZ21" s="383">
        <f>SUM(BZ11:CD14,BZ16:CD16,BZ18:CD18)</f>
        <v>0</v>
      </c>
      <c r="CA21" s="384"/>
      <c r="CB21" s="384"/>
      <c r="CC21" s="384"/>
      <c r="CD21" s="385"/>
      <c r="CE21" s="383">
        <f>SUM(CE11:CI14,CE16:CI16,CE18:CI18)</f>
        <v>0</v>
      </c>
      <c r="CF21" s="384"/>
      <c r="CG21" s="384"/>
      <c r="CH21" s="384"/>
      <c r="CI21" s="385"/>
      <c r="CJ21" s="383">
        <f>SUM(CJ11:CN14,CJ16:CN16,CJ18:CN18)</f>
        <v>0</v>
      </c>
      <c r="CK21" s="384"/>
      <c r="CL21" s="384"/>
      <c r="CM21" s="384"/>
      <c r="CN21" s="385"/>
      <c r="CO21" s="383">
        <f>SUM(CO11:CS14,CO16:CS16,CO18:CS18)</f>
        <v>0</v>
      </c>
      <c r="CP21" s="384"/>
      <c r="CQ21" s="384"/>
      <c r="CR21" s="384"/>
      <c r="CS21" s="385"/>
      <c r="CT21" s="383">
        <f>SUM(CT11:CX14,CT16:CX16,CT18:CX18)</f>
        <v>0</v>
      </c>
      <c r="CU21" s="384"/>
      <c r="CV21" s="384"/>
      <c r="CW21" s="384"/>
      <c r="CX21" s="385"/>
      <c r="CY21" s="383">
        <f>SUM(CY11:DC14,CY16:DC16,CY18:DC18)</f>
        <v>0</v>
      </c>
      <c r="CZ21" s="384"/>
      <c r="DA21" s="384"/>
      <c r="DB21" s="384"/>
      <c r="DC21" s="385"/>
      <c r="DD21" s="383">
        <f>SUM(DD11:DH14,DD16:DH16,DD18:DH18)</f>
        <v>0</v>
      </c>
      <c r="DE21" s="384"/>
      <c r="DF21" s="384"/>
      <c r="DG21" s="384"/>
      <c r="DH21" s="385"/>
      <c r="DI21" s="383">
        <f>SUM(DI11:DM14,DI16:DM16,DI18:DM18)</f>
        <v>0</v>
      </c>
      <c r="DJ21" s="384"/>
      <c r="DK21" s="384"/>
      <c r="DL21" s="384"/>
      <c r="DM21" s="385"/>
      <c r="DN21" s="237">
        <f>SUM(DN11:DR14,DN16:DR16,DN18:DR18)</f>
        <v>0</v>
      </c>
      <c r="DO21" s="236"/>
      <c r="DP21" s="236"/>
      <c r="DQ21" s="236"/>
      <c r="DR21" s="235"/>
      <c r="DS21" s="237">
        <f>SUM(DS11:DW14,DS16:DW16,DS18:DW18)</f>
        <v>0</v>
      </c>
      <c r="DT21" s="236"/>
      <c r="DU21" s="236"/>
      <c r="DV21" s="236"/>
      <c r="DW21" s="235"/>
      <c r="DX21" s="237">
        <f>SUM(DX11:EB14,DX16:EB16,DX18:EB18)</f>
        <v>0</v>
      </c>
      <c r="DY21" s="236"/>
      <c r="DZ21" s="236"/>
      <c r="EA21" s="236"/>
      <c r="EB21" s="235"/>
      <c r="EC21" s="237">
        <f>SUM(EC11:EG14,EC16:EG16,EC18:EG18)</f>
        <v>0</v>
      </c>
      <c r="ED21" s="236"/>
      <c r="EE21" s="236"/>
      <c r="EF21" s="236"/>
      <c r="EG21" s="235"/>
      <c r="EH21" s="383">
        <f>SUM(EH11:EL14,EH16:EL16,EH18:EL18)</f>
        <v>0</v>
      </c>
      <c r="EI21" s="384"/>
      <c r="EJ21" s="384"/>
      <c r="EK21" s="384"/>
      <c r="EL21" s="385"/>
      <c r="EM21" s="149"/>
      <c r="EN21" s="149"/>
      <c r="EO21" s="147">
        <f>SUM(C21:EL21)</f>
        <v>0</v>
      </c>
      <c r="EP21" s="150"/>
    </row>
    <row r="22" spans="1:146" s="231" customFormat="1" ht="25.2" customHeight="1" thickBot="1" x14ac:dyDescent="0.35">
      <c r="A22" s="121" t="s">
        <v>225</v>
      </c>
      <c r="B22" s="170"/>
      <c r="C22" s="380">
        <f>SUM(C15:G15,C17:G17,C19:G19)</f>
        <v>0</v>
      </c>
      <c r="D22" s="381"/>
      <c r="E22" s="381"/>
      <c r="F22" s="381"/>
      <c r="G22" s="382"/>
      <c r="H22" s="380">
        <f>SUM(H15:L15,H17:L17,H19:L19)</f>
        <v>0</v>
      </c>
      <c r="I22" s="381"/>
      <c r="J22" s="381"/>
      <c r="K22" s="381"/>
      <c r="L22" s="382"/>
      <c r="M22" s="380">
        <f>SUM(M15:Q15,M17:Q17,M19:Q19)</f>
        <v>0</v>
      </c>
      <c r="N22" s="381"/>
      <c r="O22" s="381"/>
      <c r="P22" s="381"/>
      <c r="Q22" s="382"/>
      <c r="R22" s="380">
        <f>SUM(R15:V15,R17:V17,R19:V19)</f>
        <v>0</v>
      </c>
      <c r="S22" s="381"/>
      <c r="T22" s="381"/>
      <c r="U22" s="381"/>
      <c r="V22" s="382"/>
      <c r="W22" s="380">
        <f>SUM(W15:AA15,W17:AA17,W19:AA19)</f>
        <v>0</v>
      </c>
      <c r="X22" s="381"/>
      <c r="Y22" s="381"/>
      <c r="Z22" s="381"/>
      <c r="AA22" s="382"/>
      <c r="AB22" s="380">
        <f>SUM(AB15:AF15,AB17:AF17,AB19:AF19)</f>
        <v>0</v>
      </c>
      <c r="AC22" s="381"/>
      <c r="AD22" s="381"/>
      <c r="AE22" s="381"/>
      <c r="AF22" s="382"/>
      <c r="AG22" s="380">
        <f>SUM(AG15:AK15,AG17:AK17,AG19:AK19)</f>
        <v>0</v>
      </c>
      <c r="AH22" s="381"/>
      <c r="AI22" s="381"/>
      <c r="AJ22" s="381"/>
      <c r="AK22" s="382"/>
      <c r="AL22" s="380">
        <f>SUM(AL15:AP15,AL17:AP17,AL19:AP19)</f>
        <v>0</v>
      </c>
      <c r="AM22" s="381"/>
      <c r="AN22" s="381"/>
      <c r="AO22" s="381"/>
      <c r="AP22" s="382"/>
      <c r="AQ22" s="380">
        <f>SUM(AQ15:AU15,AQ17:AU17,AQ19:AU19)</f>
        <v>0</v>
      </c>
      <c r="AR22" s="381"/>
      <c r="AS22" s="381"/>
      <c r="AT22" s="381"/>
      <c r="AU22" s="382"/>
      <c r="AV22" s="380">
        <f>SUM(AV15:AZ15,AV17:AZ17,AV19:AZ19)</f>
        <v>0</v>
      </c>
      <c r="AW22" s="381"/>
      <c r="AX22" s="381"/>
      <c r="AY22" s="381"/>
      <c r="AZ22" s="382"/>
      <c r="BA22" s="380">
        <f>SUM(BA15:BE15,BA17:BE17,BA19:BE19)</f>
        <v>0</v>
      </c>
      <c r="BB22" s="381"/>
      <c r="BC22" s="381"/>
      <c r="BD22" s="381"/>
      <c r="BE22" s="382"/>
      <c r="BF22" s="380">
        <f>SUM(BF15:BJ15,BF17:BJ17,BF19:BJ19)</f>
        <v>0</v>
      </c>
      <c r="BG22" s="381"/>
      <c r="BH22" s="381"/>
      <c r="BI22" s="381"/>
      <c r="BJ22" s="382"/>
      <c r="BK22" s="380">
        <f>SUM(BK15:BO15,BK17:BO17,BK19:BO19)</f>
        <v>0</v>
      </c>
      <c r="BL22" s="381"/>
      <c r="BM22" s="381"/>
      <c r="BN22" s="381"/>
      <c r="BO22" s="382"/>
      <c r="BP22" s="380">
        <f>SUM(BP15:BT15,BP17:BT17,BP19:BT19)</f>
        <v>0</v>
      </c>
      <c r="BQ22" s="381"/>
      <c r="BR22" s="381"/>
      <c r="BS22" s="381"/>
      <c r="BT22" s="382"/>
      <c r="BU22" s="380">
        <f>SUM(BU15:BY15,BU17:BY17,BU19:BY19)</f>
        <v>0</v>
      </c>
      <c r="BV22" s="381"/>
      <c r="BW22" s="381"/>
      <c r="BX22" s="381"/>
      <c r="BY22" s="382"/>
      <c r="BZ22" s="380">
        <f>SUM(BZ15:CD15,BZ17:CD17,BZ19:CD19)</f>
        <v>0</v>
      </c>
      <c r="CA22" s="381"/>
      <c r="CB22" s="381"/>
      <c r="CC22" s="381"/>
      <c r="CD22" s="382"/>
      <c r="CE22" s="380">
        <f>SUM(CE15:CI15,CE17:CI17,CE19:CI19)</f>
        <v>0</v>
      </c>
      <c r="CF22" s="381"/>
      <c r="CG22" s="381"/>
      <c r="CH22" s="381"/>
      <c r="CI22" s="382"/>
      <c r="CJ22" s="380">
        <f>SUM(CJ15:CN15,CJ17:CN17,CJ19:CN19)</f>
        <v>0</v>
      </c>
      <c r="CK22" s="381"/>
      <c r="CL22" s="381"/>
      <c r="CM22" s="381"/>
      <c r="CN22" s="382"/>
      <c r="CO22" s="380">
        <f>SUM(CO15:CS15,CO17:CS17,CO19:CS19)</f>
        <v>0</v>
      </c>
      <c r="CP22" s="381"/>
      <c r="CQ22" s="381"/>
      <c r="CR22" s="381"/>
      <c r="CS22" s="382"/>
      <c r="CT22" s="380">
        <f>SUM(CT15:CX15,CT17:CX17,CT19:CX19)</f>
        <v>0</v>
      </c>
      <c r="CU22" s="381"/>
      <c r="CV22" s="381"/>
      <c r="CW22" s="381"/>
      <c r="CX22" s="382"/>
      <c r="CY22" s="380">
        <f>SUM(CY15:DC15,CY17:DC17,CY19:DC19)</f>
        <v>0</v>
      </c>
      <c r="CZ22" s="381"/>
      <c r="DA22" s="381"/>
      <c r="DB22" s="381"/>
      <c r="DC22" s="382"/>
      <c r="DD22" s="380">
        <f>SUM(DD15:DH15,DD17:DH17,DD19:DH19)</f>
        <v>0</v>
      </c>
      <c r="DE22" s="381"/>
      <c r="DF22" s="381"/>
      <c r="DG22" s="381"/>
      <c r="DH22" s="382"/>
      <c r="DI22" s="380">
        <f>SUM(DI15:DM15,DI17:DM17,DI19:DM19)</f>
        <v>0</v>
      </c>
      <c r="DJ22" s="381"/>
      <c r="DK22" s="381"/>
      <c r="DL22" s="381"/>
      <c r="DM22" s="382"/>
      <c r="DN22" s="234">
        <f>SUM(DN15:DR15,DN17:DR17,DN19:DR19)</f>
        <v>0</v>
      </c>
      <c r="DO22" s="233"/>
      <c r="DP22" s="233"/>
      <c r="DQ22" s="233"/>
      <c r="DR22" s="232"/>
      <c r="DS22" s="234">
        <f>SUM(DS15:DW15,DS17:DW17,DS19:DW19)</f>
        <v>0</v>
      </c>
      <c r="DT22" s="233"/>
      <c r="DU22" s="233"/>
      <c r="DV22" s="233"/>
      <c r="DW22" s="232"/>
      <c r="DX22" s="234">
        <f>SUM(DX15:EB15,DX17:EB17,DX19:EB19)</f>
        <v>0</v>
      </c>
      <c r="DY22" s="233"/>
      <c r="DZ22" s="233"/>
      <c r="EA22" s="233"/>
      <c r="EB22" s="232"/>
      <c r="EC22" s="234">
        <f>SUM(EC15:EG15,EC17:EG17,EC19:EG19)</f>
        <v>0</v>
      </c>
      <c r="ED22" s="233"/>
      <c r="EE22" s="233"/>
      <c r="EF22" s="233"/>
      <c r="EG22" s="232"/>
      <c r="EH22" s="380">
        <f>SUM(EH15:EL15,EH17:EL17,EH19:EL19)</f>
        <v>0</v>
      </c>
      <c r="EI22" s="381"/>
      <c r="EJ22" s="381"/>
      <c r="EK22" s="381"/>
      <c r="EL22" s="382"/>
      <c r="EM22" s="151"/>
      <c r="EN22" s="151"/>
      <c r="EO22" s="147">
        <f>SUM(C22:EL22)</f>
        <v>0</v>
      </c>
      <c r="EP22" s="152"/>
    </row>
    <row r="23" spans="1:146" ht="25.2" customHeight="1" thickBot="1" x14ac:dyDescent="0.3">
      <c r="A23" s="119" t="s">
        <v>123</v>
      </c>
      <c r="B23" s="171"/>
      <c r="C23" s="153">
        <f t="shared" ref="C23:AH23" si="0">SUM(C20:C22)</f>
        <v>0</v>
      </c>
      <c r="D23" s="153">
        <f t="shared" si="0"/>
        <v>0</v>
      </c>
      <c r="E23" s="153">
        <f t="shared" si="0"/>
        <v>0</v>
      </c>
      <c r="F23" s="153">
        <f t="shared" si="0"/>
        <v>0</v>
      </c>
      <c r="G23" s="153">
        <f t="shared" si="0"/>
        <v>0</v>
      </c>
      <c r="H23" s="153">
        <f t="shared" si="0"/>
        <v>0</v>
      </c>
      <c r="I23" s="153">
        <f t="shared" si="0"/>
        <v>0</v>
      </c>
      <c r="J23" s="153">
        <f t="shared" si="0"/>
        <v>0</v>
      </c>
      <c r="K23" s="153">
        <f t="shared" si="0"/>
        <v>0</v>
      </c>
      <c r="L23" s="153">
        <f t="shared" si="0"/>
        <v>0</v>
      </c>
      <c r="M23" s="153">
        <f t="shared" si="0"/>
        <v>0</v>
      </c>
      <c r="N23" s="153">
        <f t="shared" si="0"/>
        <v>0</v>
      </c>
      <c r="O23" s="153">
        <f t="shared" si="0"/>
        <v>0</v>
      </c>
      <c r="P23" s="153">
        <f t="shared" si="0"/>
        <v>0</v>
      </c>
      <c r="Q23" s="153">
        <f t="shared" si="0"/>
        <v>0</v>
      </c>
      <c r="R23" s="153">
        <f t="shared" si="0"/>
        <v>0</v>
      </c>
      <c r="S23" s="153">
        <f t="shared" si="0"/>
        <v>0</v>
      </c>
      <c r="T23" s="153">
        <f t="shared" si="0"/>
        <v>0</v>
      </c>
      <c r="U23" s="153">
        <f t="shared" si="0"/>
        <v>0</v>
      </c>
      <c r="V23" s="153">
        <f t="shared" si="0"/>
        <v>0</v>
      </c>
      <c r="W23" s="153">
        <f t="shared" si="0"/>
        <v>0</v>
      </c>
      <c r="X23" s="153">
        <f t="shared" si="0"/>
        <v>0</v>
      </c>
      <c r="Y23" s="153">
        <f t="shared" si="0"/>
        <v>0</v>
      </c>
      <c r="Z23" s="153">
        <f t="shared" si="0"/>
        <v>0</v>
      </c>
      <c r="AA23" s="153">
        <f t="shared" si="0"/>
        <v>0</v>
      </c>
      <c r="AB23" s="153">
        <f t="shared" si="0"/>
        <v>0</v>
      </c>
      <c r="AC23" s="153">
        <f t="shared" si="0"/>
        <v>0</v>
      </c>
      <c r="AD23" s="153">
        <f t="shared" si="0"/>
        <v>0</v>
      </c>
      <c r="AE23" s="153">
        <f t="shared" si="0"/>
        <v>0</v>
      </c>
      <c r="AF23" s="153">
        <f t="shared" si="0"/>
        <v>0</v>
      </c>
      <c r="AG23" s="153">
        <f t="shared" si="0"/>
        <v>0</v>
      </c>
      <c r="AH23" s="153">
        <f t="shared" si="0"/>
        <v>0</v>
      </c>
      <c r="AI23" s="153">
        <f t="shared" ref="AI23:BN23" si="1">SUM(AI20:AI22)</f>
        <v>0</v>
      </c>
      <c r="AJ23" s="153">
        <f t="shared" si="1"/>
        <v>0</v>
      </c>
      <c r="AK23" s="153">
        <f t="shared" si="1"/>
        <v>0</v>
      </c>
      <c r="AL23" s="153">
        <f t="shared" si="1"/>
        <v>0</v>
      </c>
      <c r="AM23" s="153">
        <f t="shared" si="1"/>
        <v>0</v>
      </c>
      <c r="AN23" s="153">
        <f t="shared" si="1"/>
        <v>0</v>
      </c>
      <c r="AO23" s="153">
        <f t="shared" si="1"/>
        <v>0</v>
      </c>
      <c r="AP23" s="153">
        <f t="shared" si="1"/>
        <v>0</v>
      </c>
      <c r="AQ23" s="153">
        <f t="shared" si="1"/>
        <v>0</v>
      </c>
      <c r="AR23" s="153">
        <f t="shared" si="1"/>
        <v>0</v>
      </c>
      <c r="AS23" s="153">
        <f t="shared" si="1"/>
        <v>0</v>
      </c>
      <c r="AT23" s="153">
        <f t="shared" si="1"/>
        <v>0</v>
      </c>
      <c r="AU23" s="153">
        <f t="shared" si="1"/>
        <v>0</v>
      </c>
      <c r="AV23" s="153">
        <f t="shared" si="1"/>
        <v>0</v>
      </c>
      <c r="AW23" s="153">
        <f t="shared" si="1"/>
        <v>0</v>
      </c>
      <c r="AX23" s="153">
        <f t="shared" si="1"/>
        <v>0</v>
      </c>
      <c r="AY23" s="153">
        <f t="shared" si="1"/>
        <v>0</v>
      </c>
      <c r="AZ23" s="153">
        <f t="shared" si="1"/>
        <v>0</v>
      </c>
      <c r="BA23" s="153">
        <f t="shared" si="1"/>
        <v>0</v>
      </c>
      <c r="BB23" s="153">
        <f t="shared" si="1"/>
        <v>0</v>
      </c>
      <c r="BC23" s="153">
        <f t="shared" si="1"/>
        <v>0</v>
      </c>
      <c r="BD23" s="153">
        <f t="shared" si="1"/>
        <v>0</v>
      </c>
      <c r="BE23" s="153">
        <f t="shared" si="1"/>
        <v>0</v>
      </c>
      <c r="BF23" s="153">
        <f t="shared" si="1"/>
        <v>0</v>
      </c>
      <c r="BG23" s="153">
        <f t="shared" si="1"/>
        <v>0</v>
      </c>
      <c r="BH23" s="153">
        <f t="shared" si="1"/>
        <v>0</v>
      </c>
      <c r="BI23" s="153">
        <f t="shared" si="1"/>
        <v>0</v>
      </c>
      <c r="BJ23" s="153">
        <f t="shared" si="1"/>
        <v>0</v>
      </c>
      <c r="BK23" s="153">
        <f t="shared" si="1"/>
        <v>0</v>
      </c>
      <c r="BL23" s="153">
        <f t="shared" si="1"/>
        <v>0</v>
      </c>
      <c r="BM23" s="153">
        <f t="shared" si="1"/>
        <v>0</v>
      </c>
      <c r="BN23" s="153">
        <f t="shared" si="1"/>
        <v>0</v>
      </c>
      <c r="BO23" s="153">
        <f t="shared" ref="BO23:CT23" si="2">SUM(BO20:BO22)</f>
        <v>0</v>
      </c>
      <c r="BP23" s="153">
        <f t="shared" si="2"/>
        <v>0</v>
      </c>
      <c r="BQ23" s="153">
        <f t="shared" si="2"/>
        <v>0</v>
      </c>
      <c r="BR23" s="153">
        <f t="shared" si="2"/>
        <v>0</v>
      </c>
      <c r="BS23" s="153">
        <f t="shared" si="2"/>
        <v>0</v>
      </c>
      <c r="BT23" s="153">
        <f t="shared" si="2"/>
        <v>0</v>
      </c>
      <c r="BU23" s="153">
        <f t="shared" si="2"/>
        <v>0</v>
      </c>
      <c r="BV23" s="153">
        <f t="shared" si="2"/>
        <v>0</v>
      </c>
      <c r="BW23" s="153">
        <f t="shared" si="2"/>
        <v>0</v>
      </c>
      <c r="BX23" s="153">
        <f t="shared" si="2"/>
        <v>0</v>
      </c>
      <c r="BY23" s="153">
        <f t="shared" si="2"/>
        <v>0</v>
      </c>
      <c r="BZ23" s="153">
        <f t="shared" si="2"/>
        <v>0</v>
      </c>
      <c r="CA23" s="153">
        <f t="shared" si="2"/>
        <v>0</v>
      </c>
      <c r="CB23" s="153">
        <f t="shared" si="2"/>
        <v>0</v>
      </c>
      <c r="CC23" s="153">
        <f t="shared" si="2"/>
        <v>0</v>
      </c>
      <c r="CD23" s="153">
        <f t="shared" si="2"/>
        <v>0</v>
      </c>
      <c r="CE23" s="153">
        <f t="shared" si="2"/>
        <v>0</v>
      </c>
      <c r="CF23" s="153">
        <f t="shared" si="2"/>
        <v>0</v>
      </c>
      <c r="CG23" s="153">
        <f t="shared" si="2"/>
        <v>0</v>
      </c>
      <c r="CH23" s="153">
        <f t="shared" si="2"/>
        <v>0</v>
      </c>
      <c r="CI23" s="153">
        <f t="shared" si="2"/>
        <v>0</v>
      </c>
      <c r="CJ23" s="153">
        <f t="shared" si="2"/>
        <v>0</v>
      </c>
      <c r="CK23" s="153">
        <f t="shared" si="2"/>
        <v>0</v>
      </c>
      <c r="CL23" s="153">
        <f t="shared" si="2"/>
        <v>0</v>
      </c>
      <c r="CM23" s="153">
        <f t="shared" si="2"/>
        <v>0</v>
      </c>
      <c r="CN23" s="153">
        <f t="shared" si="2"/>
        <v>0</v>
      </c>
      <c r="CO23" s="153">
        <f t="shared" si="2"/>
        <v>0</v>
      </c>
      <c r="CP23" s="153">
        <f t="shared" si="2"/>
        <v>0</v>
      </c>
      <c r="CQ23" s="153">
        <f t="shared" si="2"/>
        <v>0</v>
      </c>
      <c r="CR23" s="153">
        <f t="shared" si="2"/>
        <v>0</v>
      </c>
      <c r="CS23" s="153">
        <f t="shared" si="2"/>
        <v>0</v>
      </c>
      <c r="CT23" s="153">
        <f t="shared" si="2"/>
        <v>0</v>
      </c>
      <c r="CU23" s="153">
        <f t="shared" ref="CU23:DZ23" si="3">SUM(CU20:CU22)</f>
        <v>0</v>
      </c>
      <c r="CV23" s="153">
        <f t="shared" si="3"/>
        <v>0</v>
      </c>
      <c r="CW23" s="153">
        <f t="shared" si="3"/>
        <v>0</v>
      </c>
      <c r="CX23" s="153">
        <f t="shared" si="3"/>
        <v>0</v>
      </c>
      <c r="CY23" s="153">
        <f t="shared" si="3"/>
        <v>0</v>
      </c>
      <c r="CZ23" s="153">
        <f t="shared" si="3"/>
        <v>0</v>
      </c>
      <c r="DA23" s="153">
        <f t="shared" si="3"/>
        <v>0</v>
      </c>
      <c r="DB23" s="153">
        <f t="shared" si="3"/>
        <v>0</v>
      </c>
      <c r="DC23" s="153">
        <f t="shared" si="3"/>
        <v>0</v>
      </c>
      <c r="DD23" s="153">
        <f t="shared" si="3"/>
        <v>0</v>
      </c>
      <c r="DE23" s="153">
        <f t="shared" si="3"/>
        <v>0</v>
      </c>
      <c r="DF23" s="153">
        <f t="shared" si="3"/>
        <v>0</v>
      </c>
      <c r="DG23" s="153">
        <f t="shared" si="3"/>
        <v>0</v>
      </c>
      <c r="DH23" s="153">
        <f t="shared" si="3"/>
        <v>0</v>
      </c>
      <c r="DI23" s="153">
        <f t="shared" si="3"/>
        <v>0</v>
      </c>
      <c r="DJ23" s="153">
        <f t="shared" si="3"/>
        <v>0</v>
      </c>
      <c r="DK23" s="153">
        <f t="shared" si="3"/>
        <v>0</v>
      </c>
      <c r="DL23" s="153">
        <f t="shared" si="3"/>
        <v>0</v>
      </c>
      <c r="DM23" s="153">
        <f t="shared" si="3"/>
        <v>0</v>
      </c>
      <c r="DN23" s="153">
        <f t="shared" si="3"/>
        <v>0</v>
      </c>
      <c r="DO23" s="153">
        <f t="shared" si="3"/>
        <v>0</v>
      </c>
      <c r="DP23" s="153">
        <f t="shared" si="3"/>
        <v>0</v>
      </c>
      <c r="DQ23" s="153">
        <f t="shared" si="3"/>
        <v>0</v>
      </c>
      <c r="DR23" s="153">
        <f t="shared" si="3"/>
        <v>0</v>
      </c>
      <c r="DS23" s="153">
        <f t="shared" si="3"/>
        <v>0</v>
      </c>
      <c r="DT23" s="153">
        <f t="shared" si="3"/>
        <v>0</v>
      </c>
      <c r="DU23" s="153">
        <f t="shared" si="3"/>
        <v>0</v>
      </c>
      <c r="DV23" s="153">
        <f t="shared" si="3"/>
        <v>0</v>
      </c>
      <c r="DW23" s="153">
        <f t="shared" si="3"/>
        <v>0</v>
      </c>
      <c r="DX23" s="153">
        <f t="shared" si="3"/>
        <v>0</v>
      </c>
      <c r="DY23" s="153">
        <f t="shared" si="3"/>
        <v>0</v>
      </c>
      <c r="DZ23" s="153">
        <f t="shared" si="3"/>
        <v>0</v>
      </c>
      <c r="EA23" s="153">
        <f t="shared" ref="EA23:EL23" si="4">SUM(EA20:EA22)</f>
        <v>0</v>
      </c>
      <c r="EB23" s="153">
        <f t="shared" si="4"/>
        <v>0</v>
      </c>
      <c r="EC23" s="153">
        <f t="shared" si="4"/>
        <v>0</v>
      </c>
      <c r="ED23" s="153">
        <f t="shared" si="4"/>
        <v>0</v>
      </c>
      <c r="EE23" s="153">
        <f t="shared" si="4"/>
        <v>0</v>
      </c>
      <c r="EF23" s="153">
        <f t="shared" si="4"/>
        <v>0</v>
      </c>
      <c r="EG23" s="153">
        <f t="shared" si="4"/>
        <v>0</v>
      </c>
      <c r="EH23" s="153">
        <f t="shared" si="4"/>
        <v>0</v>
      </c>
      <c r="EI23" s="153">
        <f t="shared" si="4"/>
        <v>0</v>
      </c>
      <c r="EJ23" s="153">
        <f t="shared" si="4"/>
        <v>0</v>
      </c>
      <c r="EK23" s="153">
        <f t="shared" si="4"/>
        <v>0</v>
      </c>
      <c r="EL23" s="153">
        <f t="shared" si="4"/>
        <v>0</v>
      </c>
      <c r="EM23" s="154"/>
      <c r="EN23" s="155"/>
      <c r="EO23" s="156">
        <f>SUM(C23:EL23)</f>
        <v>0</v>
      </c>
      <c r="EP23" s="156">
        <v>0</v>
      </c>
    </row>
    <row r="24" spans="1:146" ht="13.8" x14ac:dyDescent="0.25">
      <c r="B24" s="106"/>
      <c r="EI24" s="99"/>
      <c r="EJ24" s="99"/>
    </row>
    <row r="25" spans="1:146" ht="13.2" x14ac:dyDescent="0.25">
      <c r="A25" s="99"/>
      <c r="C25" s="99" t="s">
        <v>226</v>
      </c>
      <c r="D25" s="99" t="s">
        <v>227</v>
      </c>
      <c r="E25" s="99" t="s">
        <v>228</v>
      </c>
      <c r="EI25" s="99"/>
      <c r="EJ25" s="99"/>
    </row>
    <row r="26" spans="1:146" ht="13.8" x14ac:dyDescent="0.25">
      <c r="A26" s="106" t="s">
        <v>229</v>
      </c>
      <c r="C26" s="194">
        <f>SUM(C20:G20)</f>
        <v>0</v>
      </c>
      <c r="D26" s="194">
        <f>SUM(C21:G21)</f>
        <v>0</v>
      </c>
      <c r="E26" s="194">
        <f>SUM(C22:G22)</f>
        <v>0</v>
      </c>
      <c r="EI26" s="99"/>
      <c r="EJ26" s="99"/>
    </row>
    <row r="27" spans="1:146" x14ac:dyDescent="0.25">
      <c r="B27" s="106"/>
      <c r="EI27" s="99"/>
      <c r="EJ27" s="99"/>
      <c r="EN27" s="230"/>
      <c r="EO27" s="230"/>
    </row>
  </sheetData>
  <mergeCells count="75">
    <mergeCell ref="A14:A15"/>
    <mergeCell ref="A16:A17"/>
    <mergeCell ref="A18:A19"/>
    <mergeCell ref="C20:G20"/>
    <mergeCell ref="H20:L20"/>
    <mergeCell ref="M20:Q20"/>
    <mergeCell ref="R20:V20"/>
    <mergeCell ref="W20:AA20"/>
    <mergeCell ref="AB20:AF20"/>
    <mergeCell ref="AG20:AK20"/>
    <mergeCell ref="AL20:AP20"/>
    <mergeCell ref="AQ20:AU20"/>
    <mergeCell ref="AV20:AZ20"/>
    <mergeCell ref="BA20:BE20"/>
    <mergeCell ref="BF20:BJ20"/>
    <mergeCell ref="BK20:BO20"/>
    <mergeCell ref="BP20:BT20"/>
    <mergeCell ref="BU20:BY20"/>
    <mergeCell ref="BZ20:CD20"/>
    <mergeCell ref="CE20:CI20"/>
    <mergeCell ref="CJ20:CN20"/>
    <mergeCell ref="CO20:CS20"/>
    <mergeCell ref="CT20:CX20"/>
    <mergeCell ref="CY20:DC20"/>
    <mergeCell ref="DD20:DH20"/>
    <mergeCell ref="DI20:DM20"/>
    <mergeCell ref="EH20:EL20"/>
    <mergeCell ref="C21:G21"/>
    <mergeCell ref="H21:L21"/>
    <mergeCell ref="M21:Q21"/>
    <mergeCell ref="R21:V21"/>
    <mergeCell ref="W21:AA21"/>
    <mergeCell ref="AB21:AF21"/>
    <mergeCell ref="AG21:AK21"/>
    <mergeCell ref="AL21:AP21"/>
    <mergeCell ref="AQ21:AU21"/>
    <mergeCell ref="AV21:AZ21"/>
    <mergeCell ref="BA21:BE21"/>
    <mergeCell ref="BF21:BJ21"/>
    <mergeCell ref="BK21:BO21"/>
    <mergeCell ref="BP21:BT21"/>
    <mergeCell ref="BU21:BY21"/>
    <mergeCell ref="BZ21:CD21"/>
    <mergeCell ref="CE21:CI21"/>
    <mergeCell ref="CJ21:CN21"/>
    <mergeCell ref="CO21:CS21"/>
    <mergeCell ref="CT21:CX21"/>
    <mergeCell ref="CY21:DC21"/>
    <mergeCell ref="DD21:DH21"/>
    <mergeCell ref="DI21:DM21"/>
    <mergeCell ref="EH21:EL21"/>
    <mergeCell ref="C22:G22"/>
    <mergeCell ref="H22:L22"/>
    <mergeCell ref="M22:Q22"/>
    <mergeCell ref="R22:V22"/>
    <mergeCell ref="W22:AA22"/>
    <mergeCell ref="AB22:AF22"/>
    <mergeCell ref="AG22:AK22"/>
    <mergeCell ref="AL22:AP22"/>
    <mergeCell ref="AQ22:AU22"/>
    <mergeCell ref="AV22:AZ22"/>
    <mergeCell ref="BA22:BE22"/>
    <mergeCell ref="BF22:BJ22"/>
    <mergeCell ref="BK22:BO22"/>
    <mergeCell ref="BP22:BT22"/>
    <mergeCell ref="BU22:BY22"/>
    <mergeCell ref="BZ22:CD22"/>
    <mergeCell ref="CE22:CI22"/>
    <mergeCell ref="EH22:EL22"/>
    <mergeCell ref="CJ22:CN22"/>
    <mergeCell ref="CO22:CS22"/>
    <mergeCell ref="CT22:CX22"/>
    <mergeCell ref="CY22:DC22"/>
    <mergeCell ref="DD22:DH22"/>
    <mergeCell ref="DI22:DM22"/>
  </mergeCells>
  <conditionalFormatting sqref="C21:EL21">
    <cfRule type="cellIs" dxfId="0" priority="1" operator="greaterThan">
      <formula>40</formula>
    </cfRule>
  </conditionalFormatting>
  <dataValidations count="2">
    <dataValidation type="list" allowBlank="1" showInputMessage="1" showErrorMessage="1" sqref="C4:EL4" xr:uid="{2D9217A1-79D9-4049-8B4F-B60A96F0591B}">
      <formula1>"American Indian or Alaska Native,Asian,Black or African American,Hispanic or Latino,Native Hawaiian or Other Pacific Islander,Two or More Races,White,I Decline to Identify"</formula1>
    </dataValidation>
    <dataValidation type="list" allowBlank="1" showInputMessage="1" showErrorMessage="1" sqref="C5:EL5" xr:uid="{82736CCB-EDE2-4260-991C-0B95045CBE7E}">
      <formula1>"Male,Female,I Decline to Identify"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5"/>
  <sheetViews>
    <sheetView zoomScale="85" zoomScaleNormal="85" workbookViewId="0">
      <selection activeCell="A12" sqref="A12:XFD12"/>
    </sheetView>
  </sheetViews>
  <sheetFormatPr defaultColWidth="17.33203125" defaultRowHeight="15.75" customHeight="1" x14ac:dyDescent="0.25"/>
  <cols>
    <col min="1" max="1" width="16.6640625" style="24" customWidth="1"/>
    <col min="2" max="2" width="4.44140625" customWidth="1"/>
    <col min="3" max="3" width="15.5546875" customWidth="1"/>
    <col min="4" max="5" width="5.6640625" customWidth="1"/>
    <col min="6" max="6" width="4.6640625" customWidth="1"/>
    <col min="7" max="7" width="4.44140625" customWidth="1"/>
    <col min="8" max="8" width="15.5546875" customWidth="1"/>
    <col min="9" max="10" width="5.6640625" customWidth="1"/>
    <col min="11" max="11" width="4.6640625" customWidth="1"/>
    <col min="12" max="12" width="4.44140625" customWidth="1"/>
    <col min="13" max="13" width="15.5546875" customWidth="1"/>
    <col min="14" max="15" width="5.6640625" customWidth="1"/>
    <col min="16" max="16" width="4.6640625" customWidth="1"/>
    <col min="17" max="17" width="4.44140625" customWidth="1"/>
    <col min="18" max="18" width="15.5546875" customWidth="1"/>
    <col min="19" max="20" width="5.6640625" customWidth="1"/>
    <col min="21" max="21" width="4.6640625" customWidth="1"/>
    <col min="22" max="22" width="4.44140625" customWidth="1"/>
    <col min="23" max="23" width="15.5546875" customWidth="1"/>
    <col min="24" max="25" width="5.6640625" customWidth="1"/>
    <col min="26" max="26" width="4.6640625" customWidth="1"/>
    <col min="27" max="27" width="4.44140625" customWidth="1"/>
    <col min="28" max="28" width="13.44140625" customWidth="1"/>
    <col min="29" max="29" width="5" customWidth="1"/>
    <col min="30" max="30" width="5" hidden="1" customWidth="1"/>
    <col min="31" max="31" width="4" customWidth="1"/>
    <col min="32" max="32" width="5.88671875" hidden="1" customWidth="1"/>
    <col min="33" max="33" width="4.88671875" hidden="1" customWidth="1"/>
    <col min="34" max="36" width="7.6640625" style="26" customWidth="1"/>
    <col min="37" max="37" width="6.44140625" style="26" customWidth="1"/>
    <col min="38" max="38" width="10.33203125" style="26" customWidth="1"/>
    <col min="39" max="39" width="6.88671875" customWidth="1"/>
    <col min="40" max="41" width="6.33203125" customWidth="1"/>
    <col min="42" max="42" width="5.88671875" customWidth="1"/>
    <col min="43" max="43" width="9.5546875" customWidth="1"/>
    <col min="44" max="44" width="12.109375" customWidth="1"/>
  </cols>
  <sheetData>
    <row r="1" spans="1:59" s="2" customFormat="1" ht="25.2" customHeight="1" thickBot="1" x14ac:dyDescent="0.45">
      <c r="A1" s="8"/>
      <c r="B1" s="1"/>
      <c r="C1" s="1"/>
      <c r="D1" s="1"/>
      <c r="G1" s="3"/>
      <c r="H1" s="4"/>
      <c r="I1" s="4"/>
      <c r="J1" s="5"/>
      <c r="K1" s="6"/>
      <c r="L1" s="370">
        <v>45340</v>
      </c>
      <c r="M1" s="370"/>
      <c r="N1" s="7"/>
      <c r="O1" s="5"/>
      <c r="P1" s="5"/>
      <c r="Q1" s="6" t="s">
        <v>0</v>
      </c>
      <c r="R1" s="371">
        <v>45346</v>
      </c>
      <c r="S1" s="371"/>
      <c r="T1" s="371"/>
      <c r="U1" s="371"/>
      <c r="AG1" s="22"/>
      <c r="AH1" s="25"/>
      <c r="AI1" s="25"/>
      <c r="AJ1" s="25"/>
      <c r="AK1" s="25"/>
      <c r="AL1" s="27"/>
    </row>
    <row r="2" spans="1:59" s="23" customFormat="1" ht="18.600000000000001" customHeight="1" thickBot="1" x14ac:dyDescent="0.35">
      <c r="A2" s="9"/>
      <c r="B2" s="396" t="str">
        <f>$A$1&amp;"Monday, "&amp;TEXT($L$1+1,"m-d")</f>
        <v>Monday, 2-19</v>
      </c>
      <c r="C2" s="363"/>
      <c r="D2" s="363"/>
      <c r="E2" s="363"/>
      <c r="F2" s="364"/>
      <c r="G2" s="396" t="str">
        <f>$A$1&amp;"Tuesday, "&amp;TEXT($L$1+2,"m-d")</f>
        <v>Tuesday, 2-20</v>
      </c>
      <c r="H2" s="363"/>
      <c r="I2" s="363"/>
      <c r="J2" s="363"/>
      <c r="K2" s="364"/>
      <c r="L2" s="396" t="str">
        <f>$A$1&amp;"Wednesday, "&amp;TEXT($L$1+3,"m-d")</f>
        <v>Wednesday, 2-21</v>
      </c>
      <c r="M2" s="363"/>
      <c r="N2" s="363"/>
      <c r="O2" s="363"/>
      <c r="P2" s="364"/>
      <c r="Q2" s="396" t="str">
        <f>$A$1&amp;"Thursday, "&amp;TEXT($L$1+4,"m-d")</f>
        <v>Thursday, 2-22</v>
      </c>
      <c r="R2" s="363"/>
      <c r="S2" s="363"/>
      <c r="T2" s="363"/>
      <c r="U2" s="364"/>
      <c r="V2" s="396" t="str">
        <f>$A$1&amp;"Friday, "&amp;TEXT($L$1+5,"m-d")</f>
        <v>Friday, 2-23</v>
      </c>
      <c r="W2" s="363"/>
      <c r="X2" s="363"/>
      <c r="Y2" s="363"/>
      <c r="Z2" s="364"/>
      <c r="AA2" s="396" t="str">
        <f>$A$1&amp;"Saturday, "&amp;TEXT($L$1+6,"m-d")</f>
        <v>Saturday, 2-24</v>
      </c>
      <c r="AB2" s="363"/>
      <c r="AC2" s="363"/>
      <c r="AD2" s="363"/>
      <c r="AE2" s="364"/>
      <c r="AF2" s="95"/>
      <c r="AG2" s="397" t="s">
        <v>1</v>
      </c>
      <c r="AH2" s="398"/>
      <c r="AI2" s="398"/>
      <c r="AJ2" s="398"/>
      <c r="AK2" s="398"/>
      <c r="AL2" s="399"/>
      <c r="AM2" s="394" t="s">
        <v>2</v>
      </c>
      <c r="AN2" s="394"/>
      <c r="AO2" s="394"/>
      <c r="AP2" s="394"/>
      <c r="AQ2" s="394"/>
      <c r="AR2" s="395"/>
    </row>
    <row r="3" spans="1:59" s="23" customFormat="1" ht="30" customHeight="1" x14ac:dyDescent="0.25">
      <c r="A3" s="10" t="s">
        <v>3</v>
      </c>
      <c r="B3" s="11" t="s">
        <v>4</v>
      </c>
      <c r="C3" s="12" t="s">
        <v>5</v>
      </c>
      <c r="D3" s="13" t="s">
        <v>6</v>
      </c>
      <c r="E3" s="14" t="s">
        <v>7</v>
      </c>
      <c r="F3" s="15" t="s">
        <v>8</v>
      </c>
      <c r="G3" s="16" t="s">
        <v>4</v>
      </c>
      <c r="H3" s="12" t="s">
        <v>5</v>
      </c>
      <c r="I3" s="13" t="s">
        <v>6</v>
      </c>
      <c r="J3" s="14" t="s">
        <v>7</v>
      </c>
      <c r="K3" s="15" t="s">
        <v>8</v>
      </c>
      <c r="L3" s="16" t="s">
        <v>4</v>
      </c>
      <c r="M3" s="12" t="s">
        <v>5</v>
      </c>
      <c r="N3" s="13" t="s">
        <v>6</v>
      </c>
      <c r="O3" s="14" t="s">
        <v>7</v>
      </c>
      <c r="P3" s="15" t="s">
        <v>8</v>
      </c>
      <c r="Q3" s="16" t="s">
        <v>4</v>
      </c>
      <c r="R3" s="12" t="s">
        <v>5</v>
      </c>
      <c r="S3" s="13" t="s">
        <v>6</v>
      </c>
      <c r="T3" s="14" t="s">
        <v>7</v>
      </c>
      <c r="U3" s="15" t="s">
        <v>8</v>
      </c>
      <c r="V3" s="16" t="s">
        <v>4</v>
      </c>
      <c r="W3" s="12" t="s">
        <v>5</v>
      </c>
      <c r="X3" s="13" t="s">
        <v>6</v>
      </c>
      <c r="Y3" s="14" t="s">
        <v>7</v>
      </c>
      <c r="Z3" s="14" t="s">
        <v>8</v>
      </c>
      <c r="AA3" s="11" t="s">
        <v>4</v>
      </c>
      <c r="AB3" s="12" t="s">
        <v>5</v>
      </c>
      <c r="AC3" s="13" t="s">
        <v>6</v>
      </c>
      <c r="AD3" s="14" t="s">
        <v>7</v>
      </c>
      <c r="AE3" s="17" t="s">
        <v>8</v>
      </c>
      <c r="AF3" s="18" t="s">
        <v>9</v>
      </c>
      <c r="AG3" s="19" t="s">
        <v>10</v>
      </c>
      <c r="AH3" s="29" t="s">
        <v>11</v>
      </c>
      <c r="AI3" s="30" t="s">
        <v>12</v>
      </c>
      <c r="AJ3" s="30" t="s">
        <v>13</v>
      </c>
      <c r="AK3" s="31" t="s">
        <v>14</v>
      </c>
      <c r="AL3" s="32" t="s">
        <v>15</v>
      </c>
      <c r="AM3" s="20" t="s">
        <v>16</v>
      </c>
      <c r="AN3" s="21" t="s">
        <v>17</v>
      </c>
      <c r="AO3" s="21" t="s">
        <v>18</v>
      </c>
      <c r="AP3" s="21" t="s">
        <v>19</v>
      </c>
      <c r="AQ3" s="20" t="s">
        <v>20</v>
      </c>
      <c r="AR3" s="20" t="s">
        <v>21</v>
      </c>
    </row>
    <row r="4" spans="1:59" s="23" customFormat="1" ht="5.4" customHeight="1" x14ac:dyDescent="0.3">
      <c r="A4" s="52"/>
      <c r="B4" s="49"/>
      <c r="C4" s="53"/>
      <c r="D4" s="50"/>
      <c r="E4" s="51"/>
      <c r="F4" s="51"/>
      <c r="G4" s="49"/>
      <c r="H4" s="53"/>
      <c r="I4" s="50"/>
      <c r="J4" s="51"/>
      <c r="K4" s="51"/>
      <c r="L4" s="49"/>
      <c r="M4" s="53"/>
      <c r="N4" s="50"/>
      <c r="O4" s="51"/>
      <c r="P4" s="51"/>
      <c r="Q4" s="49"/>
      <c r="R4" s="53"/>
      <c r="S4" s="50"/>
      <c r="T4" s="51"/>
      <c r="U4" s="51"/>
      <c r="V4" s="49"/>
      <c r="W4" s="53"/>
      <c r="X4" s="50"/>
      <c r="Y4" s="51"/>
      <c r="Z4" s="51"/>
      <c r="AA4" s="49"/>
      <c r="AB4" s="53"/>
      <c r="AC4" s="50"/>
      <c r="AD4" s="51"/>
      <c r="AE4" s="51"/>
      <c r="AF4" s="54"/>
      <c r="AG4" s="55"/>
      <c r="AH4" s="56"/>
      <c r="AI4" s="57"/>
      <c r="AJ4" s="57"/>
      <c r="AK4" s="58"/>
      <c r="AL4" s="59"/>
      <c r="AM4" s="60"/>
      <c r="AN4" s="61"/>
      <c r="AO4" s="61"/>
      <c r="AP4" s="61"/>
      <c r="AQ4" s="62"/>
      <c r="AR4" s="63"/>
    </row>
    <row r="5" spans="1:59" s="23" customFormat="1" ht="23.7" customHeight="1" x14ac:dyDescent="0.3">
      <c r="A5" s="68" t="s">
        <v>66</v>
      </c>
      <c r="B5" s="69"/>
      <c r="C5" s="70"/>
      <c r="D5" s="71"/>
      <c r="E5" s="72"/>
      <c r="F5" s="72"/>
      <c r="G5" s="69"/>
      <c r="H5" s="70"/>
      <c r="I5" s="71"/>
      <c r="J5" s="72"/>
      <c r="K5" s="72"/>
      <c r="L5" s="69"/>
      <c r="M5" s="70"/>
      <c r="N5" s="71"/>
      <c r="O5" s="72"/>
      <c r="P5" s="72"/>
      <c r="Q5" s="69"/>
      <c r="R5" s="70"/>
      <c r="S5" s="71"/>
      <c r="T5" s="72"/>
      <c r="U5" s="72"/>
      <c r="V5" s="69"/>
      <c r="W5" s="70"/>
      <c r="X5" s="71"/>
      <c r="Y5" s="72"/>
      <c r="Z5" s="72"/>
      <c r="AA5" s="69"/>
      <c r="AB5" s="70"/>
      <c r="AC5" s="71"/>
      <c r="AD5" s="72"/>
      <c r="AE5" s="72"/>
      <c r="AF5" s="73">
        <f t="shared" ref="AF5" si="0">IF(D5+E5&gt;0,0.333,0)+IF(I5+J5&gt;0,0.333,0)+IF(N5+O5&gt;0,0.333,0)+IF(S5+T5&gt;0,0.333,0)+IF(X5+Y5&gt;0,0.333,0)+IF(AC5+AD5&gt;0,0.333,0)</f>
        <v>0</v>
      </c>
      <c r="AG5" s="74">
        <f t="shared" ref="AG5" si="1">SUM(D5,E5,I5,J5,N5,O5,S5,T5,X5,Y5,AC5,AD5,AF5)</f>
        <v>0</v>
      </c>
      <c r="AH5" s="84">
        <f t="shared" ref="AH5" si="2">IF(AG5&lt;40,AG5,40)-AI5</f>
        <v>0</v>
      </c>
      <c r="AI5" s="85">
        <f t="shared" ref="AI5" si="3">SUM(E5,J5,O5,T5,Y5,AD5)</f>
        <v>0</v>
      </c>
      <c r="AJ5" s="85">
        <f t="shared" ref="AJ5" si="4">IF(AG5 &gt;40,AG5 -40,0)</f>
        <v>0</v>
      </c>
      <c r="AK5" s="86">
        <f t="shared" ref="AK5" si="5">SUM(F5,K5,P5,U5,Z5,AE5)+IF(F5+K5+P5+U5+Z5+AE5&gt;1,1)</f>
        <v>0</v>
      </c>
      <c r="AL5" s="78">
        <f t="shared" ref="AL5" si="6">SUM(AH5,AI5,AJ5,AK5)</f>
        <v>0</v>
      </c>
      <c r="AM5" s="79"/>
      <c r="AN5" s="229"/>
      <c r="AO5" s="80"/>
      <c r="AP5" s="80"/>
      <c r="AQ5" s="81">
        <f t="shared" ref="AQ5" si="7">SUM(AM5:AP5)</f>
        <v>0</v>
      </c>
      <c r="AR5" s="82"/>
    </row>
    <row r="6" spans="1:59" s="28" customFormat="1" ht="23.7" customHeight="1" x14ac:dyDescent="0.3">
      <c r="A6" s="52" t="s">
        <v>67</v>
      </c>
      <c r="B6" s="49"/>
      <c r="C6" s="53"/>
      <c r="D6" s="50"/>
      <c r="E6" s="51"/>
      <c r="F6" s="51"/>
      <c r="G6" s="49"/>
      <c r="H6" s="53"/>
      <c r="I6" s="50"/>
      <c r="J6" s="51"/>
      <c r="K6" s="51"/>
      <c r="L6" s="49"/>
      <c r="M6" s="53"/>
      <c r="N6" s="50"/>
      <c r="O6" s="51"/>
      <c r="P6" s="51"/>
      <c r="Q6" s="49"/>
      <c r="R6" s="53"/>
      <c r="S6" s="50"/>
      <c r="T6" s="51"/>
      <c r="U6" s="51"/>
      <c r="V6" s="49"/>
      <c r="W6" s="53"/>
      <c r="X6" s="50"/>
      <c r="Y6" s="51"/>
      <c r="Z6" s="51"/>
      <c r="AA6" s="49"/>
      <c r="AB6" s="53"/>
      <c r="AC6" s="50"/>
      <c r="AD6" s="51"/>
      <c r="AE6" s="51"/>
      <c r="AF6" s="54">
        <f t="shared" ref="AF6:AF62" si="8">IF(D6+E6&gt;0,0.333,0)+IF(I6+J6&gt;0,0.333,0)+IF(N6+O6&gt;0,0.333,0)+IF(S6+T6&gt;0,0.333,0)+IF(X6+Y6&gt;0,0.333,0)+IF(AC6+AD6&gt;0,0.333,0)</f>
        <v>0</v>
      </c>
      <c r="AG6" s="55">
        <f t="shared" ref="AG6:AG62" si="9">SUM(D6,E6,I6,J6,N6,O6,S6,T6,X6,Y6,AC6,AD6,AF6)</f>
        <v>0</v>
      </c>
      <c r="AH6" s="56">
        <f t="shared" ref="AH6:AH62" si="10">IF(AG6&lt;40,AG6,40)-AI6</f>
        <v>0</v>
      </c>
      <c r="AI6" s="57">
        <f t="shared" ref="AI6:AI62" si="11">SUM(E6,J6,O6,T6,Y6,AD6)</f>
        <v>0</v>
      </c>
      <c r="AJ6" s="57">
        <f t="shared" ref="AJ6:AJ62" si="12">IF(AG6 &gt;40,AG6 -40,0)</f>
        <v>0</v>
      </c>
      <c r="AK6" s="58">
        <f t="shared" ref="AK6:AK62" si="13">SUM(F6,K6,P6,U6,Z6,AE6)+IF(F6+K6+P6+U6+Z6+AE6&gt;1,1)</f>
        <v>0</v>
      </c>
      <c r="AL6" s="59">
        <f t="shared" ref="AL6:AL62" si="14">SUM(AH6,AI6,AJ6,AK6)</f>
        <v>0</v>
      </c>
      <c r="AM6" s="60"/>
      <c r="AN6" s="228"/>
      <c r="AO6" s="61"/>
      <c r="AP6" s="61"/>
      <c r="AQ6" s="62">
        <f t="shared" ref="AQ6:AQ62" si="15">SUM(AM6:AP6)</f>
        <v>0</v>
      </c>
      <c r="AR6" s="63"/>
    </row>
    <row r="7" spans="1:59" s="28" customFormat="1" ht="23.7" customHeight="1" x14ac:dyDescent="0.3">
      <c r="A7" s="267" t="s">
        <v>68</v>
      </c>
      <c r="B7" s="69"/>
      <c r="C7" s="83"/>
      <c r="D7" s="71"/>
      <c r="E7" s="72"/>
      <c r="F7" s="72"/>
      <c r="G7" s="69"/>
      <c r="H7" s="83"/>
      <c r="I7" s="71"/>
      <c r="J7" s="72"/>
      <c r="K7" s="72"/>
      <c r="L7" s="69"/>
      <c r="M7" s="83"/>
      <c r="N7" s="71"/>
      <c r="O7" s="72"/>
      <c r="P7" s="72"/>
      <c r="Q7" s="69"/>
      <c r="R7" s="83"/>
      <c r="S7" s="71"/>
      <c r="T7" s="72"/>
      <c r="U7" s="72"/>
      <c r="V7" s="69"/>
      <c r="W7" s="83"/>
      <c r="X7" s="71"/>
      <c r="Y7" s="72"/>
      <c r="Z7" s="72"/>
      <c r="AA7" s="69"/>
      <c r="AB7" s="83"/>
      <c r="AC7" s="71"/>
      <c r="AD7" s="72"/>
      <c r="AE7" s="72"/>
      <c r="AF7" s="268">
        <f t="shared" si="8"/>
        <v>0</v>
      </c>
      <c r="AG7" s="269">
        <f t="shared" si="9"/>
        <v>0</v>
      </c>
      <c r="AH7" s="270">
        <f t="shared" si="10"/>
        <v>0</v>
      </c>
      <c r="AI7" s="271">
        <f t="shared" si="11"/>
        <v>0</v>
      </c>
      <c r="AJ7" s="271">
        <f t="shared" si="12"/>
        <v>0</v>
      </c>
      <c r="AK7" s="272">
        <f t="shared" si="13"/>
        <v>0</v>
      </c>
      <c r="AL7" s="273">
        <f t="shared" si="14"/>
        <v>0</v>
      </c>
      <c r="AM7" s="87"/>
      <c r="AN7" s="229"/>
      <c r="AO7" s="88"/>
      <c r="AP7" s="88"/>
      <c r="AQ7" s="89">
        <f t="shared" si="15"/>
        <v>0</v>
      </c>
      <c r="AR7" s="90"/>
    </row>
    <row r="8" spans="1:59" s="28" customFormat="1" ht="23.7" customHeight="1" x14ac:dyDescent="0.3">
      <c r="A8" s="52" t="s">
        <v>69</v>
      </c>
      <c r="B8" s="49"/>
      <c r="C8" s="53"/>
      <c r="D8" s="50"/>
      <c r="E8" s="51"/>
      <c r="F8" s="51"/>
      <c r="G8" s="49"/>
      <c r="H8" s="53"/>
      <c r="I8" s="50"/>
      <c r="J8" s="51"/>
      <c r="K8" s="51"/>
      <c r="L8" s="49"/>
      <c r="M8" s="53"/>
      <c r="N8" s="50"/>
      <c r="O8" s="51"/>
      <c r="P8" s="51"/>
      <c r="Q8" s="49"/>
      <c r="R8" s="53"/>
      <c r="S8" s="50"/>
      <c r="T8" s="51"/>
      <c r="U8" s="51"/>
      <c r="V8" s="49"/>
      <c r="W8" s="53"/>
      <c r="X8" s="50"/>
      <c r="Y8" s="51"/>
      <c r="Z8" s="51"/>
      <c r="AA8" s="49"/>
      <c r="AB8" s="53"/>
      <c r="AC8" s="50"/>
      <c r="AD8" s="51"/>
      <c r="AE8" s="51"/>
      <c r="AF8" s="54">
        <f t="shared" si="8"/>
        <v>0</v>
      </c>
      <c r="AG8" s="55">
        <f t="shared" si="9"/>
        <v>0</v>
      </c>
      <c r="AH8" s="64">
        <f t="shared" si="10"/>
        <v>0</v>
      </c>
      <c r="AI8" s="65">
        <f t="shared" si="11"/>
        <v>0</v>
      </c>
      <c r="AJ8" s="65">
        <f t="shared" si="12"/>
        <v>0</v>
      </c>
      <c r="AK8" s="66">
        <f t="shared" si="13"/>
        <v>0</v>
      </c>
      <c r="AL8" s="59">
        <f t="shared" si="14"/>
        <v>0</v>
      </c>
      <c r="AM8" s="91"/>
      <c r="AN8" s="228"/>
      <c r="AO8" s="92"/>
      <c r="AP8" s="92"/>
      <c r="AQ8" s="93">
        <f t="shared" si="15"/>
        <v>0</v>
      </c>
      <c r="AR8" s="94"/>
    </row>
    <row r="9" spans="1:59" s="28" customFormat="1" ht="23.7" customHeight="1" x14ac:dyDescent="0.3">
      <c r="A9" s="68" t="s">
        <v>70</v>
      </c>
      <c r="B9" s="69"/>
      <c r="C9" s="70"/>
      <c r="D9" s="71"/>
      <c r="E9" s="72"/>
      <c r="F9" s="72"/>
      <c r="G9" s="69"/>
      <c r="H9" s="70"/>
      <c r="I9" s="71"/>
      <c r="J9" s="72"/>
      <c r="K9" s="72"/>
      <c r="L9" s="69"/>
      <c r="M9" s="70"/>
      <c r="N9" s="71"/>
      <c r="O9" s="72"/>
      <c r="P9" s="72"/>
      <c r="Q9" s="69"/>
      <c r="R9" s="70"/>
      <c r="S9" s="71"/>
      <c r="T9" s="72"/>
      <c r="U9" s="72"/>
      <c r="V9" s="69"/>
      <c r="W9" s="70"/>
      <c r="X9" s="71"/>
      <c r="Y9" s="72"/>
      <c r="Z9" s="72"/>
      <c r="AA9" s="69"/>
      <c r="AB9" s="70"/>
      <c r="AC9" s="71"/>
      <c r="AD9" s="72"/>
      <c r="AE9" s="72"/>
      <c r="AF9" s="73">
        <f t="shared" ref="AF9:AF10" si="16">IF(D9+E9&gt;0,0.333,0)+IF(I9+J9&gt;0,0.333,0)+IF(N9+O9&gt;0,0.333,0)+IF(S9+T9&gt;0,0.333,0)+IF(X9+Y9&gt;0,0.333,0)+IF(AC9+AD9&gt;0,0.333,0)</f>
        <v>0</v>
      </c>
      <c r="AG9" s="74">
        <f t="shared" ref="AG9:AG10" si="17">SUM(D9,E9,I9,J9,N9,O9,S9,T9,X9,Y9,AC9,AD9,AF9)</f>
        <v>0</v>
      </c>
      <c r="AH9" s="75">
        <f t="shared" ref="AH9:AH10" si="18">IF(AG9&lt;40,AG9,40)-AI9</f>
        <v>0</v>
      </c>
      <c r="AI9" s="76">
        <f t="shared" ref="AI9:AI10" si="19">SUM(E9,J9,O9,T9,Y9,AD9)</f>
        <v>0</v>
      </c>
      <c r="AJ9" s="76">
        <f t="shared" ref="AJ9:AJ10" si="20">IF(AG9 &gt;40,AG9 -40,0)</f>
        <v>0</v>
      </c>
      <c r="AK9" s="77">
        <f t="shared" ref="AK9:AK10" si="21">SUM(F9,K9,P9,U9,Z9,AE9)+IF(F9+K9+P9+U9+Z9+AE9&gt;1,1)</f>
        <v>0</v>
      </c>
      <c r="AL9" s="78">
        <f t="shared" ref="AL9:AL10" si="22">SUM(AH9,AI9,AJ9,AK9)</f>
        <v>0</v>
      </c>
      <c r="AM9" s="79"/>
      <c r="AN9" s="229"/>
      <c r="AO9" s="80"/>
      <c r="AP9" s="80"/>
      <c r="AQ9" s="81">
        <f t="shared" ref="AQ9" si="23">SUM(AM9:AP9)</f>
        <v>0</v>
      </c>
      <c r="AR9" s="82"/>
    </row>
    <row r="10" spans="1:59" s="28" customFormat="1" ht="23.7" customHeight="1" x14ac:dyDescent="0.3">
      <c r="A10" s="52" t="s">
        <v>71</v>
      </c>
      <c r="B10" s="49"/>
      <c r="C10" s="53"/>
      <c r="D10" s="50"/>
      <c r="E10" s="51"/>
      <c r="F10" s="51"/>
      <c r="G10" s="49"/>
      <c r="H10" s="53"/>
      <c r="I10" s="50"/>
      <c r="J10" s="51"/>
      <c r="K10" s="51"/>
      <c r="L10" s="49"/>
      <c r="M10" s="53"/>
      <c r="N10" s="50"/>
      <c r="O10" s="51"/>
      <c r="P10" s="51"/>
      <c r="Q10" s="49"/>
      <c r="R10" s="53"/>
      <c r="S10" s="50"/>
      <c r="T10" s="51"/>
      <c r="U10" s="51"/>
      <c r="V10" s="49"/>
      <c r="W10" s="53"/>
      <c r="X10" s="50"/>
      <c r="Y10" s="51"/>
      <c r="Z10" s="51"/>
      <c r="AA10" s="49"/>
      <c r="AB10" s="53"/>
      <c r="AC10" s="50"/>
      <c r="AD10" s="51"/>
      <c r="AE10" s="51"/>
      <c r="AF10" s="54">
        <f t="shared" si="16"/>
        <v>0</v>
      </c>
      <c r="AG10" s="55">
        <f t="shared" si="17"/>
        <v>0</v>
      </c>
      <c r="AH10" s="64">
        <f t="shared" si="18"/>
        <v>0</v>
      </c>
      <c r="AI10" s="65">
        <f t="shared" si="19"/>
        <v>0</v>
      </c>
      <c r="AJ10" s="65">
        <f t="shared" si="20"/>
        <v>0</v>
      </c>
      <c r="AK10" s="66">
        <f t="shared" si="21"/>
        <v>0</v>
      </c>
      <c r="AL10" s="59">
        <f t="shared" si="22"/>
        <v>0</v>
      </c>
      <c r="AM10" s="60"/>
      <c r="AN10" s="228"/>
      <c r="AO10" s="61"/>
      <c r="AP10" s="61"/>
      <c r="AQ10" s="93">
        <f t="shared" si="15"/>
        <v>0</v>
      </c>
      <c r="AR10" s="63"/>
    </row>
    <row r="11" spans="1:59" s="28" customFormat="1" ht="23.7" customHeight="1" x14ac:dyDescent="0.3">
      <c r="A11" s="68" t="s">
        <v>72</v>
      </c>
      <c r="B11" s="69"/>
      <c r="C11" s="70"/>
      <c r="D11" s="71"/>
      <c r="E11" s="72"/>
      <c r="F11" s="72"/>
      <c r="G11" s="69"/>
      <c r="H11" s="70"/>
      <c r="I11" s="71"/>
      <c r="J11" s="72"/>
      <c r="K11" s="72"/>
      <c r="L11" s="69"/>
      <c r="M11" s="70"/>
      <c r="N11" s="71"/>
      <c r="O11" s="72"/>
      <c r="P11" s="72"/>
      <c r="Q11" s="69"/>
      <c r="R11" s="70"/>
      <c r="S11" s="71"/>
      <c r="T11" s="72"/>
      <c r="U11" s="72"/>
      <c r="V11" s="69"/>
      <c r="W11" s="70"/>
      <c r="X11" s="71"/>
      <c r="Y11" s="72"/>
      <c r="Z11" s="72"/>
      <c r="AA11" s="69"/>
      <c r="AB11" s="70"/>
      <c r="AC11" s="71"/>
      <c r="AD11" s="72"/>
      <c r="AE11" s="72"/>
      <c r="AF11" s="73">
        <f t="shared" si="8"/>
        <v>0</v>
      </c>
      <c r="AG11" s="74">
        <f t="shared" si="9"/>
        <v>0</v>
      </c>
      <c r="AH11" s="75">
        <f t="shared" si="10"/>
        <v>0</v>
      </c>
      <c r="AI11" s="76">
        <f t="shared" si="11"/>
        <v>0</v>
      </c>
      <c r="AJ11" s="76">
        <f t="shared" si="12"/>
        <v>0</v>
      </c>
      <c r="AK11" s="77">
        <f t="shared" si="13"/>
        <v>0</v>
      </c>
      <c r="AL11" s="78">
        <f t="shared" si="14"/>
        <v>0</v>
      </c>
      <c r="AM11" s="79"/>
      <c r="AN11" s="229"/>
      <c r="AO11" s="80"/>
      <c r="AP11" s="80"/>
      <c r="AQ11" s="81">
        <f t="shared" si="15"/>
        <v>0</v>
      </c>
      <c r="AR11" s="82"/>
    </row>
    <row r="12" spans="1:59" s="28" customFormat="1" ht="23.4" customHeight="1" x14ac:dyDescent="0.3">
      <c r="A12" s="52" t="s">
        <v>73</v>
      </c>
      <c r="B12" s="49"/>
      <c r="C12" s="53"/>
      <c r="D12" s="50"/>
      <c r="E12" s="51"/>
      <c r="F12" s="51"/>
      <c r="G12" s="49"/>
      <c r="H12" s="53"/>
      <c r="I12" s="50"/>
      <c r="J12" s="51"/>
      <c r="K12" s="51"/>
      <c r="L12" s="49"/>
      <c r="M12" s="53"/>
      <c r="N12" s="50"/>
      <c r="O12" s="51"/>
      <c r="P12" s="51"/>
      <c r="Q12" s="49"/>
      <c r="R12" s="53"/>
      <c r="S12" s="50"/>
      <c r="T12" s="51"/>
      <c r="U12" s="51"/>
      <c r="V12" s="49"/>
      <c r="W12" s="53"/>
      <c r="X12" s="50"/>
      <c r="Y12" s="51"/>
      <c r="Z12" s="51"/>
      <c r="AA12" s="49"/>
      <c r="AB12" s="53"/>
      <c r="AC12" s="50"/>
      <c r="AD12" s="51"/>
      <c r="AE12" s="51"/>
      <c r="AF12" s="54">
        <f t="shared" ref="AF12" si="24">IF(D12+E12&gt;0,0.333,0)+IF(I12+J12&gt;0,0.333,0)+IF(N12+O12&gt;0,0.333,0)+IF(S12+T12&gt;0,0.333,0)+IF(X12+Y12&gt;0,0.333,0)+IF(AC12+AD12&gt;0,0.333,0)</f>
        <v>0</v>
      </c>
      <c r="AG12" s="55">
        <f t="shared" ref="AG12" si="25">SUM(D12,E12,I12,J12,N12,O12,S12,T12,X12,Y12,AC12,AD12,AF12)</f>
        <v>0</v>
      </c>
      <c r="AH12" s="64">
        <f t="shared" ref="AH12" si="26">IF(AG12&lt;40,AG12,40)-AI12</f>
        <v>0</v>
      </c>
      <c r="AI12" s="65">
        <f t="shared" ref="AI12" si="27">SUM(E12,J12,O12,T12,Y12,AD12)</f>
        <v>0</v>
      </c>
      <c r="AJ12" s="65">
        <f t="shared" ref="AJ12" si="28">IF(AG12 &gt;40,AG12 -40,0)</f>
        <v>0</v>
      </c>
      <c r="AK12" s="66">
        <f t="shared" ref="AK12" si="29">SUM(F12,K12,P12,U12,Z12,AE12)+IF(F12+K12+P12+U12+Z12+AE12&gt;1,1)</f>
        <v>0</v>
      </c>
      <c r="AL12" s="59">
        <f t="shared" ref="AL12" si="30">SUM(AH12,AI12,AJ12,AK12)</f>
        <v>0</v>
      </c>
      <c r="AM12" s="60"/>
      <c r="AN12" s="228"/>
      <c r="AO12" s="61"/>
      <c r="AP12" s="61"/>
      <c r="AQ12" s="62">
        <f t="shared" ref="AQ12" si="31">SUM(AM12:AP12)</f>
        <v>0</v>
      </c>
      <c r="AR12" s="63"/>
    </row>
    <row r="13" spans="1:59" s="28" customFormat="1" ht="23.7" customHeight="1" x14ac:dyDescent="0.3">
      <c r="A13" s="52" t="s">
        <v>74</v>
      </c>
      <c r="B13" s="49"/>
      <c r="C13" s="53"/>
      <c r="D13" s="50"/>
      <c r="E13" s="51"/>
      <c r="F13" s="51"/>
      <c r="G13" s="49"/>
      <c r="H13" s="53"/>
      <c r="I13" s="50"/>
      <c r="J13" s="51"/>
      <c r="K13" s="51"/>
      <c r="L13" s="49"/>
      <c r="M13" s="53"/>
      <c r="N13" s="50"/>
      <c r="O13" s="51"/>
      <c r="P13" s="51"/>
      <c r="Q13" s="49"/>
      <c r="R13" s="53"/>
      <c r="S13" s="50"/>
      <c r="T13" s="51"/>
      <c r="U13" s="51"/>
      <c r="V13" s="49"/>
      <c r="W13" s="53"/>
      <c r="X13" s="50"/>
      <c r="Y13" s="51"/>
      <c r="Z13" s="51"/>
      <c r="AA13" s="49"/>
      <c r="AB13" s="53"/>
      <c r="AC13" s="50"/>
      <c r="AD13" s="51"/>
      <c r="AE13" s="51"/>
      <c r="AF13" s="54">
        <f t="shared" si="8"/>
        <v>0</v>
      </c>
      <c r="AG13" s="55">
        <f t="shared" si="9"/>
        <v>0</v>
      </c>
      <c r="AH13" s="64">
        <f t="shared" si="10"/>
        <v>0</v>
      </c>
      <c r="AI13" s="65">
        <f t="shared" si="11"/>
        <v>0</v>
      </c>
      <c r="AJ13" s="65">
        <f t="shared" si="12"/>
        <v>0</v>
      </c>
      <c r="AK13" s="66">
        <f t="shared" si="13"/>
        <v>0</v>
      </c>
      <c r="AL13" s="59">
        <f t="shared" si="14"/>
        <v>0</v>
      </c>
      <c r="AM13" s="60"/>
      <c r="AN13" s="228"/>
      <c r="AO13" s="61"/>
      <c r="AP13" s="61"/>
      <c r="AQ13" s="62">
        <f t="shared" si="15"/>
        <v>0</v>
      </c>
      <c r="AR13" s="63"/>
    </row>
    <row r="14" spans="1:59" s="28" customFormat="1" ht="23.7" customHeight="1" x14ac:dyDescent="0.3">
      <c r="A14" s="68" t="s">
        <v>75</v>
      </c>
      <c r="B14" s="69"/>
      <c r="C14" s="70"/>
      <c r="D14" s="71"/>
      <c r="E14" s="72"/>
      <c r="F14" s="72"/>
      <c r="G14" s="69"/>
      <c r="H14" s="70"/>
      <c r="I14" s="71"/>
      <c r="J14" s="72"/>
      <c r="K14" s="72"/>
      <c r="L14" s="69"/>
      <c r="M14" s="70"/>
      <c r="N14" s="71"/>
      <c r="O14" s="72"/>
      <c r="P14" s="72"/>
      <c r="Q14" s="69"/>
      <c r="R14" s="70"/>
      <c r="S14" s="71"/>
      <c r="T14" s="72"/>
      <c r="U14" s="72"/>
      <c r="V14" s="69"/>
      <c r="W14" s="70"/>
      <c r="X14" s="71"/>
      <c r="Y14" s="72"/>
      <c r="Z14" s="72"/>
      <c r="AA14" s="69"/>
      <c r="AB14" s="70"/>
      <c r="AC14" s="71"/>
      <c r="AD14" s="72"/>
      <c r="AE14" s="72"/>
      <c r="AF14" s="73">
        <f t="shared" si="8"/>
        <v>0</v>
      </c>
      <c r="AG14" s="74">
        <f t="shared" si="9"/>
        <v>0</v>
      </c>
      <c r="AH14" s="75">
        <f t="shared" si="10"/>
        <v>0</v>
      </c>
      <c r="AI14" s="76">
        <f t="shared" si="11"/>
        <v>0</v>
      </c>
      <c r="AJ14" s="76">
        <f t="shared" si="12"/>
        <v>0</v>
      </c>
      <c r="AK14" s="77">
        <f t="shared" si="13"/>
        <v>0</v>
      </c>
      <c r="AL14" s="78">
        <f t="shared" si="14"/>
        <v>0</v>
      </c>
      <c r="AM14" s="79"/>
      <c r="AN14" s="229"/>
      <c r="AO14" s="80"/>
      <c r="AP14" s="80"/>
      <c r="AQ14" s="81">
        <f t="shared" si="15"/>
        <v>0</v>
      </c>
      <c r="AR14" s="82"/>
    </row>
    <row r="15" spans="1:59" s="28" customFormat="1" ht="23.7" customHeight="1" x14ac:dyDescent="0.3">
      <c r="A15" s="52" t="s">
        <v>230</v>
      </c>
      <c r="B15" s="49"/>
      <c r="C15" s="67"/>
      <c r="D15" s="50"/>
      <c r="E15" s="51"/>
      <c r="F15" s="51"/>
      <c r="G15" s="49"/>
      <c r="H15" s="67"/>
      <c r="I15" s="50"/>
      <c r="J15" s="51"/>
      <c r="K15" s="51"/>
      <c r="L15" s="49"/>
      <c r="M15" s="67"/>
      <c r="N15" s="50"/>
      <c r="O15" s="51"/>
      <c r="P15" s="51"/>
      <c r="Q15" s="49"/>
      <c r="R15" s="67"/>
      <c r="S15" s="50"/>
      <c r="T15" s="51"/>
      <c r="U15" s="51"/>
      <c r="V15" s="49"/>
      <c r="W15" s="67"/>
      <c r="X15" s="50"/>
      <c r="Y15" s="51"/>
      <c r="Z15" s="51"/>
      <c r="AA15" s="49"/>
      <c r="AB15" s="67"/>
      <c r="AC15" s="50"/>
      <c r="AD15" s="51"/>
      <c r="AE15" s="51"/>
      <c r="AF15" s="54">
        <f t="shared" si="8"/>
        <v>0</v>
      </c>
      <c r="AG15" s="55">
        <f t="shared" si="9"/>
        <v>0</v>
      </c>
      <c r="AH15" s="64">
        <f t="shared" si="10"/>
        <v>0</v>
      </c>
      <c r="AI15" s="65">
        <f t="shared" si="11"/>
        <v>0</v>
      </c>
      <c r="AJ15" s="65">
        <f t="shared" si="12"/>
        <v>0</v>
      </c>
      <c r="AK15" s="66">
        <f t="shared" si="13"/>
        <v>0</v>
      </c>
      <c r="AL15" s="59">
        <f t="shared" si="14"/>
        <v>0</v>
      </c>
      <c r="AM15" s="60"/>
      <c r="AN15" s="228"/>
      <c r="AO15" s="61"/>
      <c r="AP15" s="61"/>
      <c r="AQ15" s="62">
        <f t="shared" si="15"/>
        <v>0</v>
      </c>
      <c r="AR15" s="6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6" spans="1:59" s="28" customFormat="1" ht="23.7" customHeight="1" x14ac:dyDescent="0.3">
      <c r="A16" s="68" t="s">
        <v>78</v>
      </c>
      <c r="B16" s="69"/>
      <c r="C16" s="70"/>
      <c r="D16" s="71"/>
      <c r="E16" s="72"/>
      <c r="F16" s="72"/>
      <c r="G16" s="69"/>
      <c r="H16" s="70"/>
      <c r="I16" s="71"/>
      <c r="J16" s="72"/>
      <c r="K16" s="72"/>
      <c r="L16" s="69"/>
      <c r="M16" s="70"/>
      <c r="N16" s="71"/>
      <c r="O16" s="72"/>
      <c r="P16" s="72"/>
      <c r="Q16" s="69"/>
      <c r="R16" s="70"/>
      <c r="S16" s="71"/>
      <c r="T16" s="72"/>
      <c r="U16" s="72"/>
      <c r="V16" s="69"/>
      <c r="W16" s="70"/>
      <c r="X16" s="71"/>
      <c r="Y16" s="72"/>
      <c r="Z16" s="72"/>
      <c r="AA16" s="69"/>
      <c r="AB16" s="70"/>
      <c r="AC16" s="71"/>
      <c r="AD16" s="72"/>
      <c r="AE16" s="72"/>
      <c r="AF16" s="73">
        <f t="shared" ref="AF16" si="32">IF(D16+E16&gt;0,0.333,0)+IF(I16+J16&gt;0,0.333,0)+IF(N16+O16&gt;0,0.333,0)+IF(S16+T16&gt;0,0.333,0)+IF(X16+Y16&gt;0,0.333,0)+IF(AC16+AD16&gt;0,0.333,0)</f>
        <v>0</v>
      </c>
      <c r="AG16" s="74">
        <f t="shared" ref="AG16" si="33">SUM(D16,E16,I16,J16,N16,O16,S16,T16,X16,Y16,AC16,AD16,AF16)</f>
        <v>0</v>
      </c>
      <c r="AH16" s="75">
        <f t="shared" ref="AH16" si="34">IF(AG16&lt;40,AG16,40)-AI16</f>
        <v>0</v>
      </c>
      <c r="AI16" s="76">
        <f t="shared" ref="AI16" si="35">SUM(E16,J16,O16,T16,Y16,AD16)</f>
        <v>0</v>
      </c>
      <c r="AJ16" s="76">
        <f t="shared" ref="AJ16" si="36">IF(AG16 &gt;40,AG16 -40,0)</f>
        <v>0</v>
      </c>
      <c r="AK16" s="77">
        <f t="shared" ref="AK16" si="37">SUM(F16,K16,P16,U16,Z16,AE16)+IF(F16+K16+P16+U16+Z16+AE16&gt;1,1)</f>
        <v>0</v>
      </c>
      <c r="AL16" s="78">
        <f t="shared" ref="AL16" si="38">SUM(AH16,AI16,AJ16,AK16)</f>
        <v>0</v>
      </c>
      <c r="AM16" s="79"/>
      <c r="AN16" s="229"/>
      <c r="AO16" s="80"/>
      <c r="AP16" s="80"/>
      <c r="AQ16" s="81">
        <f t="shared" ref="AQ16" si="39">SUM(AM16:AP16)</f>
        <v>0</v>
      </c>
      <c r="AR16" s="82"/>
    </row>
    <row r="17" spans="1:44" s="28" customFormat="1" ht="23.7" customHeight="1" x14ac:dyDescent="0.3">
      <c r="A17" s="52" t="s">
        <v>79</v>
      </c>
      <c r="B17" s="49"/>
      <c r="C17" s="53"/>
      <c r="D17" s="50"/>
      <c r="E17" s="51"/>
      <c r="F17" s="51"/>
      <c r="G17" s="49"/>
      <c r="H17" s="53"/>
      <c r="I17" s="50"/>
      <c r="J17" s="51"/>
      <c r="K17" s="51"/>
      <c r="L17" s="49"/>
      <c r="M17" s="53"/>
      <c r="N17" s="50"/>
      <c r="O17" s="51"/>
      <c r="P17" s="51"/>
      <c r="Q17" s="49"/>
      <c r="R17" s="53"/>
      <c r="S17" s="50"/>
      <c r="T17" s="51"/>
      <c r="U17" s="51"/>
      <c r="V17" s="49"/>
      <c r="W17" s="53"/>
      <c r="X17" s="50"/>
      <c r="Y17" s="51"/>
      <c r="Z17" s="51"/>
      <c r="AA17" s="49"/>
      <c r="AB17" s="53"/>
      <c r="AC17" s="50"/>
      <c r="AD17" s="51"/>
      <c r="AE17" s="51"/>
      <c r="AF17" s="54">
        <f t="shared" si="8"/>
        <v>0</v>
      </c>
      <c r="AG17" s="55">
        <f t="shared" si="9"/>
        <v>0</v>
      </c>
      <c r="AH17" s="64">
        <f t="shared" si="10"/>
        <v>0</v>
      </c>
      <c r="AI17" s="65">
        <f t="shared" si="11"/>
        <v>0</v>
      </c>
      <c r="AJ17" s="65">
        <f t="shared" si="12"/>
        <v>0</v>
      </c>
      <c r="AK17" s="66">
        <f t="shared" si="13"/>
        <v>0</v>
      </c>
      <c r="AL17" s="59">
        <f t="shared" si="14"/>
        <v>0</v>
      </c>
      <c r="AM17" s="60"/>
      <c r="AN17" s="228"/>
      <c r="AO17" s="61"/>
      <c r="AP17" s="61"/>
      <c r="AQ17" s="62">
        <f t="shared" si="15"/>
        <v>0</v>
      </c>
      <c r="AR17" s="63"/>
    </row>
    <row r="18" spans="1:44" s="28" customFormat="1" ht="23.7" customHeight="1" x14ac:dyDescent="0.3">
      <c r="A18" s="68" t="s">
        <v>80</v>
      </c>
      <c r="B18" s="69"/>
      <c r="C18" s="70"/>
      <c r="D18" s="71"/>
      <c r="E18" s="72"/>
      <c r="F18" s="72"/>
      <c r="G18" s="69"/>
      <c r="H18" s="70"/>
      <c r="I18" s="71"/>
      <c r="J18" s="72"/>
      <c r="K18" s="72"/>
      <c r="L18" s="69"/>
      <c r="M18" s="70"/>
      <c r="N18" s="71"/>
      <c r="O18" s="72"/>
      <c r="P18" s="72"/>
      <c r="Q18" s="69"/>
      <c r="R18" s="70"/>
      <c r="S18" s="71"/>
      <c r="T18" s="72"/>
      <c r="U18" s="72"/>
      <c r="V18" s="69"/>
      <c r="W18" s="70"/>
      <c r="X18" s="71"/>
      <c r="Y18" s="72"/>
      <c r="Z18" s="72"/>
      <c r="AA18" s="69"/>
      <c r="AB18" s="70"/>
      <c r="AC18" s="71"/>
      <c r="AD18" s="72"/>
      <c r="AE18" s="72"/>
      <c r="AF18" s="73">
        <f t="shared" si="8"/>
        <v>0</v>
      </c>
      <c r="AG18" s="74">
        <f t="shared" si="9"/>
        <v>0</v>
      </c>
      <c r="AH18" s="75">
        <f t="shared" si="10"/>
        <v>0</v>
      </c>
      <c r="AI18" s="76">
        <f t="shared" si="11"/>
        <v>0</v>
      </c>
      <c r="AJ18" s="76">
        <f t="shared" si="12"/>
        <v>0</v>
      </c>
      <c r="AK18" s="77">
        <f t="shared" si="13"/>
        <v>0</v>
      </c>
      <c r="AL18" s="78">
        <f t="shared" si="14"/>
        <v>0</v>
      </c>
      <c r="AM18" s="79"/>
      <c r="AN18" s="229"/>
      <c r="AO18" s="80"/>
      <c r="AP18" s="80"/>
      <c r="AQ18" s="81">
        <f t="shared" si="15"/>
        <v>0</v>
      </c>
      <c r="AR18" s="82"/>
    </row>
    <row r="19" spans="1:44" s="28" customFormat="1" ht="23.7" customHeight="1" x14ac:dyDescent="0.3">
      <c r="A19" s="52" t="s">
        <v>81</v>
      </c>
      <c r="B19" s="49"/>
      <c r="C19" s="53"/>
      <c r="D19" s="50"/>
      <c r="E19" s="51"/>
      <c r="F19" s="51"/>
      <c r="G19" s="49"/>
      <c r="H19" s="53"/>
      <c r="I19" s="50"/>
      <c r="J19" s="51"/>
      <c r="K19" s="51"/>
      <c r="L19" s="49"/>
      <c r="M19" s="53"/>
      <c r="N19" s="50"/>
      <c r="O19" s="51"/>
      <c r="P19" s="51"/>
      <c r="Q19" s="49"/>
      <c r="R19" s="53"/>
      <c r="S19" s="50"/>
      <c r="T19" s="51"/>
      <c r="U19" s="51"/>
      <c r="V19" s="49"/>
      <c r="W19" s="53"/>
      <c r="X19" s="50"/>
      <c r="Y19" s="51"/>
      <c r="Z19" s="51"/>
      <c r="AA19" s="49"/>
      <c r="AB19" s="53"/>
      <c r="AC19" s="50"/>
      <c r="AD19" s="51"/>
      <c r="AE19" s="51"/>
      <c r="AF19" s="54">
        <f t="shared" si="8"/>
        <v>0</v>
      </c>
      <c r="AG19" s="55">
        <f t="shared" si="9"/>
        <v>0</v>
      </c>
      <c r="AH19" s="64">
        <f t="shared" si="10"/>
        <v>0</v>
      </c>
      <c r="AI19" s="65">
        <f t="shared" si="11"/>
        <v>0</v>
      </c>
      <c r="AJ19" s="65">
        <f t="shared" si="12"/>
        <v>0</v>
      </c>
      <c r="AK19" s="66">
        <f t="shared" si="13"/>
        <v>0</v>
      </c>
      <c r="AL19" s="59">
        <f t="shared" si="14"/>
        <v>0</v>
      </c>
      <c r="AM19" s="60"/>
      <c r="AN19" s="228"/>
      <c r="AO19" s="61"/>
      <c r="AP19" s="61"/>
      <c r="AQ19" s="62">
        <f t="shared" si="15"/>
        <v>0</v>
      </c>
      <c r="AR19" s="63"/>
    </row>
    <row r="20" spans="1:44" s="28" customFormat="1" ht="23.7" customHeight="1" x14ac:dyDescent="0.3">
      <c r="A20" s="68" t="s">
        <v>82</v>
      </c>
      <c r="B20" s="69"/>
      <c r="C20" s="70"/>
      <c r="D20" s="71"/>
      <c r="E20" s="72"/>
      <c r="F20" s="72"/>
      <c r="G20" s="69"/>
      <c r="H20" s="70"/>
      <c r="I20" s="71"/>
      <c r="J20" s="72"/>
      <c r="K20" s="72"/>
      <c r="L20" s="69"/>
      <c r="M20" s="70"/>
      <c r="N20" s="71"/>
      <c r="O20" s="72"/>
      <c r="P20" s="72"/>
      <c r="Q20" s="69"/>
      <c r="R20" s="70"/>
      <c r="S20" s="71"/>
      <c r="T20" s="72"/>
      <c r="U20" s="72"/>
      <c r="V20" s="69"/>
      <c r="W20" s="70"/>
      <c r="X20" s="71"/>
      <c r="Y20" s="72"/>
      <c r="Z20" s="72"/>
      <c r="AA20" s="69"/>
      <c r="AB20" s="70"/>
      <c r="AC20" s="71"/>
      <c r="AD20" s="72"/>
      <c r="AE20" s="72"/>
      <c r="AF20" s="73">
        <f t="shared" ref="AF20:AF21" si="40">IF(D20+E20&gt;0,0.333,0)+IF(I20+J20&gt;0,0.333,0)+IF(N20+O20&gt;0,0.333,0)+IF(S20+T20&gt;0,0.333,0)+IF(X20+Y20&gt;0,0.333,0)+IF(AC20+AD20&gt;0,0.333,0)</f>
        <v>0</v>
      </c>
      <c r="AG20" s="74">
        <f t="shared" ref="AG20:AG21" si="41">SUM(D20,E20,I20,J20,N20,O20,S20,T20,X20,Y20,AC20,AD20,AF20)</f>
        <v>0</v>
      </c>
      <c r="AH20" s="75">
        <f t="shared" ref="AH20:AH21" si="42">IF(AG20&lt;40,AG20,40)-AI20</f>
        <v>0</v>
      </c>
      <c r="AI20" s="76">
        <f t="shared" ref="AI20:AI21" si="43">SUM(E20,J20,O20,T20,Y20,AD20)</f>
        <v>0</v>
      </c>
      <c r="AJ20" s="76">
        <f t="shared" ref="AJ20:AJ21" si="44">IF(AG20 &gt;40,AG20 -40,0)</f>
        <v>0</v>
      </c>
      <c r="AK20" s="77">
        <f t="shared" ref="AK20:AK21" si="45">SUM(F20,K20,P20,U20,Z20,AE20)+IF(F20+K20+P20+U20+Z20+AE20&gt;1,1)</f>
        <v>0</v>
      </c>
      <c r="AL20" s="78">
        <f t="shared" ref="AL20:AL21" si="46">SUM(AH20,AI20,AJ20,AK20)</f>
        <v>0</v>
      </c>
      <c r="AM20" s="79"/>
      <c r="AN20" s="229"/>
      <c r="AO20" s="80"/>
      <c r="AP20" s="80"/>
      <c r="AQ20" s="81">
        <f>SUM(AM20:AP20)</f>
        <v>0</v>
      </c>
      <c r="AR20" s="82"/>
    </row>
    <row r="21" spans="1:44" s="28" customFormat="1" ht="23.7" customHeight="1" x14ac:dyDescent="0.3">
      <c r="A21" s="52" t="s">
        <v>83</v>
      </c>
      <c r="B21" s="49"/>
      <c r="C21" s="53"/>
      <c r="D21" s="50"/>
      <c r="E21" s="51"/>
      <c r="F21" s="51"/>
      <c r="G21" s="49"/>
      <c r="H21" s="53"/>
      <c r="I21" s="50"/>
      <c r="J21" s="51"/>
      <c r="K21" s="51"/>
      <c r="L21" s="49"/>
      <c r="M21" s="53"/>
      <c r="N21" s="50"/>
      <c r="O21" s="51"/>
      <c r="P21" s="51"/>
      <c r="Q21" s="49"/>
      <c r="R21" s="53"/>
      <c r="S21" s="50"/>
      <c r="T21" s="51"/>
      <c r="U21" s="51"/>
      <c r="V21" s="49"/>
      <c r="W21" s="53"/>
      <c r="X21" s="50"/>
      <c r="Y21" s="51"/>
      <c r="Z21" s="51"/>
      <c r="AA21" s="49"/>
      <c r="AB21" s="53"/>
      <c r="AC21" s="50"/>
      <c r="AD21" s="51"/>
      <c r="AE21" s="51"/>
      <c r="AF21" s="54">
        <f t="shared" si="40"/>
        <v>0</v>
      </c>
      <c r="AG21" s="55">
        <f t="shared" si="41"/>
        <v>0</v>
      </c>
      <c r="AH21" s="64">
        <f t="shared" si="42"/>
        <v>0</v>
      </c>
      <c r="AI21" s="65">
        <f t="shared" si="43"/>
        <v>0</v>
      </c>
      <c r="AJ21" s="65">
        <f t="shared" si="44"/>
        <v>0</v>
      </c>
      <c r="AK21" s="66">
        <f t="shared" si="45"/>
        <v>0</v>
      </c>
      <c r="AL21" s="59">
        <f t="shared" si="46"/>
        <v>0</v>
      </c>
      <c r="AM21" s="60"/>
      <c r="AN21" s="228"/>
      <c r="AO21" s="61"/>
      <c r="AP21" s="61"/>
      <c r="AQ21" s="62">
        <f>SUM(AM21:AP21)</f>
        <v>0</v>
      </c>
      <c r="AR21" s="63"/>
    </row>
    <row r="22" spans="1:44" s="28" customFormat="1" ht="23.7" customHeight="1" x14ac:dyDescent="0.3">
      <c r="A22" s="68" t="s">
        <v>84</v>
      </c>
      <c r="B22" s="69"/>
      <c r="C22" s="70"/>
      <c r="D22" s="71"/>
      <c r="E22" s="72"/>
      <c r="F22" s="72"/>
      <c r="G22" s="69"/>
      <c r="H22" s="70"/>
      <c r="I22" s="71"/>
      <c r="J22" s="72"/>
      <c r="K22" s="72"/>
      <c r="L22" s="69"/>
      <c r="M22" s="70"/>
      <c r="N22" s="71"/>
      <c r="O22" s="72"/>
      <c r="P22" s="72"/>
      <c r="Q22" s="69"/>
      <c r="R22" s="70"/>
      <c r="S22" s="71"/>
      <c r="T22" s="72"/>
      <c r="U22" s="72"/>
      <c r="V22" s="69"/>
      <c r="W22" s="70"/>
      <c r="X22" s="71"/>
      <c r="Y22" s="72"/>
      <c r="Z22" s="72"/>
      <c r="AA22" s="69"/>
      <c r="AB22" s="70"/>
      <c r="AC22" s="71"/>
      <c r="AD22" s="72"/>
      <c r="AE22" s="72"/>
      <c r="AF22" s="73">
        <f t="shared" si="8"/>
        <v>0</v>
      </c>
      <c r="AG22" s="74">
        <f t="shared" si="9"/>
        <v>0</v>
      </c>
      <c r="AH22" s="75">
        <f t="shared" si="10"/>
        <v>0</v>
      </c>
      <c r="AI22" s="76">
        <f t="shared" si="11"/>
        <v>0</v>
      </c>
      <c r="AJ22" s="76">
        <f t="shared" si="12"/>
        <v>0</v>
      </c>
      <c r="AK22" s="77">
        <f t="shared" si="13"/>
        <v>0</v>
      </c>
      <c r="AL22" s="78">
        <f t="shared" si="14"/>
        <v>0</v>
      </c>
      <c r="AM22" s="79"/>
      <c r="AN22" s="229"/>
      <c r="AO22" s="80"/>
      <c r="AP22" s="80"/>
      <c r="AQ22" s="81">
        <f t="shared" si="15"/>
        <v>0</v>
      </c>
      <c r="AR22" s="82"/>
    </row>
    <row r="23" spans="1:44" s="28" customFormat="1" ht="23.7" customHeight="1" x14ac:dyDescent="0.3">
      <c r="A23" s="52" t="s">
        <v>85</v>
      </c>
      <c r="B23" s="49"/>
      <c r="C23" s="53"/>
      <c r="D23" s="50"/>
      <c r="E23" s="51"/>
      <c r="F23" s="51"/>
      <c r="G23" s="49"/>
      <c r="H23" s="53"/>
      <c r="I23" s="50"/>
      <c r="J23" s="51"/>
      <c r="K23" s="51"/>
      <c r="L23" s="49"/>
      <c r="M23" s="53"/>
      <c r="N23" s="50"/>
      <c r="O23" s="51"/>
      <c r="P23" s="51"/>
      <c r="Q23" s="49"/>
      <c r="R23" s="53"/>
      <c r="S23" s="50"/>
      <c r="T23" s="51"/>
      <c r="U23" s="51"/>
      <c r="V23" s="49"/>
      <c r="W23" s="53"/>
      <c r="X23" s="50"/>
      <c r="Y23" s="51"/>
      <c r="Z23" s="51"/>
      <c r="AA23" s="49"/>
      <c r="AB23" s="53"/>
      <c r="AC23" s="50"/>
      <c r="AD23" s="51"/>
      <c r="AE23" s="51"/>
      <c r="AF23" s="54">
        <f t="shared" si="8"/>
        <v>0</v>
      </c>
      <c r="AG23" s="55">
        <f t="shared" si="9"/>
        <v>0</v>
      </c>
      <c r="AH23" s="64">
        <f t="shared" si="10"/>
        <v>0</v>
      </c>
      <c r="AI23" s="65">
        <f t="shared" si="11"/>
        <v>0</v>
      </c>
      <c r="AJ23" s="65">
        <f t="shared" si="12"/>
        <v>0</v>
      </c>
      <c r="AK23" s="66">
        <f t="shared" si="13"/>
        <v>0</v>
      </c>
      <c r="AL23" s="59">
        <f t="shared" si="14"/>
        <v>0</v>
      </c>
      <c r="AM23" s="60"/>
      <c r="AN23" s="228"/>
      <c r="AO23" s="61"/>
      <c r="AP23" s="61"/>
      <c r="AQ23" s="62">
        <f t="shared" si="15"/>
        <v>0</v>
      </c>
      <c r="AR23" s="63"/>
    </row>
    <row r="24" spans="1:44" s="28" customFormat="1" ht="23.7" customHeight="1" x14ac:dyDescent="0.3">
      <c r="A24" s="68" t="s">
        <v>86</v>
      </c>
      <c r="B24" s="69"/>
      <c r="C24" s="70"/>
      <c r="D24" s="71"/>
      <c r="E24" s="72"/>
      <c r="F24" s="72"/>
      <c r="G24" s="69"/>
      <c r="H24" s="70"/>
      <c r="I24" s="71"/>
      <c r="J24" s="72"/>
      <c r="K24" s="72"/>
      <c r="L24" s="69"/>
      <c r="M24" s="70"/>
      <c r="N24" s="71"/>
      <c r="O24" s="72"/>
      <c r="P24" s="72"/>
      <c r="Q24" s="69"/>
      <c r="R24" s="70"/>
      <c r="S24" s="71"/>
      <c r="T24" s="72"/>
      <c r="U24" s="72"/>
      <c r="V24" s="69"/>
      <c r="W24" s="70"/>
      <c r="X24" s="71"/>
      <c r="Y24" s="72"/>
      <c r="Z24" s="72"/>
      <c r="AA24" s="69"/>
      <c r="AB24" s="70"/>
      <c r="AC24" s="71"/>
      <c r="AD24" s="72"/>
      <c r="AE24" s="72"/>
      <c r="AF24" s="73">
        <f t="shared" ref="AF24" si="47">IF(D24+E24&gt;0,0.333,0)+IF(I24+J24&gt;0,0.333,0)+IF(N24+O24&gt;0,0.333,0)+IF(S24+T24&gt;0,0.333,0)+IF(X24+Y24&gt;0,0.333,0)+IF(AC24+AD24&gt;0,0.333,0)</f>
        <v>0</v>
      </c>
      <c r="AG24" s="74">
        <f t="shared" ref="AG24" si="48">SUM(D24,E24,I24,J24,N24,O24,S24,T24,X24,Y24,AC24,AD24,AF24)</f>
        <v>0</v>
      </c>
      <c r="AH24" s="75">
        <f t="shared" ref="AH24" si="49">IF(AG24&lt;40,AG24,40)-AI24</f>
        <v>0</v>
      </c>
      <c r="AI24" s="76">
        <f t="shared" ref="AI24" si="50">SUM(E24,J24,O24,T24,Y24,AD24)</f>
        <v>0</v>
      </c>
      <c r="AJ24" s="76">
        <f t="shared" ref="AJ24" si="51">IF(AG24 &gt;40,AG24 -40,0)</f>
        <v>0</v>
      </c>
      <c r="AK24" s="77">
        <f t="shared" ref="AK24" si="52">SUM(F24,K24,P24,U24,Z24,AE24)+IF(F24+K24+P24+U24+Z24+AE24&gt;1,1)</f>
        <v>0</v>
      </c>
      <c r="AL24" s="78">
        <f t="shared" ref="AL24" si="53">SUM(AH24,AI24,AJ24,AK24)</f>
        <v>0</v>
      </c>
      <c r="AM24" s="79"/>
      <c r="AN24" s="229"/>
      <c r="AO24" s="80"/>
      <c r="AP24" s="80"/>
      <c r="AQ24" s="81">
        <f t="shared" ref="AQ24" si="54">SUM(AM24:AP24)</f>
        <v>0</v>
      </c>
      <c r="AR24" s="82"/>
    </row>
    <row r="25" spans="1:44" s="28" customFormat="1" ht="23.7" customHeight="1" x14ac:dyDescent="0.3">
      <c r="A25" s="52" t="s">
        <v>87</v>
      </c>
      <c r="B25" s="49"/>
      <c r="C25" s="53"/>
      <c r="D25" s="50"/>
      <c r="E25" s="51"/>
      <c r="F25" s="51"/>
      <c r="G25" s="49"/>
      <c r="H25" s="53"/>
      <c r="I25" s="50"/>
      <c r="J25" s="51"/>
      <c r="K25" s="51"/>
      <c r="L25" s="49"/>
      <c r="M25" s="53"/>
      <c r="N25" s="50"/>
      <c r="O25" s="51"/>
      <c r="P25" s="51"/>
      <c r="Q25" s="49"/>
      <c r="R25" s="53"/>
      <c r="S25" s="50"/>
      <c r="T25" s="51"/>
      <c r="U25" s="51"/>
      <c r="V25" s="49"/>
      <c r="W25" s="53"/>
      <c r="X25" s="50"/>
      <c r="Y25" s="51"/>
      <c r="Z25" s="51"/>
      <c r="AA25" s="49"/>
      <c r="AB25" s="53"/>
      <c r="AC25" s="50"/>
      <c r="AD25" s="51"/>
      <c r="AE25" s="51"/>
      <c r="AF25" s="54">
        <f t="shared" si="8"/>
        <v>0</v>
      </c>
      <c r="AG25" s="55">
        <f t="shared" si="9"/>
        <v>0</v>
      </c>
      <c r="AH25" s="64">
        <f t="shared" si="10"/>
        <v>0</v>
      </c>
      <c r="AI25" s="65">
        <f t="shared" si="11"/>
        <v>0</v>
      </c>
      <c r="AJ25" s="65">
        <f t="shared" si="12"/>
        <v>0</v>
      </c>
      <c r="AK25" s="66">
        <f t="shared" si="13"/>
        <v>0</v>
      </c>
      <c r="AL25" s="59">
        <f t="shared" si="14"/>
        <v>0</v>
      </c>
      <c r="AM25" s="60"/>
      <c r="AN25" s="228"/>
      <c r="AO25" s="61"/>
      <c r="AP25" s="61"/>
      <c r="AQ25" s="62">
        <f t="shared" si="15"/>
        <v>0</v>
      </c>
      <c r="AR25" s="63"/>
    </row>
    <row r="26" spans="1:44" s="28" customFormat="1" ht="23.7" customHeight="1" x14ac:dyDescent="0.3">
      <c r="A26" s="68" t="s">
        <v>88</v>
      </c>
      <c r="B26" s="69"/>
      <c r="C26" s="70"/>
      <c r="D26" s="71"/>
      <c r="E26" s="72"/>
      <c r="F26" s="72"/>
      <c r="G26" s="69"/>
      <c r="H26" s="70"/>
      <c r="I26" s="71"/>
      <c r="J26" s="72"/>
      <c r="K26" s="72"/>
      <c r="L26" s="69"/>
      <c r="M26" s="70"/>
      <c r="N26" s="71"/>
      <c r="O26" s="72"/>
      <c r="P26" s="72"/>
      <c r="Q26" s="69"/>
      <c r="R26" s="70"/>
      <c r="S26" s="71"/>
      <c r="T26" s="72"/>
      <c r="U26" s="72"/>
      <c r="V26" s="69"/>
      <c r="W26" s="70"/>
      <c r="X26" s="71"/>
      <c r="Y26" s="72"/>
      <c r="Z26" s="72"/>
      <c r="AA26" s="69"/>
      <c r="AB26" s="70"/>
      <c r="AC26" s="71"/>
      <c r="AD26" s="72"/>
      <c r="AE26" s="72"/>
      <c r="AF26" s="73">
        <f t="shared" si="8"/>
        <v>0</v>
      </c>
      <c r="AG26" s="74">
        <f t="shared" si="9"/>
        <v>0</v>
      </c>
      <c r="AH26" s="75">
        <f t="shared" si="10"/>
        <v>0</v>
      </c>
      <c r="AI26" s="76">
        <f t="shared" si="11"/>
        <v>0</v>
      </c>
      <c r="AJ26" s="76">
        <f t="shared" si="12"/>
        <v>0</v>
      </c>
      <c r="AK26" s="77">
        <f t="shared" si="13"/>
        <v>0</v>
      </c>
      <c r="AL26" s="78">
        <f t="shared" si="14"/>
        <v>0</v>
      </c>
      <c r="AM26" s="79"/>
      <c r="AN26" s="229"/>
      <c r="AO26" s="80"/>
      <c r="AP26" s="80"/>
      <c r="AQ26" s="81">
        <f t="shared" si="15"/>
        <v>0</v>
      </c>
      <c r="AR26" s="82"/>
    </row>
    <row r="27" spans="1:44" s="28" customFormat="1" ht="23.7" customHeight="1" x14ac:dyDescent="0.3">
      <c r="A27" s="52" t="s">
        <v>89</v>
      </c>
      <c r="B27" s="49"/>
      <c r="C27" s="53"/>
      <c r="D27" s="50"/>
      <c r="E27" s="51"/>
      <c r="F27" s="51"/>
      <c r="G27" s="49"/>
      <c r="H27" s="53"/>
      <c r="I27" s="50"/>
      <c r="J27" s="51"/>
      <c r="K27" s="51"/>
      <c r="L27" s="49"/>
      <c r="M27" s="53"/>
      <c r="N27" s="50"/>
      <c r="O27" s="51"/>
      <c r="P27" s="51"/>
      <c r="Q27" s="49"/>
      <c r="R27" s="53"/>
      <c r="S27" s="50"/>
      <c r="T27" s="51"/>
      <c r="U27" s="51"/>
      <c r="V27" s="49"/>
      <c r="W27" s="53"/>
      <c r="X27" s="50"/>
      <c r="Y27" s="51"/>
      <c r="Z27" s="51"/>
      <c r="AA27" s="49"/>
      <c r="AB27" s="53"/>
      <c r="AC27" s="50"/>
      <c r="AD27" s="51"/>
      <c r="AE27" s="51"/>
      <c r="AF27" s="54">
        <f t="shared" si="8"/>
        <v>0</v>
      </c>
      <c r="AG27" s="55">
        <f t="shared" si="9"/>
        <v>0</v>
      </c>
      <c r="AH27" s="64">
        <f t="shared" si="10"/>
        <v>0</v>
      </c>
      <c r="AI27" s="65">
        <f t="shared" si="11"/>
        <v>0</v>
      </c>
      <c r="AJ27" s="65">
        <f t="shared" si="12"/>
        <v>0</v>
      </c>
      <c r="AK27" s="66">
        <f t="shared" si="13"/>
        <v>0</v>
      </c>
      <c r="AL27" s="59">
        <f t="shared" si="14"/>
        <v>0</v>
      </c>
      <c r="AM27" s="60"/>
      <c r="AN27" s="228"/>
      <c r="AO27" s="61"/>
      <c r="AP27" s="61"/>
      <c r="AQ27" s="62">
        <f t="shared" si="15"/>
        <v>0</v>
      </c>
      <c r="AR27" s="63"/>
    </row>
    <row r="28" spans="1:44" s="28" customFormat="1" ht="23.7" customHeight="1" x14ac:dyDescent="0.3">
      <c r="A28" s="68" t="s">
        <v>90</v>
      </c>
      <c r="B28" s="69"/>
      <c r="C28" s="83"/>
      <c r="D28" s="71"/>
      <c r="E28" s="72"/>
      <c r="F28" s="72"/>
      <c r="G28" s="69"/>
      <c r="H28" s="83"/>
      <c r="I28" s="71"/>
      <c r="J28" s="72"/>
      <c r="K28" s="72"/>
      <c r="L28" s="69"/>
      <c r="M28" s="83"/>
      <c r="N28" s="71"/>
      <c r="O28" s="72"/>
      <c r="P28" s="72"/>
      <c r="Q28" s="69"/>
      <c r="R28" s="83"/>
      <c r="S28" s="71"/>
      <c r="T28" s="72"/>
      <c r="U28" s="72"/>
      <c r="V28" s="69"/>
      <c r="W28" s="83"/>
      <c r="X28" s="71"/>
      <c r="Y28" s="72"/>
      <c r="Z28" s="72"/>
      <c r="AA28" s="69"/>
      <c r="AB28" s="83"/>
      <c r="AC28" s="71"/>
      <c r="AD28" s="72"/>
      <c r="AE28" s="72"/>
      <c r="AF28" s="73">
        <f t="shared" si="8"/>
        <v>0</v>
      </c>
      <c r="AG28" s="74">
        <f t="shared" si="9"/>
        <v>0</v>
      </c>
      <c r="AH28" s="75">
        <f t="shared" si="10"/>
        <v>0</v>
      </c>
      <c r="AI28" s="76">
        <f t="shared" si="11"/>
        <v>0</v>
      </c>
      <c r="AJ28" s="76">
        <f t="shared" si="12"/>
        <v>0</v>
      </c>
      <c r="AK28" s="77">
        <f t="shared" si="13"/>
        <v>0</v>
      </c>
      <c r="AL28" s="78">
        <f t="shared" si="14"/>
        <v>0</v>
      </c>
      <c r="AM28" s="79"/>
      <c r="AN28" s="229"/>
      <c r="AO28" s="80"/>
      <c r="AP28" s="80"/>
      <c r="AQ28" s="81">
        <f t="shared" si="15"/>
        <v>0</v>
      </c>
      <c r="AR28" s="82"/>
    </row>
    <row r="29" spans="1:44" s="28" customFormat="1" ht="23.7" customHeight="1" x14ac:dyDescent="0.3">
      <c r="A29" s="52" t="s">
        <v>91</v>
      </c>
      <c r="B29" s="49"/>
      <c r="C29" s="53"/>
      <c r="D29" s="50"/>
      <c r="E29" s="51"/>
      <c r="F29" s="51"/>
      <c r="G29" s="49"/>
      <c r="H29" s="53"/>
      <c r="I29" s="50"/>
      <c r="J29" s="51"/>
      <c r="K29" s="51"/>
      <c r="L29" s="49"/>
      <c r="M29" s="53"/>
      <c r="N29" s="50"/>
      <c r="O29" s="51"/>
      <c r="P29" s="51"/>
      <c r="Q29" s="49"/>
      <c r="R29" s="53"/>
      <c r="S29" s="50"/>
      <c r="T29" s="51"/>
      <c r="U29" s="51"/>
      <c r="V29" s="49"/>
      <c r="W29" s="53"/>
      <c r="X29" s="50"/>
      <c r="Y29" s="51"/>
      <c r="Z29" s="51"/>
      <c r="AA29" s="49"/>
      <c r="AB29" s="53"/>
      <c r="AC29" s="50"/>
      <c r="AD29" s="51"/>
      <c r="AE29" s="51"/>
      <c r="AF29" s="54">
        <f t="shared" si="8"/>
        <v>0</v>
      </c>
      <c r="AG29" s="55">
        <f t="shared" si="9"/>
        <v>0</v>
      </c>
      <c r="AH29" s="64">
        <f t="shared" si="10"/>
        <v>0</v>
      </c>
      <c r="AI29" s="65">
        <f t="shared" si="11"/>
        <v>0</v>
      </c>
      <c r="AJ29" s="65">
        <f t="shared" si="12"/>
        <v>0</v>
      </c>
      <c r="AK29" s="66">
        <f t="shared" si="13"/>
        <v>0</v>
      </c>
      <c r="AL29" s="59">
        <f t="shared" si="14"/>
        <v>0</v>
      </c>
      <c r="AM29" s="60"/>
      <c r="AN29" s="228"/>
      <c r="AO29" s="61"/>
      <c r="AP29" s="61"/>
      <c r="AQ29" s="62">
        <f t="shared" si="15"/>
        <v>0</v>
      </c>
      <c r="AR29" s="63"/>
    </row>
    <row r="30" spans="1:44" s="28" customFormat="1" ht="23.7" customHeight="1" x14ac:dyDescent="0.3">
      <c r="A30" s="68" t="s">
        <v>92</v>
      </c>
      <c r="B30" s="69"/>
      <c r="C30" s="70"/>
      <c r="D30" s="71"/>
      <c r="E30" s="72"/>
      <c r="F30" s="72"/>
      <c r="G30" s="69"/>
      <c r="H30" s="70"/>
      <c r="I30" s="71"/>
      <c r="J30" s="72"/>
      <c r="K30" s="72"/>
      <c r="L30" s="69"/>
      <c r="M30" s="70"/>
      <c r="N30" s="71"/>
      <c r="O30" s="72"/>
      <c r="P30" s="72"/>
      <c r="Q30" s="69"/>
      <c r="R30" s="70"/>
      <c r="S30" s="71"/>
      <c r="T30" s="72"/>
      <c r="U30" s="72"/>
      <c r="V30" s="69"/>
      <c r="W30" s="70"/>
      <c r="X30" s="71"/>
      <c r="Y30" s="72"/>
      <c r="Z30" s="72"/>
      <c r="AA30" s="69"/>
      <c r="AB30" s="70"/>
      <c r="AC30" s="71"/>
      <c r="AD30" s="72"/>
      <c r="AE30" s="72"/>
      <c r="AF30" s="73">
        <f t="shared" ref="AF30" si="55">IF(D30+E30&gt;0,0.333,0)+IF(I30+J30&gt;0,0.333,0)+IF(N30+O30&gt;0,0.333,0)+IF(S30+T30&gt;0,0.333,0)+IF(X30+Y30&gt;0,0.333,0)+IF(AC30+AD30&gt;0,0.333,0)</f>
        <v>0</v>
      </c>
      <c r="AG30" s="74">
        <f t="shared" ref="AG30" si="56">SUM(D30,E30,I30,J30,N30,O30,S30,T30,X30,Y30,AC30,AD30,AF30)</f>
        <v>0</v>
      </c>
      <c r="AH30" s="75">
        <f t="shared" ref="AH30" si="57">IF(AG30&lt;40,AG30,40)-AI30</f>
        <v>0</v>
      </c>
      <c r="AI30" s="76">
        <f t="shared" ref="AI30" si="58">SUM(E30,J30,O30,T30,Y30,AD30)</f>
        <v>0</v>
      </c>
      <c r="AJ30" s="76">
        <f t="shared" ref="AJ30" si="59">IF(AG30 &gt;40,AG30 -40,0)</f>
        <v>0</v>
      </c>
      <c r="AK30" s="77">
        <f t="shared" ref="AK30" si="60">SUM(F30,K30,P30,U30,Z30,AE30)+IF(F30+K30+P30+U30+Z30+AE30&gt;1,1)</f>
        <v>0</v>
      </c>
      <c r="AL30" s="78">
        <f t="shared" ref="AL30" si="61">SUM(AH30,AI30,AJ30,AK30)</f>
        <v>0</v>
      </c>
      <c r="AM30" s="79"/>
      <c r="AN30" s="229"/>
      <c r="AO30" s="80"/>
      <c r="AP30" s="80"/>
      <c r="AQ30" s="81">
        <f t="shared" ref="AQ30" si="62">SUM(AM30:AP30)</f>
        <v>0</v>
      </c>
      <c r="AR30" s="82"/>
    </row>
    <row r="31" spans="1:44" s="28" customFormat="1" ht="23.7" customHeight="1" x14ac:dyDescent="0.3">
      <c r="A31" s="52" t="s">
        <v>93</v>
      </c>
      <c r="B31" s="49"/>
      <c r="C31" s="53"/>
      <c r="D31" s="50"/>
      <c r="E31" s="51"/>
      <c r="F31" s="51"/>
      <c r="G31" s="49"/>
      <c r="H31" s="53"/>
      <c r="I31" s="50"/>
      <c r="J31" s="51"/>
      <c r="K31" s="51"/>
      <c r="L31" s="49"/>
      <c r="M31" s="53"/>
      <c r="N31" s="50"/>
      <c r="O31" s="51"/>
      <c r="P31" s="51"/>
      <c r="Q31" s="49"/>
      <c r="R31" s="53"/>
      <c r="S31" s="50"/>
      <c r="T31" s="51"/>
      <c r="U31" s="51"/>
      <c r="V31" s="49"/>
      <c r="W31" s="53"/>
      <c r="X31" s="50"/>
      <c r="Y31" s="51"/>
      <c r="Z31" s="51"/>
      <c r="AA31" s="49"/>
      <c r="AB31" s="53"/>
      <c r="AC31" s="50"/>
      <c r="AD31" s="51"/>
      <c r="AE31" s="51"/>
      <c r="AF31" s="54">
        <f t="shared" si="8"/>
        <v>0</v>
      </c>
      <c r="AG31" s="55">
        <f t="shared" si="9"/>
        <v>0</v>
      </c>
      <c r="AH31" s="64">
        <f t="shared" si="10"/>
        <v>0</v>
      </c>
      <c r="AI31" s="65">
        <f t="shared" si="11"/>
        <v>0</v>
      </c>
      <c r="AJ31" s="65">
        <f t="shared" si="12"/>
        <v>0</v>
      </c>
      <c r="AK31" s="66">
        <f t="shared" si="13"/>
        <v>0</v>
      </c>
      <c r="AL31" s="59">
        <f t="shared" si="14"/>
        <v>0</v>
      </c>
      <c r="AM31" s="60"/>
      <c r="AN31" s="228"/>
      <c r="AO31" s="61"/>
      <c r="AP31" s="61"/>
      <c r="AQ31" s="62">
        <f t="shared" si="15"/>
        <v>0</v>
      </c>
      <c r="AR31" s="63"/>
    </row>
    <row r="32" spans="1:44" s="28" customFormat="1" ht="23.7" customHeight="1" x14ac:dyDescent="0.3">
      <c r="A32" s="68" t="s">
        <v>94</v>
      </c>
      <c r="B32" s="69"/>
      <c r="C32" s="70"/>
      <c r="D32" s="71"/>
      <c r="E32" s="72"/>
      <c r="F32" s="72"/>
      <c r="G32" s="69"/>
      <c r="H32" s="70"/>
      <c r="I32" s="71"/>
      <c r="J32" s="72"/>
      <c r="K32" s="72"/>
      <c r="L32" s="69"/>
      <c r="M32" s="70"/>
      <c r="N32" s="71"/>
      <c r="O32" s="72"/>
      <c r="P32" s="72"/>
      <c r="Q32" s="69"/>
      <c r="R32" s="70"/>
      <c r="S32" s="71"/>
      <c r="T32" s="72"/>
      <c r="U32" s="72"/>
      <c r="V32" s="69"/>
      <c r="W32" s="70"/>
      <c r="X32" s="71"/>
      <c r="Y32" s="72"/>
      <c r="Z32" s="72"/>
      <c r="AA32" s="69"/>
      <c r="AB32" s="70"/>
      <c r="AC32" s="71"/>
      <c r="AD32" s="72"/>
      <c r="AE32" s="72"/>
      <c r="AF32" s="73">
        <f t="shared" ref="AF32" si="63">IF(D32+E32&gt;0,0.333,0)+IF(I32+J32&gt;0,0.333,0)+IF(N32+O32&gt;0,0.333,0)+IF(S32+T32&gt;0,0.333,0)+IF(X32+Y32&gt;0,0.333,0)+IF(AC32+AD32&gt;0,0.333,0)</f>
        <v>0</v>
      </c>
      <c r="AG32" s="74">
        <f t="shared" ref="AG32" si="64">SUM(D32,E32,I32,J32,N32,O32,S32,T32,X32,Y32,AC32,AD32,AF32)</f>
        <v>0</v>
      </c>
      <c r="AH32" s="75">
        <f t="shared" ref="AH32" si="65">IF(AG32&lt;40,AG32,40)-AI32</f>
        <v>0</v>
      </c>
      <c r="AI32" s="76">
        <f t="shared" ref="AI32" si="66">SUM(E32,J32,O32,T32,Y32,AD32)</f>
        <v>0</v>
      </c>
      <c r="AJ32" s="76">
        <f t="shared" ref="AJ32" si="67">IF(AG32 &gt;40,AG32 -40,0)</f>
        <v>0</v>
      </c>
      <c r="AK32" s="77">
        <f t="shared" ref="AK32" si="68">SUM(F32,K32,P32,U32,Z32,AE32)+IF(F32+K32+P32+U32+Z32+AE32&gt;1,1)</f>
        <v>0</v>
      </c>
      <c r="AL32" s="78">
        <f t="shared" ref="AL32" si="69">SUM(AH32,AI32,AJ32,AK32)</f>
        <v>0</v>
      </c>
      <c r="AM32" s="79"/>
      <c r="AN32" s="229"/>
      <c r="AO32" s="80"/>
      <c r="AP32" s="80"/>
      <c r="AQ32" s="81">
        <f t="shared" ref="AQ32" si="70">SUM(AM32:AP32)</f>
        <v>0</v>
      </c>
      <c r="AR32" s="82"/>
    </row>
    <row r="33" spans="1:44" s="28" customFormat="1" ht="23.7" customHeight="1" x14ac:dyDescent="0.3">
      <c r="A33" s="52" t="s">
        <v>231</v>
      </c>
      <c r="B33" s="49"/>
      <c r="C33" s="53"/>
      <c r="D33" s="50"/>
      <c r="E33" s="51"/>
      <c r="F33" s="51"/>
      <c r="G33" s="49"/>
      <c r="H33" s="53"/>
      <c r="I33" s="50"/>
      <c r="J33" s="51"/>
      <c r="K33" s="51"/>
      <c r="L33" s="49"/>
      <c r="M33" s="53"/>
      <c r="N33" s="50"/>
      <c r="O33" s="51"/>
      <c r="P33" s="51"/>
      <c r="Q33" s="49"/>
      <c r="R33" s="53"/>
      <c r="S33" s="50"/>
      <c r="T33" s="51"/>
      <c r="U33" s="51"/>
      <c r="V33" s="49"/>
      <c r="W33" s="53"/>
      <c r="X33" s="50"/>
      <c r="Y33" s="51"/>
      <c r="Z33" s="51"/>
      <c r="AA33" s="49"/>
      <c r="AB33" s="53"/>
      <c r="AC33" s="50"/>
      <c r="AD33" s="51"/>
      <c r="AE33" s="51"/>
      <c r="AF33" s="54">
        <f t="shared" ref="AF33:AF34" si="71">IF(D33+E33&gt;0,0.333,0)+IF(I33+J33&gt;0,0.333,0)+IF(N33+O33&gt;0,0.333,0)+IF(S33+T33&gt;0,0.333,0)+IF(X33+Y33&gt;0,0.333,0)+IF(AC33+AD33&gt;0,0.333,0)</f>
        <v>0</v>
      </c>
      <c r="AG33" s="55">
        <f t="shared" ref="AG33:AG34" si="72">SUM(D33,E33,I33,J33,N33,O33,S33,T33,X33,Y33,AC33,AD33,AF33)</f>
        <v>0</v>
      </c>
      <c r="AH33" s="64">
        <f t="shared" ref="AH33:AH34" si="73">IF(AG33&lt;40,AG33,40)-AI33</f>
        <v>0</v>
      </c>
      <c r="AI33" s="65">
        <f t="shared" ref="AI33:AI34" si="74">SUM(E33,J33,O33,T33,Y33,AD33)</f>
        <v>0</v>
      </c>
      <c r="AJ33" s="65">
        <f t="shared" ref="AJ33:AJ34" si="75">IF(AG33 &gt;40,AG33 -40,0)</f>
        <v>0</v>
      </c>
      <c r="AK33" s="66">
        <f t="shared" ref="AK33:AK34" si="76">SUM(F33,K33,P33,U33,Z33,AE33)+IF(F33+K33+P33+U33+Z33+AE33&gt;1,1)</f>
        <v>0</v>
      </c>
      <c r="AL33" s="59">
        <f t="shared" ref="AL33:AL34" si="77">SUM(AH33,AI33,AJ33,AK33)</f>
        <v>0</v>
      </c>
      <c r="AM33" s="60"/>
      <c r="AN33" s="228"/>
      <c r="AO33" s="61"/>
      <c r="AP33" s="61"/>
      <c r="AQ33" s="62">
        <f t="shared" ref="AQ33:AQ34" si="78">SUM(AM33:AP33)</f>
        <v>0</v>
      </c>
      <c r="AR33" s="63"/>
    </row>
    <row r="34" spans="1:44" s="28" customFormat="1" ht="23.7" customHeight="1" x14ac:dyDescent="0.3">
      <c r="A34" s="68" t="s">
        <v>95</v>
      </c>
      <c r="B34" s="69"/>
      <c r="C34" s="70"/>
      <c r="D34" s="71"/>
      <c r="E34" s="72"/>
      <c r="F34" s="72"/>
      <c r="G34" s="69"/>
      <c r="H34" s="70"/>
      <c r="I34" s="71"/>
      <c r="J34" s="72"/>
      <c r="K34" s="72"/>
      <c r="L34" s="69"/>
      <c r="M34" s="70"/>
      <c r="N34" s="71"/>
      <c r="O34" s="72"/>
      <c r="P34" s="72"/>
      <c r="Q34" s="69"/>
      <c r="R34" s="70"/>
      <c r="S34" s="71"/>
      <c r="T34" s="72"/>
      <c r="U34" s="72"/>
      <c r="V34" s="69"/>
      <c r="W34" s="70"/>
      <c r="X34" s="71"/>
      <c r="Y34" s="72"/>
      <c r="Z34" s="72"/>
      <c r="AA34" s="69"/>
      <c r="AB34" s="70"/>
      <c r="AC34" s="71"/>
      <c r="AD34" s="72"/>
      <c r="AE34" s="72"/>
      <c r="AF34" s="73">
        <f t="shared" si="71"/>
        <v>0</v>
      </c>
      <c r="AG34" s="74">
        <f t="shared" si="72"/>
        <v>0</v>
      </c>
      <c r="AH34" s="75">
        <f t="shared" si="73"/>
        <v>0</v>
      </c>
      <c r="AI34" s="76">
        <f t="shared" si="74"/>
        <v>0</v>
      </c>
      <c r="AJ34" s="76">
        <f t="shared" si="75"/>
        <v>0</v>
      </c>
      <c r="AK34" s="77">
        <f t="shared" si="76"/>
        <v>0</v>
      </c>
      <c r="AL34" s="78">
        <f t="shared" si="77"/>
        <v>0</v>
      </c>
      <c r="AM34" s="79"/>
      <c r="AN34" s="229"/>
      <c r="AO34" s="80"/>
      <c r="AP34" s="80"/>
      <c r="AQ34" s="81">
        <f t="shared" si="78"/>
        <v>0</v>
      </c>
      <c r="AR34" s="82"/>
    </row>
    <row r="35" spans="1:44" s="28" customFormat="1" ht="23.7" customHeight="1" x14ac:dyDescent="0.3">
      <c r="A35" s="52" t="s">
        <v>96</v>
      </c>
      <c r="B35" s="49"/>
      <c r="C35" s="53"/>
      <c r="D35" s="50"/>
      <c r="E35" s="51"/>
      <c r="F35" s="51"/>
      <c r="G35" s="49"/>
      <c r="H35" s="53"/>
      <c r="I35" s="50"/>
      <c r="J35" s="51"/>
      <c r="K35" s="51"/>
      <c r="L35" s="49"/>
      <c r="M35" s="53"/>
      <c r="N35" s="50"/>
      <c r="O35" s="51"/>
      <c r="P35" s="51"/>
      <c r="Q35" s="49"/>
      <c r="R35" s="53"/>
      <c r="S35" s="50"/>
      <c r="T35" s="51"/>
      <c r="U35" s="51"/>
      <c r="V35" s="49"/>
      <c r="W35" s="53"/>
      <c r="X35" s="50"/>
      <c r="Y35" s="51"/>
      <c r="Z35" s="51"/>
      <c r="AA35" s="49"/>
      <c r="AB35" s="53"/>
      <c r="AC35" s="50"/>
      <c r="AD35" s="51"/>
      <c r="AE35" s="51"/>
      <c r="AF35" s="54">
        <f t="shared" ref="AF35" si="79">IF(D35+E35&gt;0,0.333,0)+IF(I35+J35&gt;0,0.333,0)+IF(N35+O35&gt;0,0.333,0)+IF(S35+T35&gt;0,0.333,0)+IF(X35+Y35&gt;0,0.333,0)+IF(AC35+AD35&gt;0,0.333,0)</f>
        <v>0</v>
      </c>
      <c r="AG35" s="55">
        <f t="shared" ref="AG35" si="80">SUM(D35,E35,I35,J35,N35,O35,S35,T35,X35,Y35,AC35,AD35,AF35)</f>
        <v>0</v>
      </c>
      <c r="AH35" s="64">
        <f t="shared" ref="AH35" si="81">IF(AG35&lt;40,AG35,40)-AI35</f>
        <v>0</v>
      </c>
      <c r="AI35" s="65">
        <f t="shared" ref="AI35" si="82">SUM(E35,J35,O35,T35,Y35,AD35)</f>
        <v>0</v>
      </c>
      <c r="AJ35" s="65">
        <f t="shared" ref="AJ35" si="83">IF(AG35 &gt;40,AG35 -40,0)</f>
        <v>0</v>
      </c>
      <c r="AK35" s="66">
        <f t="shared" ref="AK35" si="84">SUM(F35,K35,P35,U35,Z35,AE35)+IF(F35+K35+P35+U35+Z35+AE35&gt;1,1)</f>
        <v>0</v>
      </c>
      <c r="AL35" s="59">
        <f t="shared" ref="AL35" si="85">SUM(AH35,AI35,AJ35,AK35)</f>
        <v>0</v>
      </c>
      <c r="AM35" s="60"/>
      <c r="AN35" s="228"/>
      <c r="AO35" s="61"/>
      <c r="AP35" s="61"/>
      <c r="AQ35" s="62">
        <f t="shared" ref="AQ35" si="86">SUM(AM35:AP35)</f>
        <v>0</v>
      </c>
      <c r="AR35" s="63"/>
    </row>
    <row r="36" spans="1:44" s="23" customFormat="1" ht="23.7" customHeight="1" x14ac:dyDescent="0.3">
      <c r="A36" s="68" t="s">
        <v>97</v>
      </c>
      <c r="B36" s="69"/>
      <c r="C36" s="70"/>
      <c r="D36" s="71"/>
      <c r="E36" s="72"/>
      <c r="F36" s="72"/>
      <c r="G36" s="69"/>
      <c r="H36" s="70"/>
      <c r="I36" s="71"/>
      <c r="J36" s="72"/>
      <c r="K36" s="72"/>
      <c r="L36" s="69"/>
      <c r="M36" s="70"/>
      <c r="N36" s="71"/>
      <c r="O36" s="72"/>
      <c r="P36" s="72"/>
      <c r="Q36" s="69"/>
      <c r="R36" s="70"/>
      <c r="S36" s="71"/>
      <c r="T36" s="72"/>
      <c r="U36" s="72"/>
      <c r="V36" s="69"/>
      <c r="W36" s="70"/>
      <c r="X36" s="71"/>
      <c r="Y36" s="72"/>
      <c r="Z36" s="72"/>
      <c r="AA36" s="69"/>
      <c r="AB36" s="70"/>
      <c r="AC36" s="71"/>
      <c r="AD36" s="72"/>
      <c r="AE36" s="72"/>
      <c r="AF36" s="73">
        <f t="shared" si="8"/>
        <v>0</v>
      </c>
      <c r="AG36" s="74">
        <f t="shared" si="9"/>
        <v>0</v>
      </c>
      <c r="AH36" s="75">
        <f t="shared" si="10"/>
        <v>0</v>
      </c>
      <c r="AI36" s="76">
        <f t="shared" si="11"/>
        <v>0</v>
      </c>
      <c r="AJ36" s="76">
        <f t="shared" si="12"/>
        <v>0</v>
      </c>
      <c r="AK36" s="77">
        <f t="shared" si="13"/>
        <v>0</v>
      </c>
      <c r="AL36" s="78">
        <f t="shared" si="14"/>
        <v>0</v>
      </c>
      <c r="AM36" s="79"/>
      <c r="AN36" s="229"/>
      <c r="AO36" s="80"/>
      <c r="AP36" s="80"/>
      <c r="AQ36" s="81">
        <f t="shared" si="15"/>
        <v>0</v>
      </c>
      <c r="AR36" s="82"/>
    </row>
    <row r="37" spans="1:44" s="28" customFormat="1" ht="23.7" customHeight="1" x14ac:dyDescent="0.3">
      <c r="A37" s="52" t="s">
        <v>98</v>
      </c>
      <c r="B37" s="49"/>
      <c r="C37" s="67"/>
      <c r="D37" s="50"/>
      <c r="E37" s="51"/>
      <c r="F37" s="51"/>
      <c r="G37" s="49"/>
      <c r="H37" s="67"/>
      <c r="I37" s="50"/>
      <c r="J37" s="51"/>
      <c r="K37" s="51"/>
      <c r="L37" s="49"/>
      <c r="M37" s="67"/>
      <c r="N37" s="50"/>
      <c r="O37" s="51"/>
      <c r="P37" s="51"/>
      <c r="Q37" s="49"/>
      <c r="R37" s="67"/>
      <c r="S37" s="50"/>
      <c r="T37" s="51"/>
      <c r="U37" s="51"/>
      <c r="V37" s="49"/>
      <c r="W37" s="67"/>
      <c r="X37" s="50"/>
      <c r="Y37" s="51"/>
      <c r="Z37" s="51"/>
      <c r="AA37" s="49"/>
      <c r="AB37" s="67"/>
      <c r="AC37" s="50"/>
      <c r="AD37" s="51"/>
      <c r="AE37" s="51"/>
      <c r="AF37" s="54">
        <f t="shared" si="8"/>
        <v>0</v>
      </c>
      <c r="AG37" s="55">
        <f t="shared" si="9"/>
        <v>0</v>
      </c>
      <c r="AH37" s="64">
        <f t="shared" si="10"/>
        <v>0</v>
      </c>
      <c r="AI37" s="65">
        <f t="shared" si="11"/>
        <v>0</v>
      </c>
      <c r="AJ37" s="65">
        <f t="shared" si="12"/>
        <v>0</v>
      </c>
      <c r="AK37" s="66">
        <f t="shared" si="13"/>
        <v>0</v>
      </c>
      <c r="AL37" s="59">
        <f t="shared" si="14"/>
        <v>0</v>
      </c>
      <c r="AM37" s="60"/>
      <c r="AN37" s="228"/>
      <c r="AO37" s="61"/>
      <c r="AP37" s="61"/>
      <c r="AQ37" s="62">
        <f t="shared" si="15"/>
        <v>0</v>
      </c>
      <c r="AR37" s="63"/>
    </row>
    <row r="38" spans="1:44" s="23" customFormat="1" ht="23.7" customHeight="1" x14ac:dyDescent="0.3">
      <c r="A38" s="68" t="s">
        <v>99</v>
      </c>
      <c r="B38" s="69"/>
      <c r="C38" s="83"/>
      <c r="D38" s="71"/>
      <c r="E38" s="72"/>
      <c r="F38" s="72"/>
      <c r="G38" s="69"/>
      <c r="H38" s="83"/>
      <c r="I38" s="71"/>
      <c r="J38" s="72"/>
      <c r="K38" s="72"/>
      <c r="L38" s="69"/>
      <c r="M38" s="83"/>
      <c r="N38" s="71"/>
      <c r="O38" s="72"/>
      <c r="P38" s="72"/>
      <c r="Q38" s="69"/>
      <c r="R38" s="83"/>
      <c r="S38" s="71"/>
      <c r="T38" s="72"/>
      <c r="U38" s="72"/>
      <c r="V38" s="69"/>
      <c r="W38" s="83"/>
      <c r="X38" s="71"/>
      <c r="Y38" s="72"/>
      <c r="Z38" s="72"/>
      <c r="AA38" s="69"/>
      <c r="AB38" s="83"/>
      <c r="AC38" s="71"/>
      <c r="AD38" s="72"/>
      <c r="AE38" s="72"/>
      <c r="AF38" s="73">
        <f>IF(D38+E38&gt;0,0.333,0)+IF(I38+J38&gt;0,0.333,0)+IF(N38+O38&gt;0,0.333,0)+IF(S38+T38&gt;0,0.333,0)+IF(X38+Y38&gt;0,0.333,0)+IF(AC38+AD38&gt;0,0.333,0)</f>
        <v>0</v>
      </c>
      <c r="AG38" s="74">
        <f>SUM(D38,E38,I38,J38,N38,O38,S38,T38,X38,Y38,AC38,AD38,AF38)</f>
        <v>0</v>
      </c>
      <c r="AH38" s="75">
        <f>IF(AG38&lt;40,AG38,40)-AI38</f>
        <v>0</v>
      </c>
      <c r="AI38" s="76">
        <f>SUM(E38,J38,O38,T38,Y38,AD38)</f>
        <v>0</v>
      </c>
      <c r="AJ38" s="76">
        <f>IF(AG38 &gt;40,AG38 -40,0)</f>
        <v>0</v>
      </c>
      <c r="AK38" s="77">
        <f>SUM(F38,K38,P38,U38,Z38,AE38)+IF(F38+K38+P38+U38+Z38+AE38&gt;1,1)</f>
        <v>0</v>
      </c>
      <c r="AL38" s="78">
        <f>SUM(AH38,AI38,AJ38,AK38)</f>
        <v>0</v>
      </c>
      <c r="AM38" s="79"/>
      <c r="AN38" s="229"/>
      <c r="AO38" s="80"/>
      <c r="AP38" s="80"/>
      <c r="AQ38" s="81">
        <f>SUM(AM38:AP38)</f>
        <v>0</v>
      </c>
      <c r="AR38" s="82"/>
    </row>
    <row r="39" spans="1:44" s="23" customFormat="1" ht="23.7" customHeight="1" x14ac:dyDescent="0.3">
      <c r="A39" s="52" t="s">
        <v>232</v>
      </c>
      <c r="B39" s="49"/>
      <c r="C39" s="67"/>
      <c r="D39" s="50"/>
      <c r="E39" s="51"/>
      <c r="F39" s="51"/>
      <c r="G39" s="49"/>
      <c r="H39" s="67"/>
      <c r="I39" s="50"/>
      <c r="J39" s="51"/>
      <c r="K39" s="51"/>
      <c r="L39" s="49"/>
      <c r="M39" s="67"/>
      <c r="N39" s="50"/>
      <c r="O39" s="51"/>
      <c r="P39" s="51"/>
      <c r="Q39" s="49"/>
      <c r="R39" s="67"/>
      <c r="S39" s="50"/>
      <c r="T39" s="51"/>
      <c r="U39" s="51"/>
      <c r="V39" s="49"/>
      <c r="W39" s="67"/>
      <c r="X39" s="50"/>
      <c r="Y39" s="51"/>
      <c r="Z39" s="51"/>
      <c r="AA39" s="49"/>
      <c r="AB39" s="67"/>
      <c r="AC39" s="50"/>
      <c r="AD39" s="51"/>
      <c r="AE39" s="51"/>
      <c r="AF39" s="54">
        <f t="shared" ref="AF39" si="87">IF(D39+E39&gt;0,0.333,0)+IF(I39+J39&gt;0,0.333,0)+IF(N39+O39&gt;0,0.333,0)+IF(S39+T39&gt;0,0.333,0)+IF(X39+Y39&gt;0,0.333,0)+IF(AC39+AD39&gt;0,0.333,0)</f>
        <v>0</v>
      </c>
      <c r="AG39" s="55">
        <f t="shared" ref="AG39" si="88">SUM(D39,E39,I39,J39,N39,O39,S39,T39,X39,Y39,AC39,AD39,AF39)</f>
        <v>0</v>
      </c>
      <c r="AH39" s="64">
        <f t="shared" ref="AH39" si="89">IF(AG39&lt;40,AG39,40)-AI39</f>
        <v>0</v>
      </c>
      <c r="AI39" s="65">
        <f t="shared" ref="AI39" si="90">SUM(E39,J39,O39,T39,Y39,AD39)</f>
        <v>0</v>
      </c>
      <c r="AJ39" s="65">
        <f t="shared" ref="AJ39" si="91">IF(AG39 &gt;40,AG39 -40,0)</f>
        <v>0</v>
      </c>
      <c r="AK39" s="66">
        <f t="shared" ref="AK39" si="92">SUM(F39,K39,P39,U39,Z39,AE39)+IF(F39+K39+P39+U39+Z39+AE39&gt;1,1)</f>
        <v>0</v>
      </c>
      <c r="AL39" s="59">
        <f t="shared" ref="AL39" si="93">SUM(AH39,AI39,AJ39,AK39)</f>
        <v>0</v>
      </c>
      <c r="AM39" s="60"/>
      <c r="AN39" s="228"/>
      <c r="AO39" s="61"/>
      <c r="AP39" s="61"/>
      <c r="AQ39" s="62">
        <f t="shared" ref="AQ39" si="94">SUM(AM39:AP39)</f>
        <v>0</v>
      </c>
      <c r="AR39" s="63"/>
    </row>
    <row r="40" spans="1:44" s="28" customFormat="1" ht="23.7" customHeight="1" x14ac:dyDescent="0.3">
      <c r="A40" s="52" t="s">
        <v>100</v>
      </c>
      <c r="B40" s="49"/>
      <c r="C40" s="67"/>
      <c r="D40" s="50"/>
      <c r="E40" s="51"/>
      <c r="F40" s="51"/>
      <c r="G40" s="49"/>
      <c r="H40" s="67"/>
      <c r="I40" s="50"/>
      <c r="J40" s="51"/>
      <c r="K40" s="51"/>
      <c r="L40" s="49"/>
      <c r="M40" s="67"/>
      <c r="N40" s="50"/>
      <c r="O40" s="51"/>
      <c r="P40" s="51"/>
      <c r="Q40" s="49"/>
      <c r="R40" s="67"/>
      <c r="S40" s="50"/>
      <c r="T40" s="51"/>
      <c r="U40" s="51"/>
      <c r="V40" s="49"/>
      <c r="W40" s="67"/>
      <c r="X40" s="50"/>
      <c r="Y40" s="51"/>
      <c r="Z40" s="51"/>
      <c r="AA40" s="49"/>
      <c r="AB40" s="67"/>
      <c r="AC40" s="50"/>
      <c r="AD40" s="51"/>
      <c r="AE40" s="51"/>
      <c r="AF40" s="54">
        <f t="shared" ref="AF40:AF41" si="95">IF(D40+E40&gt;0,0.333,0)+IF(I40+J40&gt;0,0.333,0)+IF(N40+O40&gt;0,0.333,0)+IF(S40+T40&gt;0,0.333,0)+IF(X40+Y40&gt;0,0.333,0)+IF(AC40+AD40&gt;0,0.333,0)</f>
        <v>0</v>
      </c>
      <c r="AG40" s="55">
        <f t="shared" ref="AG40:AG41" si="96">SUM(D40,E40,I40,J40,N40,O40,S40,T40,X40,Y40,AC40,AD40,AF40)</f>
        <v>0</v>
      </c>
      <c r="AH40" s="64">
        <f t="shared" ref="AH40:AH41" si="97">IF(AG40&lt;40,AG40,40)-AI40</f>
        <v>0</v>
      </c>
      <c r="AI40" s="65">
        <f t="shared" ref="AI40:AI41" si="98">SUM(E40,J40,O40,T40,Y40,AD40)</f>
        <v>0</v>
      </c>
      <c r="AJ40" s="65">
        <f t="shared" ref="AJ40:AJ41" si="99">IF(AG40 &gt;40,AG40 -40,0)</f>
        <v>0</v>
      </c>
      <c r="AK40" s="66">
        <f t="shared" ref="AK40:AK41" si="100">SUM(F40,K40,P40,U40,Z40,AE40)+IF(F40+K40+P40+U40+Z40+AE40&gt;1,1)</f>
        <v>0</v>
      </c>
      <c r="AL40" s="59">
        <f t="shared" ref="AL40:AL41" si="101">SUM(AH40,AI40,AJ40,AK40)</f>
        <v>0</v>
      </c>
      <c r="AM40" s="60"/>
      <c r="AN40" s="228"/>
      <c r="AO40" s="61"/>
      <c r="AP40" s="61"/>
      <c r="AQ40" s="62">
        <f t="shared" ref="AQ40:AQ41" si="102">SUM(AM40:AP40)</f>
        <v>0</v>
      </c>
      <c r="AR40" s="63"/>
    </row>
    <row r="41" spans="1:44" s="28" customFormat="1" ht="23.7" customHeight="1" x14ac:dyDescent="0.3">
      <c r="A41" s="68" t="s">
        <v>101</v>
      </c>
      <c r="B41" s="69"/>
      <c r="C41" s="70"/>
      <c r="D41" s="71"/>
      <c r="E41" s="72"/>
      <c r="F41" s="72"/>
      <c r="G41" s="69"/>
      <c r="H41" s="70"/>
      <c r="I41" s="71"/>
      <c r="J41" s="72"/>
      <c r="K41" s="72"/>
      <c r="L41" s="69"/>
      <c r="M41" s="70"/>
      <c r="N41" s="71"/>
      <c r="O41" s="72"/>
      <c r="P41" s="72"/>
      <c r="Q41" s="69"/>
      <c r="R41" s="70"/>
      <c r="S41" s="71"/>
      <c r="T41" s="72"/>
      <c r="U41" s="72"/>
      <c r="V41" s="69"/>
      <c r="W41" s="70"/>
      <c r="X41" s="71"/>
      <c r="Y41" s="72"/>
      <c r="Z41" s="72"/>
      <c r="AA41" s="69"/>
      <c r="AB41" s="70"/>
      <c r="AC41" s="71"/>
      <c r="AD41" s="72"/>
      <c r="AE41" s="72"/>
      <c r="AF41" s="73">
        <f t="shared" si="95"/>
        <v>0</v>
      </c>
      <c r="AG41" s="74">
        <f t="shared" si="96"/>
        <v>0</v>
      </c>
      <c r="AH41" s="75">
        <f t="shared" si="97"/>
        <v>0</v>
      </c>
      <c r="AI41" s="76">
        <f t="shared" si="98"/>
        <v>0</v>
      </c>
      <c r="AJ41" s="76">
        <f t="shared" si="99"/>
        <v>0</v>
      </c>
      <c r="AK41" s="77">
        <f t="shared" si="100"/>
        <v>0</v>
      </c>
      <c r="AL41" s="78">
        <f t="shared" si="101"/>
        <v>0</v>
      </c>
      <c r="AM41" s="79"/>
      <c r="AN41" s="229"/>
      <c r="AO41" s="80"/>
      <c r="AP41" s="80"/>
      <c r="AQ41" s="81">
        <f t="shared" si="102"/>
        <v>0</v>
      </c>
      <c r="AR41" s="82"/>
    </row>
    <row r="42" spans="1:44" s="28" customFormat="1" ht="23.7" customHeight="1" x14ac:dyDescent="0.3">
      <c r="A42" s="52" t="s">
        <v>233</v>
      </c>
      <c r="B42" s="49"/>
      <c r="C42" s="53"/>
      <c r="D42" s="50"/>
      <c r="E42" s="51"/>
      <c r="F42" s="51"/>
      <c r="G42" s="49"/>
      <c r="H42" s="53"/>
      <c r="I42" s="50"/>
      <c r="J42" s="51"/>
      <c r="K42" s="51"/>
      <c r="L42" s="49"/>
      <c r="M42" s="53"/>
      <c r="N42" s="50"/>
      <c r="O42" s="51"/>
      <c r="P42" s="51"/>
      <c r="Q42" s="49"/>
      <c r="R42" s="53"/>
      <c r="S42" s="50"/>
      <c r="T42" s="51"/>
      <c r="U42" s="51"/>
      <c r="V42" s="49"/>
      <c r="W42" s="53"/>
      <c r="X42" s="50"/>
      <c r="Y42" s="51"/>
      <c r="Z42" s="51"/>
      <c r="AA42" s="49"/>
      <c r="AB42" s="53"/>
      <c r="AC42" s="50"/>
      <c r="AD42" s="51"/>
      <c r="AE42" s="51"/>
      <c r="AF42" s="54">
        <f t="shared" ref="AF42" si="103">IF(D42+E42&gt;0,0.333,0)+IF(I42+J42&gt;0,0.333,0)+IF(N42+O42&gt;0,0.333,0)+IF(S42+T42&gt;0,0.333,0)+IF(X42+Y42&gt;0,0.333,0)+IF(AC42+AD42&gt;0,0.333,0)</f>
        <v>0</v>
      </c>
      <c r="AG42" s="55">
        <f t="shared" ref="AG42" si="104">SUM(D42,E42,I42,J42,N42,O42,S42,T42,X42,Y42,AC42,AD42,AF42)</f>
        <v>0</v>
      </c>
      <c r="AH42" s="64">
        <f t="shared" ref="AH42" si="105">IF(AG42&lt;40,AG42,40)-AI42</f>
        <v>0</v>
      </c>
      <c r="AI42" s="65">
        <f t="shared" ref="AI42" si="106">SUM(E42,J42,O42,T42,Y42,AD42)</f>
        <v>0</v>
      </c>
      <c r="AJ42" s="65">
        <f t="shared" ref="AJ42" si="107">IF(AG42 &gt;40,AG42 -40,0)</f>
        <v>0</v>
      </c>
      <c r="AK42" s="66">
        <f t="shared" ref="AK42" si="108">SUM(F42,K42,P42,U42,Z42,AE42)+IF(F42+K42+P42+U42+Z42+AE42&gt;1,1)</f>
        <v>0</v>
      </c>
      <c r="AL42" s="59">
        <f t="shared" ref="AL42" si="109">SUM(AH42,AI42,AJ42,AK42)</f>
        <v>0</v>
      </c>
      <c r="AM42" s="60"/>
      <c r="AN42" s="228"/>
      <c r="AO42" s="61"/>
      <c r="AP42" s="61"/>
      <c r="AQ42" s="62">
        <f t="shared" ref="AQ42" si="110">SUM(AM42:AP42)</f>
        <v>0</v>
      </c>
      <c r="AR42" s="63"/>
    </row>
    <row r="43" spans="1:44" s="28" customFormat="1" ht="23.7" customHeight="1" x14ac:dyDescent="0.3">
      <c r="A43" s="68" t="s">
        <v>102</v>
      </c>
      <c r="B43" s="69"/>
      <c r="C43" s="83"/>
      <c r="D43" s="71"/>
      <c r="E43" s="72"/>
      <c r="F43" s="72"/>
      <c r="G43" s="69"/>
      <c r="H43" s="83"/>
      <c r="I43" s="71"/>
      <c r="J43" s="72"/>
      <c r="K43" s="72"/>
      <c r="L43" s="69"/>
      <c r="M43" s="83"/>
      <c r="N43" s="71"/>
      <c r="O43" s="72"/>
      <c r="P43" s="72"/>
      <c r="Q43" s="69"/>
      <c r="R43" s="83"/>
      <c r="S43" s="71"/>
      <c r="T43" s="72"/>
      <c r="U43" s="72"/>
      <c r="V43" s="69"/>
      <c r="W43" s="83"/>
      <c r="X43" s="71"/>
      <c r="Y43" s="72"/>
      <c r="Z43" s="72"/>
      <c r="AA43" s="69"/>
      <c r="AB43" s="83"/>
      <c r="AC43" s="71"/>
      <c r="AD43" s="72"/>
      <c r="AE43" s="72"/>
      <c r="AF43" s="73">
        <f t="shared" ref="AF43" si="111">IF(D43+E43&gt;0,0.333,0)+IF(I43+J43&gt;0,0.333,0)+IF(N43+O43&gt;0,0.333,0)+IF(S43+T43&gt;0,0.333,0)+IF(X43+Y43&gt;0,0.333,0)+IF(AC43+AD43&gt;0,0.333,0)</f>
        <v>0</v>
      </c>
      <c r="AG43" s="74">
        <f t="shared" ref="AG43" si="112">SUM(D43,E43,I43,J43,N43,O43,S43,T43,X43,Y43,AC43,AD43,AF43)</f>
        <v>0</v>
      </c>
      <c r="AH43" s="75">
        <f t="shared" ref="AH43" si="113">IF(AG43&lt;40,AG43,40)-AI43</f>
        <v>0</v>
      </c>
      <c r="AI43" s="76">
        <f t="shared" ref="AI43" si="114">SUM(E43,J43,O43,T43,Y43,AD43)</f>
        <v>0</v>
      </c>
      <c r="AJ43" s="76">
        <f t="shared" ref="AJ43" si="115">IF(AG43 &gt;40,AG43 -40,0)</f>
        <v>0</v>
      </c>
      <c r="AK43" s="77">
        <f t="shared" ref="AK43" si="116">SUM(F43,K43,P43,U43,Z43,AE43)+IF(F43+K43+P43+U43+Z43+AE43&gt;1,1)</f>
        <v>0</v>
      </c>
      <c r="AL43" s="78">
        <f t="shared" ref="AL43" si="117">SUM(AH43,AI43,AJ43,AK43)</f>
        <v>0</v>
      </c>
      <c r="AM43" s="79"/>
      <c r="AN43" s="229"/>
      <c r="AO43" s="80"/>
      <c r="AP43" s="80"/>
      <c r="AQ43" s="81">
        <f t="shared" ref="AQ43" si="118">SUM(AM43:AP43)</f>
        <v>0</v>
      </c>
      <c r="AR43" s="82"/>
    </row>
    <row r="44" spans="1:44" s="23" customFormat="1" ht="23.7" customHeight="1" x14ac:dyDescent="0.3">
      <c r="A44" s="52" t="s">
        <v>103</v>
      </c>
      <c r="B44" s="49"/>
      <c r="C44" s="53"/>
      <c r="D44" s="50"/>
      <c r="E44" s="51"/>
      <c r="F44" s="51"/>
      <c r="G44" s="49"/>
      <c r="H44" s="53"/>
      <c r="I44" s="50"/>
      <c r="J44" s="51"/>
      <c r="K44" s="51"/>
      <c r="L44" s="49"/>
      <c r="M44" s="53"/>
      <c r="N44" s="50"/>
      <c r="O44" s="51"/>
      <c r="P44" s="51"/>
      <c r="Q44" s="49"/>
      <c r="R44" s="53"/>
      <c r="S44" s="50"/>
      <c r="T44" s="51"/>
      <c r="U44" s="51"/>
      <c r="V44" s="49"/>
      <c r="W44" s="53"/>
      <c r="X44" s="50"/>
      <c r="Y44" s="51"/>
      <c r="Z44" s="51"/>
      <c r="AA44" s="49"/>
      <c r="AB44" s="53"/>
      <c r="AC44" s="50"/>
      <c r="AD44" s="51"/>
      <c r="AE44" s="51"/>
      <c r="AF44" s="54">
        <f t="shared" si="8"/>
        <v>0</v>
      </c>
      <c r="AG44" s="55">
        <f t="shared" si="9"/>
        <v>0</v>
      </c>
      <c r="AH44" s="64">
        <f t="shared" si="10"/>
        <v>0</v>
      </c>
      <c r="AI44" s="65">
        <f t="shared" si="11"/>
        <v>0</v>
      </c>
      <c r="AJ44" s="65">
        <f t="shared" si="12"/>
        <v>0</v>
      </c>
      <c r="AK44" s="66">
        <f t="shared" si="13"/>
        <v>0</v>
      </c>
      <c r="AL44" s="59">
        <f t="shared" si="14"/>
        <v>0</v>
      </c>
      <c r="AM44" s="60"/>
      <c r="AN44" s="228"/>
      <c r="AO44" s="61"/>
      <c r="AP44" s="61"/>
      <c r="AQ44" s="62">
        <f t="shared" si="15"/>
        <v>0</v>
      </c>
      <c r="AR44" s="63"/>
    </row>
    <row r="45" spans="1:44" s="23" customFormat="1" ht="23.7" customHeight="1" x14ac:dyDescent="0.3">
      <c r="A45" s="68" t="s">
        <v>234</v>
      </c>
      <c r="B45" s="69"/>
      <c r="C45" s="70"/>
      <c r="D45" s="71"/>
      <c r="E45" s="72"/>
      <c r="F45" s="72"/>
      <c r="G45" s="69"/>
      <c r="H45" s="70"/>
      <c r="I45" s="71"/>
      <c r="J45" s="72"/>
      <c r="K45" s="72"/>
      <c r="L45" s="69"/>
      <c r="M45" s="70"/>
      <c r="N45" s="71"/>
      <c r="O45" s="72"/>
      <c r="P45" s="72"/>
      <c r="Q45" s="69"/>
      <c r="R45" s="70"/>
      <c r="S45" s="71"/>
      <c r="T45" s="72"/>
      <c r="U45" s="72"/>
      <c r="V45" s="69"/>
      <c r="W45" s="70"/>
      <c r="X45" s="71"/>
      <c r="Y45" s="72"/>
      <c r="Z45" s="72"/>
      <c r="AA45" s="69"/>
      <c r="AB45" s="70"/>
      <c r="AC45" s="71"/>
      <c r="AD45" s="72"/>
      <c r="AE45" s="72"/>
      <c r="AF45" s="73">
        <f t="shared" ref="AF45" si="119">IF(D45+E45&gt;0,0.333,0)+IF(I45+J45&gt;0,0.333,0)+IF(N45+O45&gt;0,0.333,0)+IF(S45+T45&gt;0,0.333,0)+IF(X45+Y45&gt;0,0.333,0)+IF(AC45+AD45&gt;0,0.333,0)</f>
        <v>0</v>
      </c>
      <c r="AG45" s="74">
        <f t="shared" ref="AG45" si="120">SUM(D45,E45,I45,J45,N45,O45,S45,T45,X45,Y45,AC45,AD45,AF45)</f>
        <v>0</v>
      </c>
      <c r="AH45" s="75">
        <f t="shared" ref="AH45" si="121">IF(AG45&lt;40,AG45,40)-AI45</f>
        <v>0</v>
      </c>
      <c r="AI45" s="76">
        <f t="shared" ref="AI45" si="122">SUM(E45,J45,O45,T45,Y45,AD45)</f>
        <v>0</v>
      </c>
      <c r="AJ45" s="76">
        <f t="shared" ref="AJ45" si="123">IF(AG45 &gt;40,AG45 -40,0)</f>
        <v>0</v>
      </c>
      <c r="AK45" s="77">
        <f t="shared" ref="AK45" si="124">SUM(F45,K45,P45,U45,Z45,AE45)+IF(F45+K45+P45+U45+Z45+AE45&gt;1,1)</f>
        <v>0</v>
      </c>
      <c r="AL45" s="78">
        <f t="shared" ref="AL45" si="125">SUM(AH45,AI45,AJ45,AK45)</f>
        <v>0</v>
      </c>
      <c r="AM45" s="79"/>
      <c r="AN45" s="229"/>
      <c r="AO45" s="80"/>
      <c r="AP45" s="80"/>
      <c r="AQ45" s="81">
        <f t="shared" ref="AQ45" si="126">SUM(AM45:AP45)</f>
        <v>0</v>
      </c>
      <c r="AR45" s="82"/>
    </row>
    <row r="46" spans="1:44" s="23" customFormat="1" ht="23.7" customHeight="1" x14ac:dyDescent="0.3">
      <c r="A46" s="52" t="s">
        <v>105</v>
      </c>
      <c r="B46" s="49"/>
      <c r="C46" s="53"/>
      <c r="D46" s="50"/>
      <c r="E46" s="51"/>
      <c r="F46" s="51"/>
      <c r="G46" s="49"/>
      <c r="H46" s="53"/>
      <c r="I46" s="50"/>
      <c r="J46" s="51"/>
      <c r="K46" s="51"/>
      <c r="L46" s="49"/>
      <c r="M46" s="53"/>
      <c r="N46" s="50"/>
      <c r="O46" s="51"/>
      <c r="P46" s="51"/>
      <c r="Q46" s="49"/>
      <c r="R46" s="53"/>
      <c r="S46" s="50"/>
      <c r="T46" s="51"/>
      <c r="U46" s="51"/>
      <c r="V46" s="49"/>
      <c r="W46" s="53"/>
      <c r="X46" s="50"/>
      <c r="Y46" s="51"/>
      <c r="Z46" s="51"/>
      <c r="AA46" s="49"/>
      <c r="AB46" s="53"/>
      <c r="AC46" s="50"/>
      <c r="AD46" s="51"/>
      <c r="AE46" s="51"/>
      <c r="AF46" s="54">
        <f t="shared" si="8"/>
        <v>0</v>
      </c>
      <c r="AG46" s="55">
        <f t="shared" si="9"/>
        <v>0</v>
      </c>
      <c r="AH46" s="64">
        <f t="shared" si="10"/>
        <v>0</v>
      </c>
      <c r="AI46" s="65">
        <f t="shared" si="11"/>
        <v>0</v>
      </c>
      <c r="AJ46" s="65">
        <f t="shared" si="12"/>
        <v>0</v>
      </c>
      <c r="AK46" s="66">
        <f t="shared" si="13"/>
        <v>0</v>
      </c>
      <c r="AL46" s="59">
        <f t="shared" si="14"/>
        <v>0</v>
      </c>
      <c r="AM46" s="60"/>
      <c r="AN46" s="228"/>
      <c r="AO46" s="61"/>
      <c r="AP46" s="61"/>
      <c r="AQ46" s="62">
        <f t="shared" si="15"/>
        <v>0</v>
      </c>
      <c r="AR46" s="63"/>
    </row>
    <row r="47" spans="1:44" s="23" customFormat="1" ht="23.7" customHeight="1" x14ac:dyDescent="0.3">
      <c r="A47" s="68" t="s">
        <v>235</v>
      </c>
      <c r="B47" s="69"/>
      <c r="C47" s="70"/>
      <c r="D47" s="71"/>
      <c r="E47" s="72"/>
      <c r="F47" s="72"/>
      <c r="G47" s="69"/>
      <c r="H47" s="70"/>
      <c r="I47" s="71"/>
      <c r="J47" s="72"/>
      <c r="K47" s="72"/>
      <c r="L47" s="69"/>
      <c r="M47" s="70"/>
      <c r="N47" s="71"/>
      <c r="O47" s="72"/>
      <c r="P47" s="72"/>
      <c r="Q47" s="69"/>
      <c r="R47" s="70"/>
      <c r="S47" s="71"/>
      <c r="T47" s="72"/>
      <c r="U47" s="72"/>
      <c r="V47" s="69"/>
      <c r="W47" s="70"/>
      <c r="X47" s="71"/>
      <c r="Y47" s="72"/>
      <c r="Z47" s="72"/>
      <c r="AA47" s="69"/>
      <c r="AB47" s="70"/>
      <c r="AC47" s="71"/>
      <c r="AD47" s="72"/>
      <c r="AE47" s="72"/>
      <c r="AF47" s="73">
        <f t="shared" si="8"/>
        <v>0</v>
      </c>
      <c r="AG47" s="74">
        <f t="shared" si="9"/>
        <v>0</v>
      </c>
      <c r="AH47" s="75">
        <f t="shared" si="10"/>
        <v>0</v>
      </c>
      <c r="AI47" s="76">
        <f t="shared" si="11"/>
        <v>0</v>
      </c>
      <c r="AJ47" s="76">
        <f t="shared" si="12"/>
        <v>0</v>
      </c>
      <c r="AK47" s="77">
        <f t="shared" si="13"/>
        <v>0</v>
      </c>
      <c r="AL47" s="78">
        <f t="shared" si="14"/>
        <v>0</v>
      </c>
      <c r="AM47" s="79"/>
      <c r="AN47" s="229"/>
      <c r="AO47" s="80"/>
      <c r="AP47" s="80"/>
      <c r="AQ47" s="81">
        <f t="shared" si="15"/>
        <v>0</v>
      </c>
      <c r="AR47" s="82"/>
    </row>
    <row r="48" spans="1:44" s="23" customFormat="1" ht="23.7" customHeight="1" x14ac:dyDescent="0.3">
      <c r="A48" s="52" t="s">
        <v>106</v>
      </c>
      <c r="B48" s="49"/>
      <c r="C48" s="53"/>
      <c r="D48" s="50"/>
      <c r="E48" s="51"/>
      <c r="F48" s="51"/>
      <c r="G48" s="49"/>
      <c r="H48" s="53"/>
      <c r="I48" s="50"/>
      <c r="J48" s="51"/>
      <c r="K48" s="51"/>
      <c r="L48" s="49"/>
      <c r="M48" s="53"/>
      <c r="N48" s="50"/>
      <c r="O48" s="51"/>
      <c r="P48" s="51"/>
      <c r="Q48" s="49"/>
      <c r="R48" s="53"/>
      <c r="S48" s="50"/>
      <c r="T48" s="51"/>
      <c r="U48" s="51"/>
      <c r="V48" s="49"/>
      <c r="W48" s="53"/>
      <c r="X48" s="50"/>
      <c r="Y48" s="51"/>
      <c r="Z48" s="51"/>
      <c r="AA48" s="49"/>
      <c r="AB48" s="53"/>
      <c r="AC48" s="50"/>
      <c r="AD48" s="51"/>
      <c r="AE48" s="51"/>
      <c r="AF48" s="54">
        <f t="shared" ref="AF48" si="127">IF(D48+E48&gt;0,0.333,0)+IF(I48+J48&gt;0,0.333,0)+IF(N48+O48&gt;0,0.333,0)+IF(S48+T48&gt;0,0.333,0)+IF(X48+Y48&gt;0,0.333,0)+IF(AC48+AD48&gt;0,0.333,0)</f>
        <v>0</v>
      </c>
      <c r="AG48" s="55">
        <f t="shared" ref="AG48" si="128">SUM(D48,E48,I48,J48,N48,O48,S48,T48,X48,Y48,AC48,AD48,AF48)</f>
        <v>0</v>
      </c>
      <c r="AH48" s="64">
        <f t="shared" ref="AH48" si="129">IF(AG48&lt;40,AG48,40)-AI48</f>
        <v>0</v>
      </c>
      <c r="AI48" s="65">
        <f t="shared" ref="AI48" si="130">SUM(E48,J48,O48,T48,Y48,AD48)</f>
        <v>0</v>
      </c>
      <c r="AJ48" s="65">
        <f t="shared" ref="AJ48" si="131">IF(AG48 &gt;40,AG48 -40,0)</f>
        <v>0</v>
      </c>
      <c r="AK48" s="66">
        <f t="shared" ref="AK48" si="132">SUM(F48,K48,P48,U48,Z48,AE48)+IF(F48+K48+P48+U48+Z48+AE48&gt;1,1)</f>
        <v>0</v>
      </c>
      <c r="AL48" s="59">
        <f t="shared" ref="AL48" si="133">SUM(AH48,AI48,AJ48,AK48)</f>
        <v>0</v>
      </c>
      <c r="AM48" s="60"/>
      <c r="AN48" s="228"/>
      <c r="AO48" s="61"/>
      <c r="AP48" s="61"/>
      <c r="AQ48" s="62">
        <f t="shared" ref="AQ48" si="134">SUM(AM48:AP48)</f>
        <v>0</v>
      </c>
      <c r="AR48" s="63"/>
    </row>
    <row r="49" spans="1:44" s="23" customFormat="1" ht="23.7" customHeight="1" x14ac:dyDescent="0.3">
      <c r="A49" s="68" t="s">
        <v>107</v>
      </c>
      <c r="B49" s="69"/>
      <c r="C49" s="70"/>
      <c r="D49" s="71"/>
      <c r="E49" s="72"/>
      <c r="F49" s="72"/>
      <c r="G49" s="69"/>
      <c r="H49" s="70"/>
      <c r="I49" s="71"/>
      <c r="J49" s="72"/>
      <c r="K49" s="72"/>
      <c r="L49" s="69"/>
      <c r="M49" s="70"/>
      <c r="N49" s="71"/>
      <c r="O49" s="72"/>
      <c r="P49" s="72"/>
      <c r="Q49" s="69"/>
      <c r="R49" s="70"/>
      <c r="S49" s="71"/>
      <c r="T49" s="72"/>
      <c r="U49" s="72"/>
      <c r="V49" s="69"/>
      <c r="W49" s="70"/>
      <c r="X49" s="71"/>
      <c r="Y49" s="72"/>
      <c r="Z49" s="72"/>
      <c r="AA49" s="69"/>
      <c r="AB49" s="70"/>
      <c r="AC49" s="71"/>
      <c r="AD49" s="72"/>
      <c r="AE49" s="72"/>
      <c r="AF49" s="73">
        <f t="shared" si="8"/>
        <v>0</v>
      </c>
      <c r="AG49" s="74">
        <f t="shared" si="9"/>
        <v>0</v>
      </c>
      <c r="AH49" s="75">
        <f t="shared" si="10"/>
        <v>0</v>
      </c>
      <c r="AI49" s="76">
        <f t="shared" si="11"/>
        <v>0</v>
      </c>
      <c r="AJ49" s="76">
        <f t="shared" si="12"/>
        <v>0</v>
      </c>
      <c r="AK49" s="77">
        <f t="shared" si="13"/>
        <v>0</v>
      </c>
      <c r="AL49" s="78">
        <f t="shared" si="14"/>
        <v>0</v>
      </c>
      <c r="AM49" s="79"/>
      <c r="AN49" s="229"/>
      <c r="AO49" s="80"/>
      <c r="AP49" s="80"/>
      <c r="AQ49" s="81">
        <f t="shared" si="15"/>
        <v>0</v>
      </c>
      <c r="AR49" s="82"/>
    </row>
    <row r="50" spans="1:44" s="23" customFormat="1" ht="23.7" customHeight="1" x14ac:dyDescent="0.3">
      <c r="A50" s="52" t="s">
        <v>236</v>
      </c>
      <c r="B50" s="49"/>
      <c r="C50" s="53"/>
      <c r="D50" s="50"/>
      <c r="E50" s="51"/>
      <c r="F50" s="51"/>
      <c r="G50" s="49"/>
      <c r="H50" s="53"/>
      <c r="I50" s="50"/>
      <c r="J50" s="51"/>
      <c r="K50" s="51"/>
      <c r="L50" s="49"/>
      <c r="M50" s="53"/>
      <c r="N50" s="50"/>
      <c r="O50" s="51"/>
      <c r="P50" s="51"/>
      <c r="Q50" s="49"/>
      <c r="R50" s="53"/>
      <c r="S50" s="50"/>
      <c r="T50" s="51"/>
      <c r="U50" s="51"/>
      <c r="V50" s="49"/>
      <c r="W50" s="53"/>
      <c r="X50" s="50"/>
      <c r="Y50" s="51"/>
      <c r="Z50" s="51"/>
      <c r="AA50" s="49"/>
      <c r="AB50" s="53"/>
      <c r="AC50" s="50"/>
      <c r="AD50" s="51"/>
      <c r="AE50" s="51"/>
      <c r="AF50" s="54">
        <f t="shared" si="8"/>
        <v>0</v>
      </c>
      <c r="AG50" s="55">
        <f t="shared" si="9"/>
        <v>0</v>
      </c>
      <c r="AH50" s="64">
        <f t="shared" si="10"/>
        <v>0</v>
      </c>
      <c r="AI50" s="65">
        <f t="shared" si="11"/>
        <v>0</v>
      </c>
      <c r="AJ50" s="65">
        <f t="shared" si="12"/>
        <v>0</v>
      </c>
      <c r="AK50" s="66">
        <f t="shared" si="13"/>
        <v>0</v>
      </c>
      <c r="AL50" s="59">
        <f t="shared" si="14"/>
        <v>0</v>
      </c>
      <c r="AM50" s="60"/>
      <c r="AN50" s="228"/>
      <c r="AO50" s="61"/>
      <c r="AP50" s="61"/>
      <c r="AQ50" s="62">
        <f t="shared" si="15"/>
        <v>0</v>
      </c>
      <c r="AR50" s="63"/>
    </row>
    <row r="51" spans="1:44" s="23" customFormat="1" ht="23.7" customHeight="1" x14ac:dyDescent="0.3">
      <c r="A51" s="68" t="s">
        <v>108</v>
      </c>
      <c r="B51" s="69"/>
      <c r="C51" s="70"/>
      <c r="D51" s="71"/>
      <c r="E51" s="72"/>
      <c r="F51" s="72"/>
      <c r="G51" s="69"/>
      <c r="H51" s="70"/>
      <c r="I51" s="71"/>
      <c r="J51" s="72"/>
      <c r="K51" s="72"/>
      <c r="L51" s="69"/>
      <c r="M51" s="70"/>
      <c r="N51" s="71"/>
      <c r="O51" s="72"/>
      <c r="P51" s="72"/>
      <c r="Q51" s="69"/>
      <c r="R51" s="70"/>
      <c r="S51" s="71"/>
      <c r="T51" s="72"/>
      <c r="U51" s="72"/>
      <c r="V51" s="69"/>
      <c r="W51" s="70"/>
      <c r="X51" s="71"/>
      <c r="Y51" s="72"/>
      <c r="Z51" s="72"/>
      <c r="AA51" s="69"/>
      <c r="AB51" s="70"/>
      <c r="AC51" s="71"/>
      <c r="AD51" s="72"/>
      <c r="AE51" s="72"/>
      <c r="AF51" s="73">
        <f t="shared" ref="AF51" si="135">IF(D51+E51&gt;0,0.333,0)+IF(I51+J51&gt;0,0.333,0)+IF(N51+O51&gt;0,0.333,0)+IF(S51+T51&gt;0,0.333,0)+IF(X51+Y51&gt;0,0.333,0)+IF(AC51+AD51&gt;0,0.333,0)</f>
        <v>0</v>
      </c>
      <c r="AG51" s="74">
        <f t="shared" ref="AG51" si="136">SUM(D51,E51,I51,J51,N51,O51,S51,T51,X51,Y51,AC51,AD51,AF51)</f>
        <v>0</v>
      </c>
      <c r="AH51" s="75">
        <f t="shared" ref="AH51" si="137">IF(AG51&lt;40,AG51,40)-AI51</f>
        <v>0</v>
      </c>
      <c r="AI51" s="76">
        <f t="shared" ref="AI51" si="138">SUM(E51,J51,O51,T51,Y51,AD51)</f>
        <v>0</v>
      </c>
      <c r="AJ51" s="76">
        <f t="shared" ref="AJ51" si="139">IF(AG51 &gt;40,AG51 -40,0)</f>
        <v>0</v>
      </c>
      <c r="AK51" s="77">
        <f t="shared" ref="AK51" si="140">SUM(F51,K51,P51,U51,Z51,AE51)+IF(F51+K51+P51+U51+Z51+AE51&gt;1,1)</f>
        <v>0</v>
      </c>
      <c r="AL51" s="78">
        <f t="shared" ref="AL51" si="141">SUM(AH51,AI51,AJ51,AK51)</f>
        <v>0</v>
      </c>
      <c r="AM51" s="79"/>
      <c r="AN51" s="229"/>
      <c r="AO51" s="80"/>
      <c r="AP51" s="80"/>
      <c r="AQ51" s="81">
        <f t="shared" ref="AQ51" si="142">SUM(AM51:AP51)</f>
        <v>0</v>
      </c>
      <c r="AR51" s="82"/>
    </row>
    <row r="52" spans="1:44" s="23" customFormat="1" ht="23.7" customHeight="1" x14ac:dyDescent="0.3">
      <c r="A52" s="52" t="s">
        <v>109</v>
      </c>
      <c r="B52" s="49"/>
      <c r="C52" s="53"/>
      <c r="D52" s="50"/>
      <c r="E52" s="51"/>
      <c r="F52" s="51"/>
      <c r="G52" s="49"/>
      <c r="H52" s="53"/>
      <c r="I52" s="50"/>
      <c r="J52" s="51"/>
      <c r="K52" s="51"/>
      <c r="L52" s="49"/>
      <c r="M52" s="53"/>
      <c r="N52" s="50"/>
      <c r="O52" s="51"/>
      <c r="P52" s="51"/>
      <c r="Q52" s="49"/>
      <c r="R52" s="53"/>
      <c r="S52" s="50"/>
      <c r="T52" s="51"/>
      <c r="U52" s="51"/>
      <c r="V52" s="49"/>
      <c r="W52" s="53"/>
      <c r="X52" s="50"/>
      <c r="Y52" s="51"/>
      <c r="Z52" s="51"/>
      <c r="AA52" s="49"/>
      <c r="AB52" s="53"/>
      <c r="AC52" s="50"/>
      <c r="AD52" s="51"/>
      <c r="AE52" s="51"/>
      <c r="AF52" s="54">
        <f t="shared" ref="AF52:AF53" si="143">IF(D52+E52&gt;0,0.333,0)+IF(I52+J52&gt;0,0.333,0)+IF(N52+O52&gt;0,0.333,0)+IF(S52+T52&gt;0,0.333,0)+IF(X52+Y52&gt;0,0.333,0)+IF(AC52+AD52&gt;0,0.333,0)</f>
        <v>0</v>
      </c>
      <c r="AG52" s="55">
        <f t="shared" ref="AG52:AG53" si="144">SUM(D52,E52,I52,J52,N52,O52,S52,T52,X52,Y52,AC52,AD52,AF52)</f>
        <v>0</v>
      </c>
      <c r="AH52" s="64">
        <f t="shared" ref="AH52:AH53" si="145">IF(AG52&lt;40,AG52,40)-AI52</f>
        <v>0</v>
      </c>
      <c r="AI52" s="65">
        <f t="shared" ref="AI52:AI53" si="146">SUM(E52,J52,O52,T52,Y52,AD52)</f>
        <v>0</v>
      </c>
      <c r="AJ52" s="65">
        <f t="shared" ref="AJ52:AJ53" si="147">IF(AG52 &gt;40,AG52 -40,0)</f>
        <v>0</v>
      </c>
      <c r="AK52" s="66">
        <f t="shared" ref="AK52:AK53" si="148">SUM(F52,K52,P52,U52,Z52,AE52)+IF(F52+K52+P52+U52+Z52+AE52&gt;1,1)</f>
        <v>0</v>
      </c>
      <c r="AL52" s="59">
        <f t="shared" ref="AL52:AL53" si="149">SUM(AH52,AI52,AJ52,AK52)</f>
        <v>0</v>
      </c>
      <c r="AM52" s="60"/>
      <c r="AN52" s="228"/>
      <c r="AO52" s="61"/>
      <c r="AP52" s="61"/>
      <c r="AQ52" s="62">
        <f t="shared" ref="AQ52:AQ53" si="150">SUM(AM52:AP52)</f>
        <v>0</v>
      </c>
      <c r="AR52" s="63"/>
    </row>
    <row r="53" spans="1:44" s="23" customFormat="1" ht="23.7" customHeight="1" x14ac:dyDescent="0.3">
      <c r="A53" s="68" t="s">
        <v>112</v>
      </c>
      <c r="B53" s="69"/>
      <c r="C53" s="70"/>
      <c r="D53" s="71"/>
      <c r="E53" s="72"/>
      <c r="F53" s="72"/>
      <c r="G53" s="69"/>
      <c r="H53" s="70"/>
      <c r="I53" s="71"/>
      <c r="J53" s="72"/>
      <c r="K53" s="72"/>
      <c r="L53" s="69"/>
      <c r="M53" s="70"/>
      <c r="N53" s="71"/>
      <c r="O53" s="72"/>
      <c r="P53" s="72"/>
      <c r="Q53" s="69"/>
      <c r="R53" s="70"/>
      <c r="S53" s="71"/>
      <c r="T53" s="72"/>
      <c r="U53" s="72"/>
      <c r="V53" s="69"/>
      <c r="W53" s="70"/>
      <c r="X53" s="71"/>
      <c r="Y53" s="72"/>
      <c r="Z53" s="72"/>
      <c r="AA53" s="69"/>
      <c r="AB53" s="70"/>
      <c r="AC53" s="71"/>
      <c r="AD53" s="72"/>
      <c r="AE53" s="72"/>
      <c r="AF53" s="73">
        <f t="shared" si="143"/>
        <v>0</v>
      </c>
      <c r="AG53" s="74">
        <f t="shared" si="144"/>
        <v>0</v>
      </c>
      <c r="AH53" s="75">
        <f t="shared" si="145"/>
        <v>0</v>
      </c>
      <c r="AI53" s="76">
        <f t="shared" si="146"/>
        <v>0</v>
      </c>
      <c r="AJ53" s="76">
        <f t="shared" si="147"/>
        <v>0</v>
      </c>
      <c r="AK53" s="77">
        <f t="shared" si="148"/>
        <v>0</v>
      </c>
      <c r="AL53" s="78">
        <f t="shared" si="149"/>
        <v>0</v>
      </c>
      <c r="AM53" s="79"/>
      <c r="AN53" s="229"/>
      <c r="AO53" s="80"/>
      <c r="AP53" s="80"/>
      <c r="AQ53" s="81">
        <f t="shared" si="150"/>
        <v>0</v>
      </c>
      <c r="AR53" s="82"/>
    </row>
    <row r="54" spans="1:44" s="23" customFormat="1" ht="23.7" customHeight="1" x14ac:dyDescent="0.3">
      <c r="A54" s="52" t="s">
        <v>113</v>
      </c>
      <c r="B54" s="49"/>
      <c r="C54" s="53"/>
      <c r="D54" s="50"/>
      <c r="E54" s="51"/>
      <c r="F54" s="51"/>
      <c r="G54" s="49"/>
      <c r="H54" s="53"/>
      <c r="I54" s="50"/>
      <c r="J54" s="51"/>
      <c r="K54" s="51"/>
      <c r="L54" s="49"/>
      <c r="M54" s="53"/>
      <c r="N54" s="50"/>
      <c r="O54" s="51"/>
      <c r="P54" s="51"/>
      <c r="Q54" s="49"/>
      <c r="R54" s="53"/>
      <c r="S54" s="50"/>
      <c r="T54" s="51"/>
      <c r="U54" s="51"/>
      <c r="V54" s="49"/>
      <c r="W54" s="53"/>
      <c r="X54" s="50"/>
      <c r="Y54" s="51"/>
      <c r="Z54" s="51"/>
      <c r="AA54" s="49"/>
      <c r="AB54" s="53"/>
      <c r="AC54" s="50"/>
      <c r="AD54" s="51"/>
      <c r="AE54" s="51"/>
      <c r="AF54" s="54">
        <f t="shared" ref="AF54" si="151">IF(D54+E54&gt;0,0.333,0)+IF(I54+J54&gt;0,0.333,0)+IF(N54+O54&gt;0,0.333,0)+IF(S54+T54&gt;0,0.333,0)+IF(X54+Y54&gt;0,0.333,0)+IF(AC54+AD54&gt;0,0.333,0)</f>
        <v>0</v>
      </c>
      <c r="AG54" s="55">
        <f t="shared" ref="AG54" si="152">SUM(D54,E54,I54,J54,N54,O54,S54,T54,X54,Y54,AC54,AD54,AF54)</f>
        <v>0</v>
      </c>
      <c r="AH54" s="64">
        <f t="shared" ref="AH54" si="153">IF(AG54&lt;40,AG54,40)-AI54</f>
        <v>0</v>
      </c>
      <c r="AI54" s="65">
        <f t="shared" ref="AI54" si="154">SUM(E54,J54,O54,T54,Y54,AD54)</f>
        <v>0</v>
      </c>
      <c r="AJ54" s="65">
        <f t="shared" ref="AJ54" si="155">IF(AG54 &gt;40,AG54 -40,0)</f>
        <v>0</v>
      </c>
      <c r="AK54" s="66">
        <f t="shared" ref="AK54" si="156">SUM(F54,K54,P54,U54,Z54,AE54)+IF(F54+K54+P54+U54+Z54+AE54&gt;1,1)</f>
        <v>0</v>
      </c>
      <c r="AL54" s="59">
        <f t="shared" ref="AL54" si="157">SUM(AH54,AI54,AJ54,AK54)</f>
        <v>0</v>
      </c>
      <c r="AM54" s="60"/>
      <c r="AN54" s="228"/>
      <c r="AO54" s="61"/>
      <c r="AP54" s="61"/>
      <c r="AQ54" s="62">
        <f t="shared" ref="AQ54" si="158">SUM(AM54:AP54)</f>
        <v>0</v>
      </c>
      <c r="AR54" s="63"/>
    </row>
    <row r="55" spans="1:44" s="23" customFormat="1" ht="23.7" customHeight="1" x14ac:dyDescent="0.3">
      <c r="A55" s="68" t="s">
        <v>114</v>
      </c>
      <c r="B55" s="69"/>
      <c r="C55" s="83"/>
      <c r="D55" s="71"/>
      <c r="E55" s="72"/>
      <c r="F55" s="72"/>
      <c r="G55" s="69"/>
      <c r="H55" s="83"/>
      <c r="I55" s="71"/>
      <c r="J55" s="72"/>
      <c r="K55" s="72"/>
      <c r="L55" s="69"/>
      <c r="M55" s="83"/>
      <c r="N55" s="71"/>
      <c r="O55" s="72"/>
      <c r="P55" s="72"/>
      <c r="Q55" s="69"/>
      <c r="R55" s="83"/>
      <c r="S55" s="71"/>
      <c r="T55" s="72"/>
      <c r="U55" s="72"/>
      <c r="V55" s="69"/>
      <c r="W55" s="83"/>
      <c r="X55" s="71"/>
      <c r="Y55" s="72"/>
      <c r="Z55" s="72"/>
      <c r="AA55" s="69"/>
      <c r="AB55" s="83"/>
      <c r="AC55" s="71"/>
      <c r="AD55" s="72"/>
      <c r="AE55" s="72"/>
      <c r="AF55" s="73">
        <f t="shared" si="8"/>
        <v>0</v>
      </c>
      <c r="AG55" s="74">
        <f t="shared" si="9"/>
        <v>0</v>
      </c>
      <c r="AH55" s="75">
        <f t="shared" si="10"/>
        <v>0</v>
      </c>
      <c r="AI55" s="76">
        <f t="shared" si="11"/>
        <v>0</v>
      </c>
      <c r="AJ55" s="76">
        <f t="shared" si="12"/>
        <v>0</v>
      </c>
      <c r="AK55" s="77">
        <f t="shared" si="13"/>
        <v>0</v>
      </c>
      <c r="AL55" s="78">
        <f t="shared" si="14"/>
        <v>0</v>
      </c>
      <c r="AM55" s="79"/>
      <c r="AN55" s="229"/>
      <c r="AO55" s="80"/>
      <c r="AP55" s="80"/>
      <c r="AQ55" s="81">
        <f t="shared" si="15"/>
        <v>0</v>
      </c>
      <c r="AR55" s="82"/>
    </row>
    <row r="56" spans="1:44" s="23" customFormat="1" ht="23.7" customHeight="1" x14ac:dyDescent="0.3">
      <c r="A56" s="52" t="s">
        <v>115</v>
      </c>
      <c r="B56" s="49"/>
      <c r="C56" s="67"/>
      <c r="D56" s="50"/>
      <c r="E56" s="51"/>
      <c r="F56" s="51"/>
      <c r="G56" s="49"/>
      <c r="H56" s="67"/>
      <c r="I56" s="50"/>
      <c r="J56" s="51"/>
      <c r="K56" s="51"/>
      <c r="L56" s="49"/>
      <c r="M56" s="67"/>
      <c r="N56" s="50"/>
      <c r="O56" s="51"/>
      <c r="P56" s="274"/>
      <c r="Q56" s="49"/>
      <c r="R56" s="67"/>
      <c r="S56" s="50"/>
      <c r="T56" s="51"/>
      <c r="U56" s="51"/>
      <c r="V56" s="49"/>
      <c r="W56" s="67"/>
      <c r="X56" s="50"/>
      <c r="Y56" s="51"/>
      <c r="Z56" s="51"/>
      <c r="AA56" s="49"/>
      <c r="AB56" s="67"/>
      <c r="AC56" s="50"/>
      <c r="AD56" s="51"/>
      <c r="AE56" s="51"/>
      <c r="AF56" s="54">
        <f t="shared" si="8"/>
        <v>0</v>
      </c>
      <c r="AG56" s="55">
        <f t="shared" si="9"/>
        <v>0</v>
      </c>
      <c r="AH56" s="64">
        <f t="shared" si="10"/>
        <v>0</v>
      </c>
      <c r="AI56" s="65">
        <f t="shared" si="11"/>
        <v>0</v>
      </c>
      <c r="AJ56" s="65">
        <f t="shared" si="12"/>
        <v>0</v>
      </c>
      <c r="AK56" s="66">
        <f t="shared" si="13"/>
        <v>0</v>
      </c>
      <c r="AL56" s="59">
        <f t="shared" si="14"/>
        <v>0</v>
      </c>
      <c r="AM56" s="60"/>
      <c r="AN56" s="228"/>
      <c r="AO56" s="61"/>
      <c r="AP56" s="61"/>
      <c r="AQ56" s="62">
        <f t="shared" si="15"/>
        <v>0</v>
      </c>
      <c r="AR56" s="63"/>
    </row>
    <row r="57" spans="1:44" s="23" customFormat="1" ht="23.7" customHeight="1" x14ac:dyDescent="0.3">
      <c r="A57" s="68" t="s">
        <v>116</v>
      </c>
      <c r="B57" s="69"/>
      <c r="C57" s="83"/>
      <c r="D57" s="71"/>
      <c r="E57" s="72"/>
      <c r="F57" s="72"/>
      <c r="G57" s="69"/>
      <c r="H57" s="83"/>
      <c r="I57" s="71"/>
      <c r="J57" s="72"/>
      <c r="K57" s="72"/>
      <c r="L57" s="69"/>
      <c r="M57" s="83"/>
      <c r="N57" s="71"/>
      <c r="O57" s="72"/>
      <c r="P57" s="72"/>
      <c r="Q57" s="69"/>
      <c r="R57" s="83"/>
      <c r="S57" s="71"/>
      <c r="T57" s="72"/>
      <c r="U57" s="72"/>
      <c r="V57" s="69"/>
      <c r="W57" s="83"/>
      <c r="X57" s="71"/>
      <c r="Y57" s="72"/>
      <c r="Z57" s="72"/>
      <c r="AA57" s="69"/>
      <c r="AB57" s="83"/>
      <c r="AC57" s="71"/>
      <c r="AD57" s="72"/>
      <c r="AE57" s="72"/>
      <c r="AF57" s="73">
        <f t="shared" ref="AF57" si="159">IF(D57+E57&gt;0,0.333,0)+IF(I57+J57&gt;0,0.333,0)+IF(N57+O57&gt;0,0.333,0)+IF(S57+T57&gt;0,0.333,0)+IF(X57+Y57&gt;0,0.333,0)+IF(AC57+AD57&gt;0,0.333,0)</f>
        <v>0</v>
      </c>
      <c r="AG57" s="74">
        <f t="shared" ref="AG57" si="160">SUM(D57,E57,I57,J57,N57,O57,S57,T57,X57,Y57,AC57,AD57,AF57)</f>
        <v>0</v>
      </c>
      <c r="AH57" s="75">
        <f t="shared" ref="AH57" si="161">IF(AG57&lt;40,AG57,40)-AI57</f>
        <v>0</v>
      </c>
      <c r="AI57" s="76">
        <f t="shared" ref="AI57" si="162">SUM(E57,J57,O57,T57,Y57,AD57)</f>
        <v>0</v>
      </c>
      <c r="AJ57" s="76">
        <f t="shared" ref="AJ57" si="163">IF(AG57 &gt;40,AG57 -40,0)</f>
        <v>0</v>
      </c>
      <c r="AK57" s="77">
        <f t="shared" ref="AK57" si="164">SUM(F57,K57,P57,U57,Z57,AE57)+IF(F57+K57+P57+U57+Z57+AE57&gt;1,1)</f>
        <v>0</v>
      </c>
      <c r="AL57" s="78">
        <f t="shared" ref="AL57" si="165">SUM(AH57,AI57,AJ57,AK57)</f>
        <v>0</v>
      </c>
      <c r="AM57" s="79"/>
      <c r="AN57" s="229"/>
      <c r="AO57" s="80"/>
      <c r="AP57" s="80"/>
      <c r="AQ57" s="81">
        <f t="shared" ref="AQ57" si="166">SUM(AM57:AP57)</f>
        <v>0</v>
      </c>
      <c r="AR57" s="82"/>
    </row>
    <row r="58" spans="1:44" s="23" customFormat="1" ht="23.7" customHeight="1" x14ac:dyDescent="0.3">
      <c r="A58" s="52" t="s">
        <v>118</v>
      </c>
      <c r="B58" s="49"/>
      <c r="C58" s="67"/>
      <c r="D58" s="50"/>
      <c r="E58" s="51"/>
      <c r="F58" s="51"/>
      <c r="G58" s="49"/>
      <c r="H58" s="67"/>
      <c r="I58" s="50"/>
      <c r="J58" s="51"/>
      <c r="K58" s="51"/>
      <c r="L58" s="49"/>
      <c r="M58" s="67"/>
      <c r="N58" s="50"/>
      <c r="O58" s="51"/>
      <c r="P58" s="51"/>
      <c r="Q58" s="49"/>
      <c r="R58" s="67"/>
      <c r="S58" s="50"/>
      <c r="T58" s="51"/>
      <c r="U58" s="51"/>
      <c r="V58" s="49"/>
      <c r="W58" s="67"/>
      <c r="X58" s="50"/>
      <c r="Y58" s="51"/>
      <c r="Z58" s="51"/>
      <c r="AA58" s="49"/>
      <c r="AB58" s="67"/>
      <c r="AC58" s="50"/>
      <c r="AD58" s="51"/>
      <c r="AE58" s="51"/>
      <c r="AF58" s="54">
        <f t="shared" si="8"/>
        <v>0</v>
      </c>
      <c r="AG58" s="55">
        <f t="shared" si="9"/>
        <v>0</v>
      </c>
      <c r="AH58" s="64">
        <f t="shared" si="10"/>
        <v>0</v>
      </c>
      <c r="AI58" s="65">
        <f t="shared" si="11"/>
        <v>0</v>
      </c>
      <c r="AJ58" s="65">
        <f t="shared" si="12"/>
        <v>0</v>
      </c>
      <c r="AK58" s="66">
        <f t="shared" si="13"/>
        <v>0</v>
      </c>
      <c r="AL58" s="59">
        <f t="shared" si="14"/>
        <v>0</v>
      </c>
      <c r="AM58" s="60"/>
      <c r="AN58" s="228"/>
      <c r="AO58" s="61"/>
      <c r="AP58" s="61"/>
      <c r="AQ58" s="62">
        <f t="shared" si="15"/>
        <v>0</v>
      </c>
      <c r="AR58" s="63"/>
    </row>
    <row r="59" spans="1:44" s="23" customFormat="1" ht="23.7" customHeight="1" x14ac:dyDescent="0.3">
      <c r="A59" s="68" t="s">
        <v>119</v>
      </c>
      <c r="B59" s="69"/>
      <c r="C59" s="83"/>
      <c r="D59" s="71"/>
      <c r="E59" s="72"/>
      <c r="F59" s="72"/>
      <c r="G59" s="69"/>
      <c r="H59" s="83"/>
      <c r="I59" s="71"/>
      <c r="J59" s="72"/>
      <c r="K59" s="72"/>
      <c r="L59" s="69"/>
      <c r="M59" s="83"/>
      <c r="N59" s="71"/>
      <c r="O59" s="72"/>
      <c r="P59" s="72"/>
      <c r="Q59" s="69"/>
      <c r="R59" s="83"/>
      <c r="S59" s="71"/>
      <c r="T59" s="72"/>
      <c r="U59" s="72"/>
      <c r="V59" s="69"/>
      <c r="W59" s="83"/>
      <c r="X59" s="71"/>
      <c r="Y59" s="72"/>
      <c r="Z59" s="72"/>
      <c r="AA59" s="69"/>
      <c r="AB59" s="83"/>
      <c r="AC59" s="71"/>
      <c r="AD59" s="72"/>
      <c r="AE59" s="72"/>
      <c r="AF59" s="73">
        <f t="shared" si="8"/>
        <v>0</v>
      </c>
      <c r="AG59" s="74">
        <f t="shared" si="9"/>
        <v>0</v>
      </c>
      <c r="AH59" s="75">
        <f t="shared" si="10"/>
        <v>0</v>
      </c>
      <c r="AI59" s="76">
        <f t="shared" si="11"/>
        <v>0</v>
      </c>
      <c r="AJ59" s="76">
        <f t="shared" si="12"/>
        <v>0</v>
      </c>
      <c r="AK59" s="77">
        <f t="shared" si="13"/>
        <v>0</v>
      </c>
      <c r="AL59" s="78">
        <f t="shared" si="14"/>
        <v>0</v>
      </c>
      <c r="AM59" s="79"/>
      <c r="AN59" s="229"/>
      <c r="AO59" s="80"/>
      <c r="AP59" s="80"/>
      <c r="AQ59" s="81">
        <f t="shared" si="15"/>
        <v>0</v>
      </c>
      <c r="AR59" s="82"/>
    </row>
    <row r="60" spans="1:44" s="23" customFormat="1" ht="23.7" customHeight="1" x14ac:dyDescent="0.3">
      <c r="A60" s="52" t="s">
        <v>120</v>
      </c>
      <c r="B60" s="49"/>
      <c r="C60" s="67"/>
      <c r="D60" s="50"/>
      <c r="E60" s="51"/>
      <c r="F60" s="51"/>
      <c r="G60" s="49"/>
      <c r="H60" s="67"/>
      <c r="I60" s="50"/>
      <c r="J60" s="51"/>
      <c r="K60" s="51"/>
      <c r="L60" s="49"/>
      <c r="M60" s="67"/>
      <c r="N60" s="50"/>
      <c r="O60" s="51"/>
      <c r="P60" s="51"/>
      <c r="Q60" s="49"/>
      <c r="R60" s="67"/>
      <c r="S60" s="50"/>
      <c r="T60" s="51"/>
      <c r="U60" s="51"/>
      <c r="V60" s="49"/>
      <c r="W60" s="67"/>
      <c r="X60" s="50"/>
      <c r="Y60" s="51"/>
      <c r="Z60" s="51"/>
      <c r="AA60" s="49"/>
      <c r="AB60" s="67"/>
      <c r="AC60" s="50"/>
      <c r="AD60" s="51"/>
      <c r="AE60" s="51"/>
      <c r="AF60" s="54">
        <f t="shared" ref="AF60" si="167">IF(D60+E60&gt;0,0.333,0)+IF(I60+J60&gt;0,0.333,0)+IF(N60+O60&gt;0,0.333,0)+IF(S60+T60&gt;0,0.333,0)+IF(X60+Y60&gt;0,0.333,0)+IF(AC60+AD60&gt;0,0.333,0)</f>
        <v>0</v>
      </c>
      <c r="AG60" s="55">
        <f t="shared" ref="AG60" si="168">SUM(D60,E60,I60,J60,N60,O60,S60,T60,X60,Y60,AC60,AD60,AF60)</f>
        <v>0</v>
      </c>
      <c r="AH60" s="64">
        <f t="shared" ref="AH60" si="169">IF(AG60&lt;40,AG60,40)-AI60</f>
        <v>0</v>
      </c>
      <c r="AI60" s="65">
        <f t="shared" ref="AI60" si="170">SUM(E60,J60,O60,T60,Y60,AD60)</f>
        <v>0</v>
      </c>
      <c r="AJ60" s="65">
        <f t="shared" ref="AJ60" si="171">IF(AG60 &gt;40,AG60 -40,0)</f>
        <v>0</v>
      </c>
      <c r="AK60" s="66">
        <f t="shared" ref="AK60" si="172">SUM(F60,K60,P60,U60,Z60,AE60)+IF(F60+K60+P60+U60+Z60+AE60&gt;1,1)</f>
        <v>0</v>
      </c>
      <c r="AL60" s="59">
        <f t="shared" ref="AL60" si="173">SUM(AH60,AI60,AJ60,AK60)</f>
        <v>0</v>
      </c>
      <c r="AM60" s="60"/>
      <c r="AN60" s="228"/>
      <c r="AO60" s="61"/>
      <c r="AP60" s="61"/>
      <c r="AQ60" s="62">
        <f t="shared" ref="AQ60" si="174">SUM(AM60:AP60)</f>
        <v>0</v>
      </c>
      <c r="AR60" s="63"/>
    </row>
    <row r="61" spans="1:44" s="23" customFormat="1" ht="23.7" customHeight="1" x14ac:dyDescent="0.3">
      <c r="A61" s="68" t="s">
        <v>121</v>
      </c>
      <c r="B61" s="69"/>
      <c r="C61" s="83"/>
      <c r="D61" s="71"/>
      <c r="E61" s="72"/>
      <c r="F61" s="72"/>
      <c r="G61" s="69"/>
      <c r="H61" s="83"/>
      <c r="I61" s="71"/>
      <c r="J61" s="72"/>
      <c r="K61" s="72"/>
      <c r="L61" s="69"/>
      <c r="M61" s="83"/>
      <c r="N61" s="71"/>
      <c r="O61" s="72"/>
      <c r="P61" s="72"/>
      <c r="Q61" s="69"/>
      <c r="R61" s="83"/>
      <c r="S61" s="71"/>
      <c r="T61" s="72"/>
      <c r="U61" s="72"/>
      <c r="V61" s="69"/>
      <c r="W61" s="83"/>
      <c r="X61" s="71"/>
      <c r="Y61" s="72"/>
      <c r="Z61" s="72"/>
      <c r="AA61" s="69"/>
      <c r="AB61" s="83"/>
      <c r="AC61" s="71"/>
      <c r="AD61" s="72"/>
      <c r="AE61" s="72"/>
      <c r="AF61" s="73">
        <f t="shared" ref="AF61" si="175">IF(D61+E61&gt;0,0.333,0)+IF(I61+J61&gt;0,0.333,0)+IF(N61+O61&gt;0,0.333,0)+IF(S61+T61&gt;0,0.333,0)+IF(X61+Y61&gt;0,0.333,0)+IF(AC61+AD61&gt;0,0.333,0)</f>
        <v>0</v>
      </c>
      <c r="AG61" s="74">
        <f t="shared" ref="AG61" si="176">SUM(D61,E61,I61,J61,N61,O61,S61,T61,X61,Y61,AC61,AD61,AF61)</f>
        <v>0</v>
      </c>
      <c r="AH61" s="75">
        <f t="shared" ref="AH61" si="177">IF(AG61&lt;40,AG61,40)-AI61</f>
        <v>0</v>
      </c>
      <c r="AI61" s="76">
        <f t="shared" ref="AI61" si="178">SUM(E61,J61,O61,T61,Y61,AD61)</f>
        <v>0</v>
      </c>
      <c r="AJ61" s="76">
        <f t="shared" ref="AJ61" si="179">IF(AG61 &gt;40,AG61 -40,0)</f>
        <v>0</v>
      </c>
      <c r="AK61" s="77">
        <f t="shared" ref="AK61" si="180">SUM(F61,K61,P61,U61,Z61,AE61)+IF(F61+K61+P61+U61+Z61+AE61&gt;1,1)</f>
        <v>0</v>
      </c>
      <c r="AL61" s="78">
        <f t="shared" ref="AL61" si="181">SUM(AH61,AI61,AJ61,AK61)</f>
        <v>0</v>
      </c>
      <c r="AM61" s="79"/>
      <c r="AN61" s="229"/>
      <c r="AO61" s="80"/>
      <c r="AP61" s="80"/>
      <c r="AQ61" s="81">
        <f t="shared" ref="AQ61" si="182">SUM(AM61:AP61)</f>
        <v>0</v>
      </c>
      <c r="AR61" s="82"/>
    </row>
    <row r="62" spans="1:44" s="23" customFormat="1" ht="23.7" customHeight="1" x14ac:dyDescent="0.3">
      <c r="A62" s="52" t="s">
        <v>122</v>
      </c>
      <c r="B62" s="49"/>
      <c r="C62" s="67"/>
      <c r="D62" s="50"/>
      <c r="E62" s="51"/>
      <c r="F62" s="51"/>
      <c r="G62" s="49"/>
      <c r="H62" s="67"/>
      <c r="I62" s="50"/>
      <c r="J62" s="51"/>
      <c r="K62" s="51"/>
      <c r="L62" s="49"/>
      <c r="M62" s="67"/>
      <c r="N62" s="50"/>
      <c r="O62" s="51"/>
      <c r="P62" s="51"/>
      <c r="Q62" s="49"/>
      <c r="R62" s="67"/>
      <c r="S62" s="50"/>
      <c r="T62" s="51"/>
      <c r="U62" s="51"/>
      <c r="V62" s="49"/>
      <c r="W62" s="67"/>
      <c r="X62" s="50"/>
      <c r="Y62" s="51"/>
      <c r="Z62" s="51"/>
      <c r="AA62" s="49"/>
      <c r="AB62" s="67"/>
      <c r="AC62" s="50"/>
      <c r="AD62" s="51"/>
      <c r="AE62" s="51"/>
      <c r="AF62" s="54">
        <f t="shared" si="8"/>
        <v>0</v>
      </c>
      <c r="AG62" s="55">
        <f t="shared" si="9"/>
        <v>0</v>
      </c>
      <c r="AH62" s="64">
        <f t="shared" si="10"/>
        <v>0</v>
      </c>
      <c r="AI62" s="65">
        <f t="shared" si="11"/>
        <v>0</v>
      </c>
      <c r="AJ62" s="65">
        <f t="shared" si="12"/>
        <v>0</v>
      </c>
      <c r="AK62" s="66">
        <f t="shared" si="13"/>
        <v>0</v>
      </c>
      <c r="AL62" s="59">
        <f t="shared" si="14"/>
        <v>0</v>
      </c>
      <c r="AM62" s="60"/>
      <c r="AN62" s="228"/>
      <c r="AO62" s="61"/>
      <c r="AP62" s="61"/>
      <c r="AQ62" s="62">
        <f t="shared" si="15"/>
        <v>0</v>
      </c>
      <c r="AR62" s="63"/>
    </row>
    <row r="63" spans="1:44" s="23" customFormat="1" ht="13.95" customHeight="1" thickBot="1" x14ac:dyDescent="0.3">
      <c r="A63" s="33"/>
      <c r="B63" s="34"/>
      <c r="C63" s="35"/>
      <c r="D63" s="36"/>
      <c r="E63" s="37"/>
      <c r="F63" s="36"/>
      <c r="G63" s="38"/>
      <c r="H63" s="39"/>
      <c r="I63" s="36"/>
      <c r="J63" s="37"/>
      <c r="K63" s="36"/>
      <c r="L63" s="38"/>
      <c r="M63" s="39"/>
      <c r="N63" s="36"/>
      <c r="O63" s="37"/>
      <c r="P63" s="36"/>
      <c r="Q63" s="38"/>
      <c r="R63" s="39"/>
      <c r="S63" s="36"/>
      <c r="T63" s="37"/>
      <c r="U63" s="36"/>
      <c r="V63" s="38"/>
      <c r="W63" s="39"/>
      <c r="X63" s="36"/>
      <c r="Y63" s="37"/>
      <c r="Z63" s="36"/>
      <c r="AA63" s="34"/>
      <c r="AB63" s="39"/>
      <c r="AC63" s="36"/>
      <c r="AD63" s="40"/>
      <c r="AE63" s="36"/>
      <c r="AF63" s="41"/>
      <c r="AG63" s="42"/>
      <c r="AH63" s="43"/>
      <c r="AI63" s="44"/>
      <c r="AJ63" s="44"/>
      <c r="AK63" s="45"/>
      <c r="AL63" s="46"/>
      <c r="AM63" s="47"/>
      <c r="AN63" s="36"/>
      <c r="AO63" s="36"/>
      <c r="AP63" s="36"/>
      <c r="AQ63" s="36"/>
      <c r="AR63" s="48"/>
    </row>
    <row r="64" spans="1:44" ht="25.5" customHeight="1" x14ac:dyDescent="0.25">
      <c r="A64" s="96" t="s">
        <v>123</v>
      </c>
      <c r="B64" s="195"/>
      <c r="C64" s="196"/>
      <c r="D64" s="197">
        <f>SUM(D4:D62)</f>
        <v>0</v>
      </c>
      <c r="E64" s="197">
        <f>SUM(E4:E62)</f>
        <v>0</v>
      </c>
      <c r="F64" s="197">
        <f>SUM(F4:F62)</f>
        <v>0</v>
      </c>
      <c r="G64" s="198"/>
      <c r="H64" s="199"/>
      <c r="I64" s="197">
        <f>SUM(I4:I62)</f>
        <v>0</v>
      </c>
      <c r="J64" s="197">
        <f>SUM(J4:J62)</f>
        <v>0</v>
      </c>
      <c r="K64" s="197">
        <f>SUM(K4:K62)</f>
        <v>0</v>
      </c>
      <c r="L64" s="198"/>
      <c r="M64" s="199"/>
      <c r="N64" s="197">
        <f>SUM(N4:N62)</f>
        <v>0</v>
      </c>
      <c r="O64" s="197">
        <f>SUM(O4:O62)</f>
        <v>0</v>
      </c>
      <c r="P64" s="197">
        <f>SUM(P4:P62)</f>
        <v>0</v>
      </c>
      <c r="Q64" s="198"/>
      <c r="R64" s="199"/>
      <c r="S64" s="197">
        <f>SUM(S4:S62)</f>
        <v>0</v>
      </c>
      <c r="T64" s="197">
        <f>SUM(T4:T62)</f>
        <v>0</v>
      </c>
      <c r="U64" s="197">
        <f>SUM(U4:U62)</f>
        <v>0</v>
      </c>
      <c r="V64" s="198"/>
      <c r="W64" s="199"/>
      <c r="X64" s="197">
        <f>SUM(X4:X62)</f>
        <v>0</v>
      </c>
      <c r="Y64" s="197">
        <f>SUM(Y4:Y62)</f>
        <v>0</v>
      </c>
      <c r="Z64" s="197">
        <f>SUM(Z4:Z62)</f>
        <v>0</v>
      </c>
      <c r="AA64" s="195"/>
      <c r="AB64" s="199"/>
      <c r="AC64" s="197">
        <f>SUM(AC4:AC62)</f>
        <v>0</v>
      </c>
      <c r="AD64" s="200"/>
      <c r="AE64" s="197">
        <f>SUM(AE4:AE62)</f>
        <v>0</v>
      </c>
      <c r="AF64" s="201">
        <f>SUM(AF7:AF63)</f>
        <v>0</v>
      </c>
      <c r="AG64" s="202">
        <f>SUM(AG7:AG63)</f>
        <v>0</v>
      </c>
      <c r="AH64" s="197">
        <f t="shared" ref="AH64:AM64" si="183">SUM(AH4:AH62)</f>
        <v>0</v>
      </c>
      <c r="AI64" s="197">
        <f t="shared" si="183"/>
        <v>0</v>
      </c>
      <c r="AJ64" s="197">
        <f t="shared" si="183"/>
        <v>0</v>
      </c>
      <c r="AK64" s="197">
        <f t="shared" si="183"/>
        <v>0</v>
      </c>
      <c r="AL64" s="197">
        <f t="shared" si="183"/>
        <v>0</v>
      </c>
      <c r="AM64" s="197">
        <f t="shared" si="183"/>
        <v>0</v>
      </c>
      <c r="AN64" s="197">
        <f>SUM(AN4:AN62)</f>
        <v>0</v>
      </c>
      <c r="AO64" s="197">
        <f>SUM(AO4:AO62)</f>
        <v>0</v>
      </c>
      <c r="AP64" s="197">
        <f>SUM(AP4:AP62)</f>
        <v>0</v>
      </c>
      <c r="AQ64" s="197">
        <f>SUM(AQ4:AQ62)</f>
        <v>0</v>
      </c>
      <c r="AR64" s="203"/>
    </row>
    <row r="65" spans="1:31" ht="15.75" customHeight="1" x14ac:dyDescent="0.25">
      <c r="A65" s="97"/>
      <c r="B65" s="98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</row>
    <row r="70" spans="1:31" ht="15.75" customHeight="1" x14ac:dyDescent="0.25">
      <c r="C70" s="23"/>
    </row>
    <row r="75" spans="1:31" ht="24" customHeight="1" x14ac:dyDescent="0.25"/>
  </sheetData>
  <sheetProtection formatCells="0" formatColumns="0" formatRows="0" selectLockedCells="1" selectUnlockedCells="1"/>
  <dataConsolidate/>
  <mergeCells count="10">
    <mergeCell ref="R1:U1"/>
    <mergeCell ref="B2:F2"/>
    <mergeCell ref="L2:P2"/>
    <mergeCell ref="Q2:U2"/>
    <mergeCell ref="L1:M1"/>
    <mergeCell ref="AM2:AR2"/>
    <mergeCell ref="V2:Z2"/>
    <mergeCell ref="G2:K2"/>
    <mergeCell ref="AG2:AL2"/>
    <mergeCell ref="AA2:AE2"/>
  </mergeCells>
  <phoneticPr fontId="9" type="noConversion"/>
  <dataValidations count="2">
    <dataValidation type="list" sqref="AB63:AB64" xr:uid="{00000000-0002-0000-0000-000001000000}">
      <formula1>#REF!</formula1>
    </dataValidation>
    <dataValidation type="list" sqref="W4:W64 AB4:AB62 R4:R64 M4:M64 H4:H64 C4:C64" xr:uid="{00000000-0002-0000-0000-000000000000}">
      <formula1>$B$2:$B$32</formula1>
    </dataValidation>
  </dataValidations>
  <pageMargins left="0.15" right="0.15" top="0.3" bottom="0.3" header="0.2" footer="0.2"/>
  <pageSetup paperSize="17" scale="61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f3cfe1f-53ac-4d06-bfdd-a2470d8d2800" xsi:nil="true"/>
    <lcf76f155ced4ddcb4097134ff3c332f xmlns="b4f3eca9-e7fe-4b74-8d6f-d78308403b27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37FFE69EE44242B211E1D7893F650B" ma:contentTypeVersion="18" ma:contentTypeDescription="Create a new document." ma:contentTypeScope="" ma:versionID="13dcb0fb5c7ca6bcedb922b6a04c977d">
  <xsd:schema xmlns:xsd="http://www.w3.org/2001/XMLSchema" xmlns:xs="http://www.w3.org/2001/XMLSchema" xmlns:p="http://schemas.microsoft.com/office/2006/metadata/properties" xmlns:ns2="6f3cfe1f-53ac-4d06-bfdd-a2470d8d2800" xmlns:ns3="b4f3eca9-e7fe-4b74-8d6f-d78308403b27" targetNamespace="http://schemas.microsoft.com/office/2006/metadata/properties" ma:root="true" ma:fieldsID="834a12857097e3fb3e34b81b5fb9be33" ns2:_="" ns3:_="">
    <xsd:import namespace="6f3cfe1f-53ac-4d06-bfdd-a2470d8d2800"/>
    <xsd:import namespace="b4f3eca9-e7fe-4b74-8d6f-d78308403b2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cfe1f-53ac-4d06-bfdd-a2470d8d280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b25ae19-93d8-47fd-b883-b1f57c8cc683}" ma:internalName="TaxCatchAll" ma:showField="CatchAllData" ma:web="6f3cfe1f-53ac-4d06-bfdd-a2470d8d28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f3eca9-e7fe-4b74-8d6f-d78308403b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7e4720e-c33f-4301-8c8f-b1cfc8d7cd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838B0D-E05B-43C9-85FF-0B993539378C}">
  <ds:schemaRefs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53AE4631-5D66-4921-A9BF-9D0A047A9E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DC04-07B2-4ABA-9B41-C252016D1AF1}">
  <ds:schemaRefs>
    <ds:schemaRef ds:uri="http://schemas.microsoft.com/office/2006/metadata/properties"/>
    <ds:schemaRef ds:uri="http://schemas.microsoft.com/office/infopath/2007/PartnerControls"/>
    <ds:schemaRef ds:uri="6f3cfe1f-53ac-4d06-bfdd-a2470d8d2800"/>
    <ds:schemaRef ds:uri="b4f3eca9-e7fe-4b74-8d6f-d78308403b27"/>
  </ds:schemaRefs>
</ds:datastoreItem>
</file>

<file path=customXml/itemProps4.xml><?xml version="1.0" encoding="utf-8"?>
<ds:datastoreItem xmlns:ds="http://schemas.openxmlformats.org/officeDocument/2006/customXml" ds:itemID="{08421A13-A401-4E36-A82B-210F53A97F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3cfe1f-53ac-4d06-bfdd-a2470d8d2800"/>
    <ds:schemaRef ds:uri="b4f3eca9-e7fe-4b74-8d6f-d78308403b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Timesheet</vt:lpstr>
      <vt:lpstr>New Formula Job Sheet</vt:lpstr>
      <vt:lpstr>MetsPark WS (2)</vt:lpstr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Kelly</dc:creator>
  <cp:keywords/>
  <dc:description/>
  <cp:lastModifiedBy>Luis Alexandre</cp:lastModifiedBy>
  <cp:revision/>
  <dcterms:created xsi:type="dcterms:W3CDTF">2014-10-08T23:54:10Z</dcterms:created>
  <dcterms:modified xsi:type="dcterms:W3CDTF">2025-09-15T09:08:04Z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ContentTypeId">
    <vt:lpwstr>0x0101008037FFE69EE44242B211E1D7893F650B</vt:lpwstr>
  </property>
  <property fmtid="{D5CDD505-2E9C-101B-9397-08002B2CF9AE}" pid="4" name="PlanSwiftJobName">
    <vt:lpwstr/>
  </property>
  <property fmtid="{D5CDD505-2E9C-101B-9397-08002B2CF9AE}" pid="5" name="PlanSwiftJobGuid">
    <vt:lpwstr/>
  </property>
  <property fmtid="{D5CDD505-2E9C-101B-9397-08002B2CF9AE}" pid="6" name="LinkedDataId">
    <vt:lpwstr>{BDF1E727-D710-4324-B65E-F73C1AB6CDC1}</vt:lpwstr>
  </property>
  <property fmtid="{D5CDD505-2E9C-101B-9397-08002B2CF9AE}" pid="7" name="MediaServiceImageTags">
    <vt:lpwstr/>
  </property>
</Properties>
</file>