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externalLinks/externalLink1.xml" ContentType="application/vnd.openxmlformats-officedocument.spreadsheetml.externalLink+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externalLinks/externalLink2.xml" ContentType="application/vnd.openxmlformats-officedocument.spreadsheetml.externalLink+xml"/>
  <Override PartName="/xl/worksheets/sheet2.xml" ContentType="application/vnd.openxmlformats-officedocument.spreadsheetml.worksheet+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Default Extension="rels" ContentType="application/vnd.openxmlformats-package.relationships+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1180" yWindow="2260" windowWidth="16140" windowHeight="9220" activeTab="1"/>
  </bookViews>
  <sheets>
    <sheet name="Instrucciones" sheetId="3" r:id="rId1"/>
    <sheet name="AZUL" sheetId="1" r:id="rId2"/>
    <sheet name="AMARILLO" sheetId="2" r:id="rId3"/>
  </sheets>
  <externalReferences>
    <externalReference r:id="rId4"/>
    <externalReference r:id="rId5"/>
  </externalReferences>
  <definedNames>
    <definedName name="buceo">[1]Validaciones!$D$2:$D$4</definedName>
    <definedName name="epoca">[1]Validaciones!$C$2:$C$4</definedName>
    <definedName name="especie">[1]Validaciones!$K$2:$K$126</definedName>
    <definedName name="observador">[1]Validaciones!$A$2:$A$9</definedName>
    <definedName name="replica">[1]Validaciones!$E$2:$E$17</definedName>
    <definedName name="sitio">[1]Validaciones!$I$2:$I$11</definedName>
    <definedName name="sitioextenso">[1]Validaciones!$J$2:$J$24</definedName>
    <definedName name="tipositio">[1]Validaciones!$G$2:$G$4</definedName>
    <definedName name="transecto">[1]Validaciones!$F$2:$F$22</definedName>
  </definedNam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F3" i="2"/>
  <c r="J60"/>
  <c r="J58"/>
  <c r="J59"/>
  <c r="J57"/>
  <c r="AF5"/>
  <c r="AG5"/>
  <c r="AF8"/>
  <c r="AH8"/>
  <c r="AI8"/>
  <c r="AJ8"/>
  <c r="AF4"/>
  <c r="AH4"/>
  <c r="AI4"/>
  <c r="AJ4"/>
  <c r="AF2"/>
  <c r="AG2"/>
  <c r="AE4"/>
  <c r="AE2"/>
  <c r="AC4"/>
  <c r="AC2"/>
  <c r="AD3"/>
  <c r="AD5"/>
  <c r="AF62"/>
  <c r="AG62"/>
  <c r="AF3"/>
  <c r="AG3"/>
  <c r="AB3"/>
  <c r="AA3"/>
  <c r="AA63"/>
  <c r="AA62"/>
  <c r="Y63"/>
  <c r="AE63"/>
  <c r="Y62"/>
  <c r="AF10"/>
  <c r="AH10"/>
  <c r="AI10"/>
  <c r="AJ10"/>
  <c r="AF7"/>
  <c r="AG7"/>
  <c r="AF9"/>
  <c r="AF19"/>
  <c r="AH19"/>
  <c r="AI19"/>
  <c r="AJ19"/>
  <c r="AF56"/>
  <c r="AG56"/>
  <c r="AF63"/>
  <c r="AG63"/>
  <c r="AB10"/>
  <c r="AD10"/>
  <c r="AB7"/>
  <c r="AC7"/>
  <c r="AD7"/>
  <c r="AE7"/>
  <c r="AB9"/>
  <c r="AC9"/>
  <c r="AD9"/>
  <c r="AE9"/>
  <c r="AB8"/>
  <c r="AD8"/>
  <c r="AB19"/>
  <c r="AC19"/>
  <c r="AD19"/>
  <c r="AE19"/>
  <c r="AB56"/>
  <c r="AC56"/>
  <c r="AD56"/>
  <c r="AE56"/>
  <c r="AB63"/>
  <c r="AD63"/>
  <c r="AB62"/>
  <c r="AC62"/>
  <c r="AD62"/>
  <c r="AE62"/>
  <c r="AE61"/>
  <c r="AC61"/>
  <c r="AA10"/>
  <c r="Y10"/>
  <c r="AA8"/>
  <c r="Y8"/>
  <c r="X4"/>
  <c r="AB4"/>
  <c r="X2"/>
  <c r="AB2"/>
  <c r="Y3"/>
  <c r="AE3"/>
  <c r="Z31"/>
  <c r="AC31"/>
  <c r="AE31"/>
  <c r="X31"/>
  <c r="AF31"/>
  <c r="AG31"/>
  <c r="F31"/>
  <c r="F55"/>
  <c r="F56"/>
  <c r="F7"/>
  <c r="F2"/>
  <c r="F4"/>
  <c r="F9"/>
  <c r="F8"/>
  <c r="F10"/>
  <c r="F19"/>
  <c r="AF20"/>
  <c r="AG20"/>
  <c r="F20"/>
  <c r="AB21"/>
  <c r="AC18"/>
  <c r="AE18"/>
  <c r="AD21"/>
  <c r="AA21"/>
  <c r="Y21"/>
  <c r="AF21"/>
  <c r="AG21"/>
  <c r="F21"/>
  <c r="K54"/>
  <c r="K28"/>
  <c r="K30"/>
  <c r="K29"/>
  <c r="K38"/>
  <c r="K37"/>
  <c r="K39"/>
  <c r="K40"/>
  <c r="K41"/>
  <c r="K44"/>
  <c r="K42"/>
  <c r="K43"/>
  <c r="K45"/>
  <c r="K36"/>
  <c r="K35"/>
  <c r="K34"/>
  <c r="K27"/>
  <c r="K25"/>
  <c r="K26"/>
  <c r="K23"/>
  <c r="K24"/>
  <c r="K50"/>
  <c r="K53"/>
  <c r="K49"/>
  <c r="K62"/>
  <c r="F62"/>
  <c r="K63"/>
  <c r="F63"/>
  <c r="AF61"/>
  <c r="AG61"/>
  <c r="Z61"/>
  <c r="X61"/>
  <c r="F61"/>
  <c r="AF60"/>
  <c r="AG60"/>
  <c r="AE60"/>
  <c r="AC60"/>
  <c r="Z60"/>
  <c r="X60"/>
  <c r="F60"/>
  <c r="AF59"/>
  <c r="AG59"/>
  <c r="AE59"/>
  <c r="AC59"/>
  <c r="Z59"/>
  <c r="X59"/>
  <c r="F59"/>
  <c r="AF58"/>
  <c r="AG58"/>
  <c r="AE58"/>
  <c r="AC58"/>
  <c r="Z58"/>
  <c r="X58"/>
  <c r="F58"/>
  <c r="AF57"/>
  <c r="AG57"/>
  <c r="AE57"/>
  <c r="AC57"/>
  <c r="Z57"/>
  <c r="X57"/>
  <c r="F57"/>
  <c r="AF54"/>
  <c r="AG54"/>
  <c r="AE54"/>
  <c r="AC54"/>
  <c r="Z54"/>
  <c r="X54"/>
  <c r="F54"/>
  <c r="AF48"/>
  <c r="AG48"/>
  <c r="AE48"/>
  <c r="AC48"/>
  <c r="Z48"/>
  <c r="X48"/>
  <c r="F48"/>
  <c r="AF47"/>
  <c r="AG47"/>
  <c r="AE47"/>
  <c r="AC47"/>
  <c r="Z47"/>
  <c r="X47"/>
  <c r="F47"/>
  <c r="AF53"/>
  <c r="AG53"/>
  <c r="AE53"/>
  <c r="AC53"/>
  <c r="Z53"/>
  <c r="X53"/>
  <c r="F53"/>
  <c r="AF51"/>
  <c r="AG51"/>
  <c r="AE51"/>
  <c r="AC51"/>
  <c r="Z51"/>
  <c r="X51"/>
  <c r="F51"/>
  <c r="AF50"/>
  <c r="AG50"/>
  <c r="AE50"/>
  <c r="AC50"/>
  <c r="Z50"/>
  <c r="X50"/>
  <c r="F50"/>
  <c r="AF49"/>
  <c r="AG49"/>
  <c r="AE49"/>
  <c r="AC49"/>
  <c r="Z49"/>
  <c r="X49"/>
  <c r="F49"/>
  <c r="AF46"/>
  <c r="AG46"/>
  <c r="AE46"/>
  <c r="AC46"/>
  <c r="Z46"/>
  <c r="X46"/>
  <c r="F46"/>
  <c r="AF33"/>
  <c r="AG33"/>
  <c r="AE33"/>
  <c r="AC33"/>
  <c r="Z33"/>
  <c r="X33"/>
  <c r="F33"/>
  <c r="AF35"/>
  <c r="AG35"/>
  <c r="AE35"/>
  <c r="AC35"/>
  <c r="Z35"/>
  <c r="X35"/>
  <c r="F35"/>
  <c r="AF36"/>
  <c r="AG36"/>
  <c r="AE36"/>
  <c r="AC36"/>
  <c r="Z36"/>
  <c r="X36"/>
  <c r="F36"/>
  <c r="AF34"/>
  <c r="AG34"/>
  <c r="AE34"/>
  <c r="AC34"/>
  <c r="Z34"/>
  <c r="X34"/>
  <c r="F34"/>
  <c r="AF32"/>
  <c r="AG32"/>
  <c r="AE32"/>
  <c r="AC32"/>
  <c r="Z32"/>
  <c r="X32"/>
  <c r="F32"/>
  <c r="AF18"/>
  <c r="AG18"/>
  <c r="Z18"/>
  <c r="X18"/>
  <c r="F18"/>
  <c r="AF15"/>
  <c r="AG15"/>
  <c r="AE15"/>
  <c r="AC15"/>
  <c r="Z15"/>
  <c r="X15"/>
  <c r="F15"/>
  <c r="AF13"/>
  <c r="AG13"/>
  <c r="AE13"/>
  <c r="AC13"/>
  <c r="Z13"/>
  <c r="X13"/>
  <c r="F13"/>
  <c r="AF11"/>
  <c r="AG11"/>
  <c r="AE11"/>
  <c r="AC11"/>
  <c r="Z11"/>
  <c r="X11"/>
  <c r="F11"/>
  <c r="AF52"/>
  <c r="AG52"/>
  <c r="AD52"/>
  <c r="AB52"/>
  <c r="AA52"/>
  <c r="Y52"/>
  <c r="F52"/>
  <c r="AF43"/>
  <c r="AG43"/>
  <c r="AD43"/>
  <c r="AB43"/>
  <c r="AA43"/>
  <c r="Y43"/>
  <c r="F43"/>
  <c r="AF42"/>
  <c r="AG42"/>
  <c r="AD42"/>
  <c r="AB42"/>
  <c r="AA42"/>
  <c r="Y42"/>
  <c r="F42"/>
  <c r="AF44"/>
  <c r="AG44"/>
  <c r="AD44"/>
  <c r="AB44"/>
  <c r="AA44"/>
  <c r="Y44"/>
  <c r="F44"/>
  <c r="AF45"/>
  <c r="AG45"/>
  <c r="AD45"/>
  <c r="AB45"/>
  <c r="AA45"/>
  <c r="Y45"/>
  <c r="F45"/>
  <c r="AF40"/>
  <c r="AG40"/>
  <c r="AD40"/>
  <c r="AB40"/>
  <c r="AA40"/>
  <c r="Y40"/>
  <c r="F40"/>
  <c r="AF39"/>
  <c r="AG39"/>
  <c r="AD39"/>
  <c r="AB39"/>
  <c r="AA39"/>
  <c r="Y39"/>
  <c r="F39"/>
  <c r="AF37"/>
  <c r="AG37"/>
  <c r="AD37"/>
  <c r="AB37"/>
  <c r="AA37"/>
  <c r="Y37"/>
  <c r="F37"/>
  <c r="AF38"/>
  <c r="AG38"/>
  <c r="AD38"/>
  <c r="AB38"/>
  <c r="AA38"/>
  <c r="Y38"/>
  <c r="F38"/>
  <c r="AF41"/>
  <c r="AG41"/>
  <c r="AD41"/>
  <c r="AB41"/>
  <c r="AA41"/>
  <c r="Y41"/>
  <c r="F41"/>
  <c r="AF29"/>
  <c r="AG29"/>
  <c r="AD29"/>
  <c r="AB29"/>
  <c r="AA29"/>
  <c r="Y29"/>
  <c r="F29"/>
  <c r="AF30"/>
  <c r="AG30"/>
  <c r="AD30"/>
  <c r="AB30"/>
  <c r="AA30"/>
  <c r="Y30"/>
  <c r="F30"/>
  <c r="AF28"/>
  <c r="AG28"/>
  <c r="AD28"/>
  <c r="AB28"/>
  <c r="AA28"/>
  <c r="Y28"/>
  <c r="F28"/>
  <c r="AF24"/>
  <c r="AG24"/>
  <c r="AD24"/>
  <c r="AB24"/>
  <c r="AA24"/>
  <c r="Y24"/>
  <c r="F24"/>
  <c r="AF23"/>
  <c r="AG23"/>
  <c r="AD23"/>
  <c r="AB23"/>
  <c r="AA23"/>
  <c r="Y23"/>
  <c r="F23"/>
  <c r="AF26"/>
  <c r="AG26"/>
  <c r="AD26"/>
  <c r="AB26"/>
  <c r="AA26"/>
  <c r="Y26"/>
  <c r="F26"/>
  <c r="AF27"/>
  <c r="AG27"/>
  <c r="AD27"/>
  <c r="AB27"/>
  <c r="AA27"/>
  <c r="Y27"/>
  <c r="F27"/>
  <c r="AF25"/>
  <c r="AG25"/>
  <c r="AD25"/>
  <c r="AB25"/>
  <c r="AA25"/>
  <c r="Y25"/>
  <c r="F25"/>
  <c r="K6"/>
  <c r="AF6"/>
  <c r="AH6"/>
  <c r="AI6"/>
  <c r="AJ6"/>
  <c r="AD6"/>
  <c r="AB6"/>
  <c r="AA6"/>
  <c r="Y6"/>
  <c r="F6"/>
  <c r="K5"/>
  <c r="AB5"/>
  <c r="AA5"/>
  <c r="Y5"/>
  <c r="F5"/>
  <c r="K22"/>
  <c r="AF22"/>
  <c r="AH22"/>
  <c r="AI22"/>
  <c r="AJ22"/>
  <c r="AD22"/>
  <c r="AB22"/>
  <c r="AA22"/>
  <c r="Y22"/>
  <c r="F22"/>
  <c r="AF17"/>
  <c r="AH17"/>
  <c r="AI17"/>
  <c r="AJ17"/>
  <c r="AD17"/>
  <c r="AB17"/>
  <c r="AA17"/>
  <c r="Y17"/>
  <c r="F17"/>
  <c r="AF16"/>
  <c r="AH16"/>
  <c r="AI16"/>
  <c r="AJ16"/>
  <c r="AD16"/>
  <c r="AB16"/>
  <c r="AA16"/>
  <c r="Y16"/>
  <c r="F16"/>
  <c r="AF14"/>
  <c r="AH14"/>
  <c r="AI14"/>
  <c r="AJ14"/>
  <c r="AD14"/>
  <c r="AB14"/>
  <c r="AA14"/>
  <c r="Y14"/>
  <c r="F14"/>
  <c r="AF12"/>
  <c r="AH12"/>
  <c r="AI12"/>
  <c r="AJ12"/>
  <c r="AD12"/>
  <c r="AB12"/>
  <c r="AA12"/>
  <c r="Y12"/>
  <c r="F12"/>
  <c r="AG4"/>
  <c r="AD4"/>
  <c r="AH3"/>
  <c r="AI3"/>
  <c r="AJ3"/>
  <c r="AH62"/>
  <c r="AI62"/>
  <c r="AJ62"/>
  <c r="AD2"/>
  <c r="AH2"/>
  <c r="AI2"/>
  <c r="AJ2"/>
  <c r="AH9"/>
  <c r="AI9"/>
  <c r="AJ9"/>
  <c r="AD61"/>
  <c r="AC63"/>
  <c r="AC3"/>
  <c r="AH60"/>
  <c r="AG10"/>
  <c r="AC8"/>
  <c r="AC10"/>
  <c r="AG9"/>
  <c r="AG19"/>
  <c r="AH7"/>
  <c r="AI7"/>
  <c r="AJ7"/>
  <c r="AB31"/>
  <c r="AB61"/>
  <c r="AE8"/>
  <c r="AE10"/>
  <c r="AG8"/>
  <c r="AD31"/>
  <c r="AH31"/>
  <c r="AI31"/>
  <c r="AJ31"/>
  <c r="AH56"/>
  <c r="AI56"/>
  <c r="AJ56"/>
  <c r="AB18"/>
  <c r="AC21"/>
  <c r="AH20"/>
  <c r="AI20"/>
  <c r="AJ20"/>
  <c r="AE21"/>
  <c r="AD18"/>
  <c r="AH21"/>
  <c r="AI21"/>
  <c r="AJ21"/>
  <c r="AE25"/>
  <c r="AE27"/>
  <c r="AE26"/>
  <c r="AE23"/>
  <c r="AE24"/>
  <c r="AE28"/>
  <c r="AE30"/>
  <c r="AE29"/>
  <c r="AE41"/>
  <c r="AE38"/>
  <c r="AE37"/>
  <c r="AE39"/>
  <c r="AE40"/>
  <c r="AE45"/>
  <c r="AE44"/>
  <c r="AE42"/>
  <c r="AE43"/>
  <c r="AE52"/>
  <c r="AD11"/>
  <c r="AD13"/>
  <c r="AD15"/>
  <c r="AD32"/>
  <c r="AD34"/>
  <c r="AD36"/>
  <c r="AD35"/>
  <c r="AD33"/>
  <c r="AD46"/>
  <c r="AD49"/>
  <c r="AD50"/>
  <c r="AD51"/>
  <c r="AD53"/>
  <c r="AD47"/>
  <c r="AD48"/>
  <c r="AD54"/>
  <c r="AD57"/>
  <c r="AD58"/>
  <c r="AD59"/>
  <c r="AD60"/>
  <c r="AE16"/>
  <c r="AG16"/>
  <c r="AE12"/>
  <c r="AG12"/>
  <c r="AE22"/>
  <c r="AG22"/>
  <c r="AE14"/>
  <c r="AG14"/>
  <c r="AE17"/>
  <c r="AG17"/>
  <c r="AE5"/>
  <c r="AE6"/>
  <c r="AG6"/>
  <c r="AC12"/>
  <c r="AC14"/>
  <c r="AC16"/>
  <c r="AC17"/>
  <c r="AC22"/>
  <c r="AH5"/>
  <c r="AC6"/>
  <c r="AH25"/>
  <c r="AI25"/>
  <c r="AJ25"/>
  <c r="AH27"/>
  <c r="AI27"/>
  <c r="AJ27"/>
  <c r="AH26"/>
  <c r="AI26"/>
  <c r="AJ26"/>
  <c r="AH23"/>
  <c r="AI23"/>
  <c r="AJ23"/>
  <c r="AH24"/>
  <c r="AI24"/>
  <c r="AJ24"/>
  <c r="AH28"/>
  <c r="AI28"/>
  <c r="AJ28"/>
  <c r="AH30"/>
  <c r="AI30"/>
  <c r="AJ30"/>
  <c r="AH29"/>
  <c r="AI29"/>
  <c r="AJ29"/>
  <c r="AH41"/>
  <c r="AI41"/>
  <c r="AJ41"/>
  <c r="AH38"/>
  <c r="AI38"/>
  <c r="AJ38"/>
  <c r="AH37"/>
  <c r="AI37"/>
  <c r="AJ37"/>
  <c r="AH39"/>
  <c r="AI39"/>
  <c r="AJ39"/>
  <c r="AH40"/>
  <c r="AI40"/>
  <c r="AJ40"/>
  <c r="AH45"/>
  <c r="AI45"/>
  <c r="AJ45"/>
  <c r="AH44"/>
  <c r="AI44"/>
  <c r="AJ44"/>
  <c r="AH42"/>
  <c r="AI42"/>
  <c r="AJ42"/>
  <c r="AH43"/>
  <c r="AI43"/>
  <c r="AJ43"/>
  <c r="AH52"/>
  <c r="AI52"/>
  <c r="AJ52"/>
  <c r="AB11"/>
  <c r="AH11"/>
  <c r="AI11"/>
  <c r="AJ11"/>
  <c r="AB13"/>
  <c r="AH13"/>
  <c r="AI13"/>
  <c r="AJ13"/>
  <c r="AB15"/>
  <c r="AH15"/>
  <c r="AI15"/>
  <c r="AJ15"/>
  <c r="AH18"/>
  <c r="AI18"/>
  <c r="AJ18"/>
  <c r="AB32"/>
  <c r="AH32"/>
  <c r="AI32"/>
  <c r="AJ32"/>
  <c r="AB34"/>
  <c r="AH34"/>
  <c r="AI34"/>
  <c r="AJ34"/>
  <c r="AB36"/>
  <c r="AH36"/>
  <c r="AI36"/>
  <c r="AJ36"/>
  <c r="AB35"/>
  <c r="AH35"/>
  <c r="AI35"/>
  <c r="AJ35"/>
  <c r="AB33"/>
  <c r="AH33"/>
  <c r="AI33"/>
  <c r="AJ33"/>
  <c r="AB46"/>
  <c r="AH46"/>
  <c r="AI46"/>
  <c r="AJ46"/>
  <c r="AB49"/>
  <c r="AH49"/>
  <c r="AI49"/>
  <c r="AJ49"/>
  <c r="AB50"/>
  <c r="AH50"/>
  <c r="AI50"/>
  <c r="AJ50"/>
  <c r="AB51"/>
  <c r="AH51"/>
  <c r="AI51"/>
  <c r="AJ51"/>
  <c r="AB53"/>
  <c r="AH53"/>
  <c r="AI53"/>
  <c r="AJ53"/>
  <c r="AB47"/>
  <c r="AH47"/>
  <c r="AI47"/>
  <c r="AJ47"/>
  <c r="AB48"/>
  <c r="AH48"/>
  <c r="AI48"/>
  <c r="AJ48"/>
  <c r="AB54"/>
  <c r="AH54"/>
  <c r="AI54"/>
  <c r="AJ54"/>
  <c r="AB57"/>
  <c r="AH57"/>
  <c r="AI57"/>
  <c r="AJ57"/>
  <c r="AB58"/>
  <c r="AH58"/>
  <c r="AI58"/>
  <c r="AJ58"/>
  <c r="AB59"/>
  <c r="AH59"/>
  <c r="AI59"/>
  <c r="AJ59"/>
  <c r="AB60"/>
  <c r="AI60"/>
  <c r="AJ60"/>
  <c r="AH61"/>
  <c r="AI61"/>
  <c r="AJ61"/>
  <c r="AH63"/>
  <c r="AI63"/>
  <c r="AJ63"/>
  <c r="AC5"/>
  <c r="AC25"/>
  <c r="AC27"/>
  <c r="AC26"/>
  <c r="AC23"/>
  <c r="AC24"/>
  <c r="AC28"/>
  <c r="AC30"/>
  <c r="AC29"/>
  <c r="AC41"/>
  <c r="AC38"/>
  <c r="AC37"/>
  <c r="AC39"/>
  <c r="AC40"/>
  <c r="AC45"/>
  <c r="AC44"/>
  <c r="AC42"/>
  <c r="AC43"/>
  <c r="AC52"/>
  <c r="AI5"/>
  <c r="AJ5"/>
  <c r="F3" i="1"/>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
  <c r="J160"/>
  <c r="J156"/>
  <c r="J157"/>
  <c r="J158"/>
  <c r="J102"/>
  <c r="J151"/>
  <c r="J152"/>
  <c r="J153"/>
  <c r="J108"/>
  <c r="J110"/>
  <c r="J111"/>
  <c r="J112"/>
  <c r="J113"/>
  <c r="J114"/>
  <c r="J115"/>
  <c r="J116"/>
  <c r="J117"/>
  <c r="J118"/>
  <c r="J119"/>
  <c r="J109"/>
  <c r="J185"/>
  <c r="J184"/>
  <c r="J186"/>
  <c r="J187"/>
  <c r="J188"/>
  <c r="J192"/>
  <c r="J193"/>
  <c r="J143"/>
  <c r="J142"/>
  <c r="J140"/>
  <c r="J141"/>
  <c r="J154"/>
  <c r="J155"/>
  <c r="J148"/>
  <c r="J174"/>
  <c r="J175"/>
  <c r="J176"/>
  <c r="J177"/>
  <c r="J178"/>
  <c r="J179"/>
  <c r="J180"/>
  <c r="J139"/>
  <c r="J88"/>
  <c r="J89"/>
  <c r="J90"/>
  <c r="J91"/>
  <c r="AD91"/>
  <c r="AB91"/>
  <c r="Y91"/>
  <c r="W91"/>
  <c r="AD90"/>
  <c r="AB90"/>
  <c r="Y90"/>
  <c r="W90"/>
  <c r="AD89"/>
  <c r="AB89"/>
  <c r="Y89"/>
  <c r="W89"/>
  <c r="J77"/>
  <c r="J78"/>
  <c r="J79"/>
  <c r="J80"/>
  <c r="J81"/>
  <c r="J82"/>
  <c r="J83"/>
  <c r="J84"/>
  <c r="J85"/>
  <c r="J86"/>
  <c r="J87"/>
  <c r="J76"/>
  <c r="AD88"/>
  <c r="AB88"/>
  <c r="Y88"/>
  <c r="W88"/>
  <c r="AD87"/>
  <c r="AB87"/>
  <c r="Y87"/>
  <c r="W87"/>
  <c r="AD86"/>
  <c r="AB86"/>
  <c r="Y86"/>
  <c r="W86"/>
  <c r="AD85"/>
  <c r="AB85"/>
  <c r="Y85"/>
  <c r="W85"/>
  <c r="AD84"/>
  <c r="AB84"/>
  <c r="Y84"/>
  <c r="W84"/>
  <c r="AD83"/>
  <c r="AB83"/>
  <c r="Y83"/>
  <c r="W83"/>
  <c r="AD82"/>
  <c r="AB82"/>
  <c r="Y82"/>
  <c r="W82"/>
  <c r="AD81"/>
  <c r="AB81"/>
  <c r="Y81"/>
  <c r="W81"/>
  <c r="AD80"/>
  <c r="AB80"/>
  <c r="Y80"/>
  <c r="W80"/>
  <c r="AD79"/>
  <c r="AB79"/>
  <c r="Y79"/>
  <c r="W79"/>
  <c r="AD78"/>
  <c r="AB78"/>
  <c r="Y78"/>
  <c r="W78"/>
  <c r="AD77"/>
  <c r="AB77"/>
  <c r="Y77"/>
  <c r="W77"/>
  <c r="Y76"/>
  <c r="AB76"/>
  <c r="AD76"/>
  <c r="W76"/>
  <c r="AD158"/>
  <c r="AB158"/>
  <c r="Y158"/>
  <c r="W158"/>
  <c r="J71"/>
  <c r="J72"/>
  <c r="J70"/>
  <c r="J74"/>
  <c r="J75"/>
  <c r="J73"/>
  <c r="J65"/>
  <c r="J66"/>
  <c r="J67"/>
  <c r="J68"/>
  <c r="J69"/>
  <c r="J64"/>
  <c r="J59"/>
  <c r="J60"/>
  <c r="J61"/>
  <c r="J62"/>
  <c r="J63"/>
  <c r="J58"/>
  <c r="J99"/>
  <c r="J100"/>
  <c r="J101"/>
  <c r="J92"/>
  <c r="J93"/>
  <c r="J94"/>
  <c r="J95"/>
  <c r="J96"/>
  <c r="J97"/>
  <c r="J98"/>
  <c r="J144"/>
  <c r="J137"/>
  <c r="J138"/>
  <c r="J145"/>
  <c r="J146"/>
  <c r="J147"/>
  <c r="J136"/>
  <c r="J150"/>
  <c r="J149"/>
  <c r="AD157"/>
  <c r="AB157"/>
  <c r="Y157"/>
  <c r="W157"/>
  <c r="AD156"/>
  <c r="AB156"/>
  <c r="Y156"/>
  <c r="W156"/>
  <c r="J164"/>
  <c r="J165"/>
  <c r="J166"/>
  <c r="J167"/>
  <c r="J168"/>
  <c r="J181"/>
  <c r="J182"/>
  <c r="J183"/>
  <c r="J163"/>
  <c r="J162"/>
  <c r="J161"/>
  <c r="J170"/>
  <c r="J171"/>
  <c r="J172"/>
  <c r="J173"/>
  <c r="J189"/>
  <c r="J190"/>
  <c r="J191"/>
  <c r="J169"/>
  <c r="AC158"/>
  <c r="AA76"/>
  <c r="AC78"/>
  <c r="AC82"/>
  <c r="AC84"/>
  <c r="AC86"/>
  <c r="AC88"/>
  <c r="AC90"/>
  <c r="AC89"/>
  <c r="AC91"/>
  <c r="AC156"/>
  <c r="AC77"/>
  <c r="AC81"/>
  <c r="AC83"/>
  <c r="AC85"/>
  <c r="AC87"/>
  <c r="AC80"/>
  <c r="AC79"/>
  <c r="AA91"/>
  <c r="AA90"/>
  <c r="AA89"/>
  <c r="AA88"/>
  <c r="AA87"/>
  <c r="AA86"/>
  <c r="AA85"/>
  <c r="AA84"/>
  <c r="AA83"/>
  <c r="AA82"/>
  <c r="AA81"/>
  <c r="AA80"/>
  <c r="AA79"/>
  <c r="AA78"/>
  <c r="AA77"/>
  <c r="AC76"/>
  <c r="AC157"/>
  <c r="AA158"/>
  <c r="AA157"/>
  <c r="AA156"/>
</calcChain>
</file>

<file path=xl/comments1.xml><?xml version="1.0" encoding="utf-8"?>
<comments xmlns="http://schemas.openxmlformats.org/spreadsheetml/2006/main">
  <authors>
    <author>Jorge</author>
    <author>User</author>
    <author>Fiorenza Micheli</author>
    <author>admin</author>
  </authors>
  <commentList>
    <comment ref="A1" authorId="0">
      <text>
        <r>
          <rPr>
            <sz val="9"/>
            <color indexed="81"/>
            <rFont val="Arial"/>
            <family val="2"/>
          </rPr>
          <t>Iniciales del lugar de muestreo general (Isl aNatividad IN y el sito Punat Prieta), después un guion y la fecha de cuando se realizó el muestreo, después se incluyen las inciales de la persona que hizo el censo, únicamente usar dos letras, y cuando se repitan las iniciales usar numeros: 1) Roberto Vazquez,RV 2) Aloso Murillo AM, despues se incluye el número de buceo y el número de replica separados por un guion y finalmente el tipo de censo (media de Abulon) .  Por ejemplo: INPP-150806-AM-1-1-MA</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1">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D1" authorId="1">
      <text>
        <r>
          <rPr>
            <sz val="9"/>
            <color indexed="81"/>
            <rFont val="Arial"/>
            <family val="2"/>
          </rPr>
          <t xml:space="preserve">Hora de inicio del transecto usando formato de 24 horas, por ejemplo: 12:34.
</t>
        </r>
      </text>
    </comment>
    <comment ref="E1" authorId="1">
      <text>
        <r>
          <rPr>
            <sz val="9"/>
            <color indexed="81"/>
            <rFont val="Arial"/>
            <family val="2"/>
          </rPr>
          <t>Hora final del transecto usando formato de 24 horas, por ejemplo: 12:54.</t>
        </r>
      </text>
    </comment>
    <comment ref="F1" authorId="1">
      <text>
        <r>
          <rPr>
            <sz val="9"/>
            <color indexed="81"/>
            <rFont val="Arial"/>
            <family val="2"/>
          </rPr>
          <t>Diferencia entre la hora de inicio y final del transecto en minutos.</t>
        </r>
      </text>
    </comment>
    <comment ref="L1" authorId="0">
      <text>
        <r>
          <rPr>
            <sz val="9"/>
            <color indexed="81"/>
            <rFont val="Arial"/>
            <family val="2"/>
          </rPr>
          <t>Numero total de organismos de todas las especies observadas en el transecto sin importar el tamaño, el genero o la edad.</t>
        </r>
      </text>
    </comment>
    <comment ref="N1" authorId="1">
      <text>
        <r>
          <rPr>
            <sz val="9"/>
            <color indexed="81"/>
            <rFont val="Arial"/>
            <family val="2"/>
          </rPr>
          <t>Epoca en la se realizo el buceo.                                                                    1: enero-junio                                                                                             2: julio-diciembre</t>
        </r>
      </text>
    </comment>
    <comment ref="O1" authorId="1">
      <text>
        <r>
          <rPr>
            <sz val="9"/>
            <color indexed="81"/>
            <rFont val="Arial"/>
            <family val="2"/>
          </rPr>
          <t xml:space="preserve">Nombre del bloque en donde se realizó el censo de acuerdo a la nomenclatura de la cooperativa, sitios : Punta Prieta, reventadora de Babencho, La Guanera, La Planan y La Dulce
</t>
        </r>
      </text>
    </comment>
    <comment ref="P1" authorId="1">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Q1" authorId="1">
      <text>
        <r>
          <rPr>
            <sz val="9"/>
            <color indexed="81"/>
            <rFont val="Arial"/>
            <family val="2"/>
          </rPr>
          <t>Latitud en grados decimales . Por ejemplo: 27.56789.</t>
        </r>
        <r>
          <rPr>
            <sz val="8"/>
            <color indexed="81"/>
            <rFont val="Tahoma"/>
            <family val="2"/>
          </rPr>
          <t xml:space="preserve">
</t>
        </r>
      </text>
    </comment>
    <comment ref="R1" authorId="1">
      <text>
        <r>
          <rPr>
            <sz val="9"/>
            <color indexed="81"/>
            <rFont val="Arial"/>
            <family val="2"/>
          </rPr>
          <t>Longitud en  grados  decimales . Por ejemplo: 115.56778.</t>
        </r>
        <r>
          <rPr>
            <sz val="8"/>
            <color indexed="81"/>
            <rFont val="Tahoma"/>
            <family val="2"/>
          </rPr>
          <t xml:space="preserve">
</t>
        </r>
      </text>
    </comment>
    <comment ref="S1" authorId="1">
      <text>
        <r>
          <rPr>
            <sz val="9"/>
            <color indexed="81"/>
            <rFont val="Arial"/>
            <family val="2"/>
          </rPr>
          <t>Temperatura del agua durante el censo en grados fahrenheit.</t>
        </r>
        <r>
          <rPr>
            <sz val="8"/>
            <color indexed="81"/>
            <rFont val="Tahoma"/>
            <family val="2"/>
          </rPr>
          <t xml:space="preserve">
</t>
        </r>
      </text>
    </comment>
    <comment ref="T1" authorId="1">
      <text>
        <r>
          <rPr>
            <sz val="9"/>
            <color indexed="81"/>
            <rFont val="Arial"/>
            <family val="2"/>
          </rPr>
          <t xml:space="preserve">Temperatura del agua durante el censo en grados centigrados.
</t>
        </r>
      </text>
    </comment>
    <comment ref="U1" authorId="1">
      <text>
        <r>
          <rPr>
            <sz val="9"/>
            <color indexed="81"/>
            <rFont val="Arial"/>
            <family val="2"/>
          </rPr>
          <t>Visibilidad durante el censo en metros.</t>
        </r>
        <r>
          <rPr>
            <sz val="8"/>
            <color indexed="81"/>
            <rFont val="Tahoma"/>
            <family val="2"/>
          </rPr>
          <t xml:space="preserve">
</t>
        </r>
      </text>
    </comment>
    <comment ref="W1" authorId="1">
      <text>
        <r>
          <rPr>
            <sz val="9"/>
            <color indexed="81"/>
            <rFont val="Arial"/>
            <family val="2"/>
          </rPr>
          <t xml:space="preserve">Tipo de sitio:
Agregacion:  1
No agregacion:  2
</t>
        </r>
      </text>
    </comment>
    <comment ref="X1" authorId="1">
      <text>
        <r>
          <rPr>
            <sz val="9"/>
            <color indexed="81"/>
            <rFont val="Arial"/>
            <family val="2"/>
          </rPr>
          <t>Profundidad inicial del transecto en pies.</t>
        </r>
        <r>
          <rPr>
            <sz val="8"/>
            <color indexed="81"/>
            <rFont val="Tahoma"/>
            <family val="2"/>
          </rPr>
          <t xml:space="preserve">
</t>
        </r>
      </text>
    </comment>
    <comment ref="Y1" authorId="1">
      <text>
        <r>
          <rPr>
            <sz val="9"/>
            <color indexed="81"/>
            <rFont val="Arial"/>
            <family val="2"/>
          </rPr>
          <t>Profundidad inicial del transecto en metros.</t>
        </r>
        <r>
          <rPr>
            <sz val="8"/>
            <color indexed="81"/>
            <rFont val="Tahoma"/>
            <family val="2"/>
          </rPr>
          <t xml:space="preserve">
</t>
        </r>
      </text>
    </comment>
    <comment ref="Z1" authorId="1">
      <text>
        <r>
          <rPr>
            <sz val="9"/>
            <color indexed="81"/>
            <rFont val="Arial"/>
            <family val="2"/>
          </rPr>
          <t>Profundidad final del transecto en pies.</t>
        </r>
        <r>
          <rPr>
            <sz val="8"/>
            <color indexed="81"/>
            <rFont val="Tahoma"/>
            <family val="2"/>
          </rPr>
          <t xml:space="preserve">
</t>
        </r>
      </text>
    </comment>
    <comment ref="AA1" authorId="1">
      <text>
        <r>
          <rPr>
            <sz val="9"/>
            <color indexed="81"/>
            <rFont val="Arial"/>
            <family val="2"/>
          </rPr>
          <t>Profundidad final del transecto en metros.</t>
        </r>
        <r>
          <rPr>
            <sz val="8"/>
            <color indexed="81"/>
            <rFont val="Tahoma"/>
            <family val="2"/>
          </rPr>
          <t xml:space="preserve">
</t>
        </r>
      </text>
    </comment>
    <comment ref="AB1" authorId="1">
      <text>
        <r>
          <rPr>
            <sz val="9"/>
            <color indexed="81"/>
            <rFont val="Arial"/>
            <family val="2"/>
          </rPr>
          <t>Profundidad maxima del transecto en pies.</t>
        </r>
        <r>
          <rPr>
            <sz val="8"/>
            <color indexed="81"/>
            <rFont val="Tahoma"/>
            <family val="2"/>
          </rPr>
          <t xml:space="preserve">
</t>
        </r>
      </text>
    </comment>
    <comment ref="AC1" authorId="1">
      <text>
        <r>
          <rPr>
            <sz val="9"/>
            <color indexed="81"/>
            <rFont val="Arial"/>
            <family val="2"/>
          </rPr>
          <t>Profundidad maxima del transecto en metros.</t>
        </r>
      </text>
    </comment>
    <comment ref="AD1" authorId="1">
      <text>
        <r>
          <rPr>
            <sz val="9"/>
            <color indexed="81"/>
            <rFont val="Arial"/>
            <family val="2"/>
          </rPr>
          <t>Profundidad media del transecto en pies.</t>
        </r>
      </text>
    </comment>
    <comment ref="AE1" authorId="1">
      <text>
        <r>
          <rPr>
            <sz val="9"/>
            <color indexed="81"/>
            <rFont val="Arial"/>
            <family val="2"/>
          </rPr>
          <t>Profundidad media del transecto en metros.</t>
        </r>
      </text>
    </comment>
    <comment ref="AF1" authorId="2">
      <text>
        <r>
          <rPr>
            <b/>
            <sz val="9"/>
            <color indexed="81"/>
            <rFont val="Geneva"/>
            <family val="2"/>
          </rPr>
          <t>Fiorenza Micheli:</t>
        </r>
        <r>
          <rPr>
            <sz val="9"/>
            <color indexed="81"/>
            <rFont val="Geneva"/>
            <family val="2"/>
          </rPr>
          <t xml:space="preserve">
actual size (length, cm) converted using regression</t>
        </r>
      </text>
    </comment>
    <comment ref="AI1" authorId="2">
      <text>
        <r>
          <rPr>
            <b/>
            <sz val="9"/>
            <color indexed="81"/>
            <rFont val="Geneva"/>
            <family val="2"/>
          </rPr>
          <t>Fiorenza Micheli:</t>
        </r>
        <r>
          <rPr>
            <sz val="9"/>
            <color indexed="81"/>
            <rFont val="Geneva"/>
            <family val="2"/>
          </rPr>
          <t xml:space="preserve">
calculated based on equation in Shepherd et al 1998</t>
        </r>
      </text>
    </comment>
    <comment ref="AJ1" authorId="2">
      <text>
        <r>
          <rPr>
            <b/>
            <sz val="9"/>
            <color indexed="81"/>
            <rFont val="Geneva"/>
            <family val="2"/>
          </rPr>
          <t>Fiorenza Micheli:</t>
        </r>
        <r>
          <rPr>
            <sz val="9"/>
            <color indexed="81"/>
            <rFont val="Geneva"/>
            <family val="2"/>
          </rPr>
          <t xml:space="preserve">
replaced negative values with 0s, corresponding to immature individuals</t>
        </r>
      </text>
    </comment>
    <comment ref="AN1" authorId="1">
      <text>
        <r>
          <rPr>
            <sz val="9"/>
            <color indexed="81"/>
            <rFont val="Arial"/>
            <family val="2"/>
          </rPr>
          <t>Numero de buceo. Se asignara un numero consecutivo por cada buceo que se realice por dia</t>
        </r>
      </text>
    </comment>
    <comment ref="AO1" authorId="1">
      <text>
        <r>
          <rPr>
            <sz val="9"/>
            <color indexed="81"/>
            <rFont val="Arial"/>
            <family val="2"/>
          </rPr>
          <t>Número de replica (Censo). Cada buzo asignara un número consecutivo por dia.</t>
        </r>
      </text>
    </comment>
    <comment ref="AP1" authorId="1">
      <text>
        <r>
          <rPr>
            <sz val="9"/>
            <color indexed="81"/>
            <rFont val="Arial"/>
            <family val="2"/>
          </rPr>
          <t>Número de transecto. Se asignara un número consecutivo por dia, de acuerdo a la epoca y sitio del censo.</t>
        </r>
      </text>
    </comment>
    <comment ref="C2" authorId="3">
      <text>
        <r>
          <rPr>
            <b/>
            <sz val="8"/>
            <color indexed="81"/>
            <rFont val="Tahoma"/>
            <family val="2"/>
          </rPr>
          <t>admin:</t>
        </r>
        <r>
          <rPr>
            <sz val="8"/>
            <color indexed="81"/>
            <rFont val="Tahoma"/>
            <family val="2"/>
          </rPr>
          <t xml:space="preserve">
No registro fecha, basandose en fecha de censo previo
</t>
        </r>
      </text>
    </comment>
    <comment ref="G8" authorId="3">
      <text>
        <r>
          <rPr>
            <b/>
            <sz val="8"/>
            <color indexed="81"/>
            <rFont val="Tahoma"/>
            <family val="2"/>
          </rPr>
          <t>admin:</t>
        </r>
        <r>
          <rPr>
            <sz val="8"/>
            <color indexed="81"/>
            <rFont val="Tahoma"/>
            <family val="2"/>
          </rPr>
          <t xml:space="preserve">
Not visible in copy, need to check original</t>
        </r>
      </text>
    </comment>
  </commentList>
</comments>
</file>

<file path=xl/sharedStrings.xml><?xml version="1.0" encoding="utf-8"?>
<sst xmlns="http://schemas.openxmlformats.org/spreadsheetml/2006/main" count="2356" uniqueCount="221">
  <si>
    <t>Longitud en  grados  decimales . Por ejemplo: 115.56778.</t>
  </si>
  <si>
    <t>Temperatura del agua durante el censo en grados fahrenheit.</t>
  </si>
  <si>
    <t>Temperatura del agua durante el censo en grados centigrados.</t>
  </si>
  <si>
    <t>Visibilidad durante el censo en metros.</t>
  </si>
  <si>
    <t>Datos en las hojas de abundancia de abulones</t>
  </si>
  <si>
    <t>abundancia</t>
  </si>
  <si>
    <t>Se escribe la abundancia total observada durante el conteo de abulones de cada especie.</t>
  </si>
  <si>
    <t>abundancia total</t>
  </si>
  <si>
    <t>Número total de organismos de todas las especies observadas en el transecto.</t>
  </si>
  <si>
    <t>especies totales</t>
  </si>
  <si>
    <t>Número total de especies observadas en el transecto.</t>
  </si>
  <si>
    <t>comentarios</t>
  </si>
  <si>
    <t>Comentarios generales, observación de otras especies importantes no incluidas en la lista, por ejemplo: tortugas, mantarayas, tiburones, lenguados, entre otros.</t>
  </si>
  <si>
    <t>Datos en las hoja de tallas</t>
  </si>
  <si>
    <t xml:space="preserve">Se escribe en cada renglón la información de cada organismo observado y su categoria de talla. Por ejemplo si se observaron 3 individuos de abulon amarillo de 11 cm, se debe de incluir tres reglones repitiendo la misma información y la medida 11. </t>
  </si>
  <si>
    <t>Tipo comunidad</t>
  </si>
  <si>
    <t>E: Eisenia, P: Pasto marino, N: Ninguna; mezcla de 2 primeras. Evaluacion cualitativa del habitat dominante donde se encontro el abulon.</t>
  </si>
  <si>
    <t>E</t>
  </si>
  <si>
    <t>No se observo abulon</t>
  </si>
  <si>
    <t>EP</t>
  </si>
  <si>
    <t>Cancelado</t>
  </si>
  <si>
    <t>Punta Blanca</t>
  </si>
  <si>
    <t>Punta Blanca, Isla Magdalena, Baja California Sur</t>
  </si>
  <si>
    <t>P</t>
  </si>
  <si>
    <t>Tiempo final</t>
  </si>
  <si>
    <t>Tiempo inicial (Ti)</t>
  </si>
  <si>
    <t>Tiempo parche (Tp)</t>
  </si>
  <si>
    <t>Tp-Ti</t>
  </si>
  <si>
    <t>Tiempo Tp-Ti (AH)</t>
  </si>
  <si>
    <t>Tiempo total</t>
  </si>
  <si>
    <t>Epoca</t>
  </si>
  <si>
    <t>Sitio en extenso</t>
  </si>
  <si>
    <t>Latitud (N)</t>
  </si>
  <si>
    <t>Temp (°F)</t>
  </si>
  <si>
    <t>Temp (°C)</t>
  </si>
  <si>
    <t>Vis (m)</t>
  </si>
  <si>
    <t>Tipo de sitio</t>
  </si>
  <si>
    <t>Prof inicial (ft)</t>
  </si>
  <si>
    <t>Prof inicial (m)</t>
  </si>
  <si>
    <t>Prof final (ft)</t>
  </si>
  <si>
    <t>Prof final (m)</t>
  </si>
  <si>
    <t>Prof max (ft)</t>
  </si>
  <si>
    <t>Prof max (m)</t>
  </si>
  <si>
    <t>Prof X (ft)</t>
  </si>
  <si>
    <t>Prof X (m)</t>
  </si>
  <si>
    <t>Talla_correcta</t>
  </si>
  <si>
    <t>Talla correcta, rounded (cm)</t>
  </si>
  <si>
    <t>Peso (g)</t>
  </si>
  <si>
    <t>Fecundity (million eggs)</t>
  </si>
  <si>
    <t>Fecundity Million eggs) corrected</t>
  </si>
  <si>
    <t>No. buceo</t>
  </si>
  <si>
    <t>Epoca en la que se realizo el buceo.                                                                                                          1: enero-junio                                                                                                                                          2: julio-diciembre</t>
  </si>
  <si>
    <t>Número de buceo. Se estaran realizando en promedio 2 buceos por día, por lo que habrá un 1 para el primer buceo y un 2 para el segundo buceo.</t>
  </si>
  <si>
    <t>Número de replica (Censo). Cada buzo asignara un número consecutivo por día.</t>
  </si>
  <si>
    <t>Número de transecto. Se asignara un número consecutivo por dia, de acuerdo a la epoca, observador y sitio del censo.</t>
  </si>
  <si>
    <t>Nombre del bloque en donde se realizó el censo de acuerdo a la nomenclatura de la cooperativa, sitios de reservas: La Plana, Las Cuevas y Piedras Negras, y sitios control: Tivo, La Dulce y La Reventadora de Babencho.</t>
  </si>
  <si>
    <t>Nombre en extenso del bloque en donde se realizó el censo de acuerdo a la nomenclatura de la cooperativa: El Tivo, Isla Natividad Baja California Sur; La Dulce, Isla Natividad Baja California Sur; La Plana, Isla Natividad Baja California Sur; La Reventadora de Babencho, Isla Natividad Baja California Sur; Las Cuevas, Isla Natividad Baja California Sur; Las Cuevas, Bloque EIII, Isla Natividad Baja California Sur y Punta Prieta, Isla Natividad Baja California Sur.</t>
  </si>
  <si>
    <t>tipo sitio</t>
  </si>
  <si>
    <t>Tipo de sitio: reserva es 1 y bloque es 2.</t>
  </si>
  <si>
    <t>Tipo de zona en donde se realizó el censo: somera es 1 y profunda es 2.</t>
  </si>
  <si>
    <t>Profundidad inicial del conteo de abulones en pies.</t>
  </si>
  <si>
    <t>Profundidad inicial del conteo de abulones en metros.</t>
  </si>
  <si>
    <t>Profundidad final del conteo de abulones en pies.</t>
  </si>
  <si>
    <t>Profundidad final del conteo de abulones en metros.</t>
  </si>
  <si>
    <t>Profundidad maxima del transecto en pies.</t>
  </si>
  <si>
    <t>Profundidad maxima del transecto en metros.</t>
  </si>
  <si>
    <t>Profundidad media del transecto en pies.</t>
  </si>
  <si>
    <t>Profundidad media del transecto en metros.</t>
  </si>
  <si>
    <t>Latitud en grados decimales . Por ejemplo: 27.56789.</t>
  </si>
  <si>
    <r>
      <t>*</t>
    </r>
    <r>
      <rPr>
        <sz val="10"/>
        <color indexed="10"/>
        <rFont val="Arial"/>
        <family val="2"/>
      </rPr>
      <t xml:space="preserve"> Cuando no exista el dato para ser alimentado a la base de datos, usar las siguientes opciones: 1) n/d (no se tomó el dato) o 2) n/a (no aplica). Por ejemplo, sino se tomó el dato del número de buceo se escribe n/d. Si falta información nunca usar ceros (0).</t>
    </r>
  </si>
  <si>
    <r>
      <t>*</t>
    </r>
    <r>
      <rPr>
        <b/>
        <sz val="10"/>
        <color indexed="10"/>
        <rFont val="Arial"/>
        <family val="2"/>
      </rPr>
      <t xml:space="preserve"> Cuando se guarden cambios en la base de datos siempre escribir en el nombre del archivo la fecha. Por ejemplo: Natividad_abulon (14julio06).</t>
    </r>
  </si>
  <si>
    <t>nombre de campo</t>
  </si>
  <si>
    <t>descripcion</t>
  </si>
  <si>
    <t>datos en todas las hojas</t>
  </si>
  <si>
    <t>código</t>
  </si>
  <si>
    <t>Este es un código que identifica cada dato obtenido en cada censo. Se construye con las iniciales del lugar de muestreo general. Por ejemplo, Isla Natividad sería IN, después un guión y la fecha de cuándo se realizó el muestreo, por ejemplo: 150806, que es el 15 de agosto del 2007. Después se incluyen las inciales de la persona que hizo el censo, únicamente usar dos letras, y cuando se repitan las iniciales usar números. Las inciales serían: 1) Roberto Vazquez RV, y 2) Ismael Estrada IE. Finalmente se incluye el número de buceo y el número de replica. Por ejemplo: IN-150806-RV-1-1-AB: buceo 1, replica 1 de Roberto Vazquez el 15 de agosto del 2006 en la Isla Natividad, Abulon.</t>
  </si>
  <si>
    <t>Nombre completo del observador con el apellido paterno.</t>
  </si>
  <si>
    <t>Día, mes y año de cuando se realizó el censo, con el siguiente formato, día con número, nombre abreviado del mes con tres letras (ene, feb, mar, abr, may, jun, jul, ago, sep, oct, nov, dic) y el año completo, no abreviado. Por ejemplo: 4/ago/2006.</t>
  </si>
  <si>
    <t>año</t>
  </si>
  <si>
    <t>Año en el que se realizo el buceo este se escribe con números y completo (p.e 2007)</t>
  </si>
  <si>
    <t>Hora de inicio del conteo de abulones usando formato de 24 horas, por ejemplo: 12:34.</t>
  </si>
  <si>
    <t>Hora final del coneto de abulones usando formato de 24 horas, por ejemplo: 12:54.</t>
  </si>
  <si>
    <t>Diferencia entre la hora de inicio y final del conteo de abulones en minutos.</t>
  </si>
  <si>
    <t>tiempo total (min)</t>
  </si>
  <si>
    <t>Tiempo total de buceo, in minutos. REPLACED MISSING VALUES WITH MEAN DIVE DURATION (50 MINUTES)</t>
  </si>
  <si>
    <t>longitud (W)</t>
  </si>
  <si>
    <t>temperatura (°F)</t>
  </si>
  <si>
    <t>temperatura (°C)</t>
  </si>
  <si>
    <t>visibilidad (m)</t>
  </si>
  <si>
    <t>Parche</t>
  </si>
  <si>
    <t>talla_correcta</t>
  </si>
  <si>
    <t>talla correcta, rounded (cm)</t>
  </si>
  <si>
    <t>weight (g)</t>
  </si>
  <si>
    <t>fecundity (million eggs)</t>
  </si>
  <si>
    <t>fecundity Million eggs) corrected</t>
  </si>
  <si>
    <t>Direccion</t>
  </si>
  <si>
    <t>Abundancia</t>
  </si>
  <si>
    <t>IMELPR-111011-ER-3-3-MAM</t>
  </si>
  <si>
    <t>Amarillo</t>
  </si>
  <si>
    <t>IMELPR-111011-ER-4-4-MAM</t>
  </si>
  <si>
    <t>IMELPR-121011-ER-7-7-MAM</t>
  </si>
  <si>
    <t>IMELPR-121011-ER-8-8-MAM</t>
  </si>
  <si>
    <t>IMPUBA-141011-ER-5-5-MAM</t>
  </si>
  <si>
    <t>IMPUBA-141011-ER-4-4-MAM</t>
  </si>
  <si>
    <t>IMPUTE-151011-ER-3-3-MAM</t>
  </si>
  <si>
    <t>IMPUTE-151011-ER-4-4-MAM</t>
  </si>
  <si>
    <t>IMPUSO-171011-ER-5-5-MAM</t>
  </si>
  <si>
    <t>IMELPR-111011-ER-1-1-MAM</t>
  </si>
  <si>
    <t>IMELPR-111011-ER-2-2-MAM</t>
  </si>
  <si>
    <t>IMELPR-121011-ER-5-5-MAM</t>
  </si>
  <si>
    <t>IMELPR-121011-ER-6-6-MAM</t>
  </si>
  <si>
    <t>IMPUBA-141011-ER-3-3-MAM</t>
  </si>
  <si>
    <t>IMPUTE-151011-ER-1-1-MAM</t>
  </si>
  <si>
    <t>IMPUTE-151011-ER-2-2-MAM</t>
  </si>
  <si>
    <t>IMPUSO-161011-ER-1-1-MAM</t>
  </si>
  <si>
    <t>IMPUSO-161011-ER-3-3-MAM</t>
  </si>
  <si>
    <t>IMPUSO-171011-ER-6-6-MAM</t>
  </si>
  <si>
    <t>IMPUTE-171011-ER-5-5-MAM</t>
  </si>
  <si>
    <t>IMPUSO-161011-RR-2-2-MAM</t>
  </si>
  <si>
    <t>IMPUSO-161011-RR-4-4-MAM</t>
  </si>
  <si>
    <t>IMPUTE-171011-RR-6-6-MAM</t>
  </si>
  <si>
    <t>Oservador</t>
  </si>
  <si>
    <t>Fecha</t>
  </si>
  <si>
    <t>Duracion</t>
  </si>
  <si>
    <t>Talla</t>
  </si>
  <si>
    <t>Temporada</t>
  </si>
  <si>
    <t>No. replica</t>
  </si>
  <si>
    <t>No. transecto</t>
  </si>
  <si>
    <t>Sitio</t>
  </si>
  <si>
    <t>Sitio extenso</t>
  </si>
  <si>
    <t>Zona</t>
  </si>
  <si>
    <t>Prof. Inicio ft</t>
  </si>
  <si>
    <t>Prof. Inicio m</t>
  </si>
  <si>
    <t>Prof. Fin ft</t>
  </si>
  <si>
    <t>Prof. Fin m</t>
  </si>
  <si>
    <t>Prof. Max ft</t>
  </si>
  <si>
    <t>Prof. Max m</t>
  </si>
  <si>
    <t>Prof. Prom ft</t>
  </si>
  <si>
    <t>Prof. Prom m</t>
  </si>
  <si>
    <t>Latitude (N)</t>
  </si>
  <si>
    <t>Longitud (W)</t>
  </si>
  <si>
    <t>Temp. (F)</t>
  </si>
  <si>
    <t xml:space="preserve">Tem. (C) </t>
  </si>
  <si>
    <t>Visibilidad</t>
  </si>
  <si>
    <t>Especie</t>
  </si>
  <si>
    <t>Comentarios</t>
  </si>
  <si>
    <t>Importante</t>
  </si>
  <si>
    <r>
      <t xml:space="preserve">* </t>
    </r>
    <r>
      <rPr>
        <b/>
        <sz val="10"/>
        <rFont val="Arial"/>
        <family val="2"/>
      </rPr>
      <t>Características del transecto</t>
    </r>
    <r>
      <rPr>
        <sz val="10"/>
        <rFont val="Arial"/>
        <family val="2"/>
      </rPr>
      <t>. Dos buzos (Ismael Estrada "Mike" y Roberto Vazquez "Toshy") cuenta el máximo número de abulones observados durante un buceo, mientras sus compañeros hacen los censos de peces, invertebrados y algas, además miden cada abulon contabilizado. Se hacen conteos de abulon amarillo y azul, así como del chino y negro cuando estos se llegan a encontrar.</t>
    </r>
  </si>
  <si>
    <t>IMELAB-081011-ER-3-3-MAZ</t>
  </si>
  <si>
    <t>Erasmo Rochin</t>
  </si>
  <si>
    <t>El Abolladero</t>
  </si>
  <si>
    <t>El Abolladero, Isla Magdalena, Baja California Sur</t>
  </si>
  <si>
    <t>n/d</t>
  </si>
  <si>
    <t>Azul</t>
  </si>
  <si>
    <t>IMELAB-081011-ER-4-4-MAZ</t>
  </si>
  <si>
    <t>IMLOCA-101011-ER-1-1-MAZ</t>
  </si>
  <si>
    <t>Los Cabitos</t>
  </si>
  <si>
    <t>Los Cabitos, Isla Magdalena, Baja California Sur</t>
  </si>
  <si>
    <t>IMLOCA-101011-ER-2-2-MAZ</t>
  </si>
  <si>
    <t>IMELPR-111011-ER-3-3-MAZ</t>
  </si>
  <si>
    <t>El Progresista</t>
  </si>
  <si>
    <t>El Progresista, Isla Magdalena, Baja California Sur</t>
  </si>
  <si>
    <t>IMELPR-111011-ER-4-4-MAZ</t>
  </si>
  <si>
    <t>IMELAB-131011-ER-5-5-MAZ</t>
  </si>
  <si>
    <t>IMLOCA-131011-ER-5-5-MAZ</t>
  </si>
  <si>
    <t>IMPUBA-141011-ER-3-3-MAZ</t>
  </si>
  <si>
    <t>Punta Blanca Garropas</t>
  </si>
  <si>
    <t>Punta Blanca Garropas, Isla Magdalena, Baja California Sur</t>
  </si>
  <si>
    <t>IMPUBA-141011-ER-4-4-MAZ</t>
  </si>
  <si>
    <t>IMPUTE-151011-ER-3-3-MAZ</t>
  </si>
  <si>
    <t>Punta Blanca Tepetate</t>
  </si>
  <si>
    <t>Punta Blanca Tepetate, Isla Magdalena, Baja California Sur</t>
  </si>
  <si>
    <t>IMPUTE-151011-ER-4-4-MAZ</t>
  </si>
  <si>
    <t>IMPUSO-171011-ER-5-5-MAZ</t>
  </si>
  <si>
    <t>Punta Blanca Somero</t>
  </si>
  <si>
    <t>Punta Blanca Somero, Isla Magdalena, Baja California Sur</t>
  </si>
  <si>
    <t>IMELAB-081011-ER-1-1-MAZ</t>
  </si>
  <si>
    <t>Ernesto Romero</t>
  </si>
  <si>
    <t>IMELAB-081011-ER-2-2-MAZ</t>
  </si>
  <si>
    <t>IMLOCA-101011-ER-3-3-MAZ</t>
  </si>
  <si>
    <t>IMELPR-111011-ER-1-1-MAZ</t>
  </si>
  <si>
    <t>IMELPR-111011-ER-2-2-MAZ</t>
  </si>
  <si>
    <t>IMELPR-121011-ER-5-5-MAZ</t>
  </si>
  <si>
    <t>IMELPR-121011-ER-6-6-MAZ</t>
  </si>
  <si>
    <t>IMELPR-121011-ER-8-8-MAZ</t>
  </si>
  <si>
    <t>IMELAB-131011-ER-6-6-MAZ</t>
  </si>
  <si>
    <t>IMLOCA-131011-ER-4-4-MAZ</t>
  </si>
  <si>
    <t>IMPUBA-141011-ER-1-1-MAZ</t>
  </si>
  <si>
    <t>IMPUBA-141011-ER-2-2-MAZ</t>
  </si>
  <si>
    <t>IMPUTE-151011-ER-1-1-MAZ</t>
  </si>
  <si>
    <t>IMPUTE-151011-ER-2-2-MAZ</t>
  </si>
  <si>
    <t>IMPUSO-161011-ER-1-1-MAZ</t>
  </si>
  <si>
    <t>IMPUSO-161011-ER-3-3-MAZ</t>
  </si>
  <si>
    <t>IMPUSO-171011-ER-6-6-MAZ</t>
  </si>
  <si>
    <t>IMPUTE-171011-ER-5-5-MAZ</t>
  </si>
  <si>
    <t>IMPUSO-161011-RR-4-4-MAZ</t>
  </si>
  <si>
    <t>Roger Romero</t>
  </si>
  <si>
    <t>IMPUSO-161011-RR-2-2-MAZ</t>
  </si>
  <si>
    <t>IMPUTE-171011-RR-6-6-MAZ</t>
  </si>
  <si>
    <t>codigo</t>
  </si>
  <si>
    <t>observador</t>
  </si>
  <si>
    <t>fecha</t>
  </si>
  <si>
    <t>tiempo inicio</t>
  </si>
  <si>
    <t>tiempo final</t>
  </si>
  <si>
    <t>tiempo total</t>
  </si>
  <si>
    <t>epoca</t>
  </si>
  <si>
    <t>no. buceo</t>
  </si>
  <si>
    <t>no. replica</t>
  </si>
  <si>
    <t>no. transecto</t>
  </si>
  <si>
    <t>sitio</t>
  </si>
  <si>
    <t>sitio en extenso</t>
  </si>
  <si>
    <t>zona</t>
  </si>
  <si>
    <t>prof inicial (ft)</t>
  </si>
  <si>
    <t>prof inicial (m)</t>
  </si>
  <si>
    <t>prof final (ft)</t>
  </si>
  <si>
    <t>prof final (m)</t>
  </si>
  <si>
    <t>prof max (ft)</t>
  </si>
  <si>
    <t>prof max (m)</t>
  </si>
  <si>
    <t>prof X (ft)</t>
  </si>
  <si>
    <t>prof X (m)</t>
  </si>
  <si>
    <t>latitud (N)</t>
  </si>
</sst>
</file>

<file path=xl/styles.xml><?xml version="1.0" encoding="utf-8"?>
<styleSheet xmlns="http://schemas.openxmlformats.org/spreadsheetml/2006/main">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0"/>
    <numFmt numFmtId="166" formatCode="h:mm;@"/>
  </numFmts>
  <fonts count="25">
    <font>
      <sz val="11"/>
      <color theme="1"/>
      <name val="Calibri"/>
      <family val="2"/>
      <scheme val="minor"/>
    </font>
    <font>
      <sz val="11"/>
      <color theme="4" tint="-0.499984740745262"/>
      <name val="Calibri"/>
      <family val="2"/>
      <scheme val="minor"/>
    </font>
    <font>
      <sz val="11"/>
      <color theme="4" tint="-0.249977111117893"/>
      <name val="Calibri"/>
      <family val="2"/>
      <scheme val="minor"/>
    </font>
    <font>
      <sz val="11"/>
      <name val="Calibri"/>
      <family val="2"/>
      <scheme val="minor"/>
    </font>
    <font>
      <sz val="11"/>
      <name val="Calibri"/>
      <family val="2"/>
    </font>
    <font>
      <i/>
      <sz val="11"/>
      <color theme="1"/>
      <name val="Calibri"/>
      <family val="2"/>
      <scheme val="minor"/>
    </font>
    <font>
      <b/>
      <sz val="10"/>
      <name val="Arial"/>
      <family val="2"/>
    </font>
    <font>
      <sz val="10"/>
      <name val="Arial"/>
      <family val="2"/>
    </font>
    <font>
      <b/>
      <sz val="10"/>
      <color indexed="10"/>
      <name val="Arial"/>
      <family val="2"/>
    </font>
    <font>
      <sz val="10"/>
      <color theme="4" tint="-0.499984740745262"/>
      <name val="Arial"/>
      <family val="2"/>
    </font>
    <font>
      <sz val="9"/>
      <color indexed="81"/>
      <name val="Arial"/>
      <family val="2"/>
    </font>
    <font>
      <sz val="8"/>
      <color indexed="81"/>
      <name val="Tahoma"/>
      <family val="2"/>
    </font>
    <font>
      <b/>
      <sz val="9"/>
      <color indexed="81"/>
      <name val="Geneva"/>
      <family val="2"/>
    </font>
    <font>
      <sz val="9"/>
      <color indexed="81"/>
      <name val="Geneva"/>
      <family val="2"/>
    </font>
    <font>
      <b/>
      <sz val="11"/>
      <color theme="1"/>
      <name val="Calibri"/>
      <family val="2"/>
      <scheme val="minor"/>
    </font>
    <font>
      <b/>
      <sz val="11"/>
      <name val="Calibri"/>
      <family val="2"/>
      <scheme val="minor"/>
    </font>
    <font>
      <i/>
      <u/>
      <sz val="10"/>
      <name val="Arial"/>
      <family val="2"/>
    </font>
    <font>
      <sz val="10"/>
      <color indexed="10"/>
      <name val="Arial"/>
      <family val="2"/>
    </font>
    <font>
      <b/>
      <sz val="8"/>
      <color indexed="81"/>
      <name val="Tahoma"/>
      <family val="2"/>
    </font>
    <font>
      <b/>
      <i/>
      <sz val="10"/>
      <name val="Arial"/>
      <family val="2"/>
    </font>
    <font>
      <b/>
      <sz val="10"/>
      <name val="Calibri"/>
      <family val="2"/>
      <scheme val="minor"/>
    </font>
    <font>
      <sz val="11"/>
      <color rgb="FF006100"/>
      <name val="Calibri"/>
      <family val="2"/>
      <scheme val="minor"/>
    </font>
    <font>
      <sz val="11"/>
      <color rgb="FF9C0006"/>
      <name val="Calibri"/>
      <family val="2"/>
      <scheme val="minor"/>
    </font>
    <font>
      <b/>
      <sz val="11"/>
      <color theme="4" tint="-0.499984740745262"/>
      <name val="Calibri"/>
      <family val="2"/>
      <scheme val="minor"/>
    </font>
    <font>
      <sz val="8"/>
      <name val="Verdana"/>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s>
  <borders count="5">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7" fillId="0" borderId="0"/>
    <xf numFmtId="0" fontId="21" fillId="5" borderId="0" applyNumberFormat="0" applyBorder="0" applyAlignment="0" applyProtection="0"/>
    <xf numFmtId="0" fontId="22" fillId="6" borderId="0" applyNumberFormat="0" applyBorder="0" applyAlignment="0" applyProtection="0"/>
  </cellStyleXfs>
  <cellXfs count="110">
    <xf numFmtId="0" fontId="0" fillId="0" borderId="0" xfId="0"/>
    <xf numFmtId="0" fontId="16" fillId="0" borderId="0" xfId="1" applyFont="1" applyAlignment="1">
      <alignment vertical="top"/>
    </xf>
    <xf numFmtId="0" fontId="7" fillId="0" borderId="0" xfId="1" applyFont="1" applyAlignment="1">
      <alignment vertical="top"/>
    </xf>
    <xf numFmtId="0" fontId="6" fillId="2" borderId="0" xfId="1" applyFont="1" applyFill="1" applyAlignment="1">
      <alignment horizontal="center" vertical="top"/>
    </xf>
    <xf numFmtId="0" fontId="6" fillId="2" borderId="0" xfId="1" applyFont="1" applyFill="1" applyAlignment="1">
      <alignment horizontal="center" vertical="top" wrapText="1"/>
    </xf>
    <xf numFmtId="0" fontId="6" fillId="0" borderId="0" xfId="1" applyFont="1" applyAlignment="1">
      <alignment vertical="top"/>
    </xf>
    <xf numFmtId="0" fontId="7" fillId="0" borderId="0" xfId="1" applyNumberFormat="1" applyFont="1" applyAlignment="1">
      <alignment vertical="top" wrapText="1"/>
    </xf>
    <xf numFmtId="0" fontId="7" fillId="0" borderId="0" xfId="1" applyFont="1" applyAlignment="1">
      <alignment vertical="top" wrapText="1"/>
    </xf>
    <xf numFmtId="0" fontId="7" fillId="0" borderId="0" xfId="1" applyFont="1"/>
    <xf numFmtId="0" fontId="6" fillId="3" borderId="0" xfId="1" applyFont="1" applyFill="1" applyAlignment="1">
      <alignment vertical="top"/>
    </xf>
    <xf numFmtId="0" fontId="7" fillId="3" borderId="0" xfId="1" applyFont="1" applyFill="1" applyAlignment="1">
      <alignment vertical="top" wrapText="1"/>
    </xf>
    <xf numFmtId="0" fontId="1" fillId="0" borderId="0" xfId="0" applyFont="1" applyFill="1" applyBorder="1" applyAlignment="1">
      <alignment horizontal="left" vertical="center"/>
    </xf>
    <xf numFmtId="0" fontId="1" fillId="0" borderId="0" xfId="0" applyNumberFormat="1" applyFont="1" applyFill="1" applyBorder="1" applyAlignment="1">
      <alignment horizontal="left" vertical="center"/>
    </xf>
    <xf numFmtId="0" fontId="14" fillId="4" borderId="0" xfId="0" applyFont="1" applyFill="1"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left" vertical="center"/>
    </xf>
    <xf numFmtId="0" fontId="5" fillId="0" borderId="0" xfId="0" applyFont="1" applyBorder="1" applyAlignment="1">
      <alignment horizontal="left" vertical="center"/>
    </xf>
    <xf numFmtId="20" fontId="9" fillId="0" borderId="0" xfId="0" applyNumberFormat="1" applyFont="1" applyFill="1" applyBorder="1" applyAlignment="1">
      <alignment horizontal="left" vertical="center" wrapText="1"/>
    </xf>
    <xf numFmtId="14" fontId="0" fillId="0" borderId="0" xfId="0" applyNumberFormat="1" applyBorder="1" applyAlignment="1">
      <alignment horizontal="left" vertical="center"/>
    </xf>
    <xf numFmtId="166" fontId="0" fillId="0" borderId="0" xfId="0" applyNumberFormat="1" applyBorder="1" applyAlignment="1">
      <alignment horizontal="left" vertical="center"/>
    </xf>
    <xf numFmtId="1" fontId="0" fillId="0" borderId="0" xfId="0" applyNumberFormat="1" applyBorder="1" applyAlignment="1">
      <alignment horizontal="left" vertical="center" indent="2"/>
    </xf>
    <xf numFmtId="0" fontId="0" fillId="0" borderId="4" xfId="0" applyBorder="1" applyAlignment="1">
      <alignment horizontal="left" vertical="center"/>
    </xf>
    <xf numFmtId="0" fontId="3" fillId="0" borderId="0" xfId="0" applyFont="1" applyFill="1" applyBorder="1" applyAlignment="1">
      <alignment horizontal="left" vertical="center"/>
    </xf>
    <xf numFmtId="14" fontId="3" fillId="0" borderId="0" xfId="0" applyNumberFormat="1" applyFont="1" applyFill="1" applyBorder="1" applyAlignment="1">
      <alignment horizontal="left" vertical="center"/>
    </xf>
    <xf numFmtId="20" fontId="3" fillId="0" borderId="0" xfId="0" applyNumberFormat="1" applyFont="1" applyFill="1" applyBorder="1" applyAlignment="1">
      <alignment horizontal="left" vertical="center"/>
    </xf>
    <xf numFmtId="1" fontId="3" fillId="0" borderId="0" xfId="0" applyNumberFormat="1" applyFont="1" applyFill="1" applyBorder="1" applyAlignment="1">
      <alignment horizontal="left" vertical="center"/>
    </xf>
    <xf numFmtId="0" fontId="15" fillId="0" borderId="0" xfId="0" applyFont="1" applyFill="1" applyBorder="1" applyAlignment="1">
      <alignment horizontal="left" vertical="center"/>
    </xf>
    <xf numFmtId="165" fontId="4" fillId="0" borderId="0" xfId="0" applyNumberFormat="1" applyFont="1" applyFill="1" applyBorder="1" applyAlignment="1">
      <alignment horizontal="left" vertical="center"/>
    </xf>
    <xf numFmtId="2" fontId="3" fillId="0" borderId="0" xfId="0" applyNumberFormat="1" applyFont="1" applyFill="1" applyBorder="1" applyAlignment="1">
      <alignment horizontal="left" vertical="center"/>
    </xf>
    <xf numFmtId="0" fontId="3" fillId="0" borderId="0" xfId="0" applyNumberFormat="1" applyFont="1" applyFill="1" applyBorder="1" applyAlignment="1">
      <alignment horizontal="left" vertical="center"/>
    </xf>
    <xf numFmtId="164" fontId="3" fillId="0" borderId="0" xfId="0" applyNumberFormat="1" applyFont="1" applyFill="1" applyBorder="1" applyAlignment="1">
      <alignment horizontal="left" vertical="center"/>
    </xf>
    <xf numFmtId="0" fontId="6" fillId="0" borderId="0" xfId="0" applyFont="1" applyFill="1" applyBorder="1" applyAlignment="1">
      <alignment horizontal="left" vertical="center" wrapText="1"/>
    </xf>
    <xf numFmtId="14" fontId="6" fillId="0" borderId="0" xfId="0" applyNumberFormat="1" applyFont="1" applyFill="1" applyBorder="1" applyAlignment="1">
      <alignment horizontal="left" vertical="center" wrapText="1"/>
    </xf>
    <xf numFmtId="166" fontId="6" fillId="0" borderId="0" xfId="0"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1" fontId="19" fillId="0" borderId="0" xfId="0" applyNumberFormat="1" applyFont="1" applyFill="1" applyBorder="1" applyAlignment="1">
      <alignment horizontal="left" vertical="center" wrapText="1"/>
    </xf>
    <xf numFmtId="2" fontId="6" fillId="0" borderId="0" xfId="0" applyNumberFormat="1" applyFont="1" applyFill="1" applyBorder="1" applyAlignment="1">
      <alignment horizontal="left" vertical="center" wrapText="1"/>
    </xf>
    <xf numFmtId="2" fontId="6" fillId="0" borderId="1" xfId="0" applyNumberFormat="1" applyFont="1" applyFill="1" applyBorder="1" applyAlignment="1">
      <alignment horizontal="left" vertical="center" wrapText="1"/>
    </xf>
    <xf numFmtId="2" fontId="6" fillId="0" borderId="4" xfId="0" applyNumberFormat="1" applyFont="1" applyFill="1" applyBorder="1" applyAlignment="1">
      <alignment horizontal="left" vertical="center" wrapText="1"/>
    </xf>
    <xf numFmtId="1" fontId="6" fillId="0" borderId="0" xfId="0" applyNumberFormat="1" applyFont="1" applyFill="1" applyBorder="1" applyAlignment="1">
      <alignment horizontal="left" vertical="center" wrapText="1"/>
    </xf>
    <xf numFmtId="0" fontId="2" fillId="0" borderId="0" xfId="0" applyFont="1" applyBorder="1" applyAlignment="1">
      <alignment horizontal="center"/>
    </xf>
    <xf numFmtId="0" fontId="0" fillId="0" borderId="0" xfId="0" applyBorder="1" applyAlignment="1">
      <alignment horizontal="center"/>
    </xf>
    <xf numFmtId="1" fontId="0" fillId="0" borderId="0" xfId="0" applyNumberFormat="1" applyFill="1" applyBorder="1" applyAlignment="1">
      <alignment horizontal="center"/>
    </xf>
    <xf numFmtId="0" fontId="14" fillId="0" borderId="0" xfId="0" applyFont="1" applyBorder="1" applyAlignment="1">
      <alignment horizontal="center"/>
    </xf>
    <xf numFmtId="20" fontId="14" fillId="0" borderId="0" xfId="0" applyNumberFormat="1" applyFont="1" applyBorder="1" applyAlignment="1">
      <alignment horizontal="center"/>
    </xf>
    <xf numFmtId="0" fontId="21" fillId="5" borderId="0" xfId="2" applyBorder="1" applyAlignment="1">
      <alignment horizontal="left" vertical="center"/>
    </xf>
    <xf numFmtId="14" fontId="21" fillId="5" borderId="0" xfId="2" applyNumberFormat="1" applyBorder="1" applyAlignment="1">
      <alignment horizontal="left" vertical="center"/>
    </xf>
    <xf numFmtId="20" fontId="21" fillId="5" borderId="0" xfId="2" applyNumberFormat="1" applyBorder="1" applyAlignment="1">
      <alignment horizontal="left" vertical="center"/>
    </xf>
    <xf numFmtId="0" fontId="21" fillId="5" borderId="0" xfId="2" applyNumberFormat="1" applyBorder="1" applyAlignment="1">
      <alignment horizontal="left" vertical="center"/>
    </xf>
    <xf numFmtId="1" fontId="21" fillId="5" borderId="0" xfId="2" applyNumberFormat="1" applyBorder="1" applyAlignment="1">
      <alignment horizontal="left" vertical="center"/>
    </xf>
    <xf numFmtId="165" fontId="21" fillId="5" borderId="0" xfId="2" applyNumberFormat="1" applyBorder="1" applyAlignment="1">
      <alignment horizontal="left" vertical="center"/>
    </xf>
    <xf numFmtId="2" fontId="21" fillId="5" borderId="0" xfId="2" applyNumberFormat="1" applyBorder="1" applyAlignment="1">
      <alignment horizontal="left" vertical="center"/>
    </xf>
    <xf numFmtId="1" fontId="21" fillId="5" borderId="0" xfId="2" applyNumberFormat="1" applyBorder="1" applyAlignment="1">
      <alignment horizontal="left" vertical="center" wrapText="1"/>
    </xf>
    <xf numFmtId="164" fontId="21" fillId="5" borderId="0" xfId="2" applyNumberFormat="1" applyBorder="1" applyAlignment="1">
      <alignment horizontal="left" vertical="center"/>
    </xf>
    <xf numFmtId="0" fontId="22" fillId="6" borderId="0" xfId="3" applyBorder="1" applyAlignment="1">
      <alignment horizontal="left" vertical="center"/>
    </xf>
    <xf numFmtId="0" fontId="21" fillId="5" borderId="0" xfId="2" applyBorder="1" applyAlignment="1">
      <alignment horizontal="center"/>
    </xf>
    <xf numFmtId="0" fontId="22" fillId="6" borderId="0" xfId="3" applyBorder="1" applyAlignment="1">
      <alignment horizontal="center"/>
    </xf>
    <xf numFmtId="0" fontId="21" fillId="5" borderId="3" xfId="2" applyBorder="1" applyAlignment="1">
      <alignment horizontal="center"/>
    </xf>
    <xf numFmtId="0" fontId="21" fillId="5" borderId="2" xfId="2" applyBorder="1" applyAlignment="1">
      <alignment horizontal="center"/>
    </xf>
    <xf numFmtId="0" fontId="21" fillId="5" borderId="0" xfId="2" applyBorder="1" applyAlignment="1">
      <alignment horizontal="center" wrapText="1"/>
    </xf>
    <xf numFmtId="0" fontId="21" fillId="5" borderId="0" xfId="2" applyBorder="1" applyAlignment="1">
      <alignment horizontal="left" vertical="center" wrapText="1"/>
    </xf>
    <xf numFmtId="0" fontId="21" fillId="5" borderId="3" xfId="2" applyBorder="1" applyAlignment="1">
      <alignment horizontal="left" vertical="center"/>
    </xf>
    <xf numFmtId="0" fontId="21" fillId="5" borderId="2" xfId="2" applyBorder="1" applyAlignment="1">
      <alignment horizontal="left" vertical="center"/>
    </xf>
    <xf numFmtId="0" fontId="22" fillId="6" borderId="3" xfId="3" applyBorder="1" applyAlignment="1">
      <alignment horizontal="center"/>
    </xf>
    <xf numFmtId="0" fontId="22" fillId="6" borderId="2" xfId="3" applyBorder="1" applyAlignment="1">
      <alignment horizontal="center"/>
    </xf>
    <xf numFmtId="0" fontId="3" fillId="0" borderId="0" xfId="2" applyFont="1" applyFill="1" applyBorder="1" applyAlignment="1">
      <alignment horizontal="left" vertical="center"/>
    </xf>
    <xf numFmtId="14" fontId="3" fillId="0" borderId="0" xfId="2" applyNumberFormat="1" applyFont="1" applyFill="1" applyBorder="1" applyAlignment="1">
      <alignment horizontal="left" vertical="center"/>
    </xf>
    <xf numFmtId="166" fontId="3" fillId="0" borderId="0" xfId="2" applyNumberFormat="1" applyFont="1" applyFill="1" applyBorder="1" applyAlignment="1">
      <alignment horizontal="left" vertical="center"/>
    </xf>
    <xf numFmtId="20" fontId="3" fillId="0" borderId="0" xfId="2" applyNumberFormat="1" applyFont="1" applyFill="1" applyBorder="1" applyAlignment="1">
      <alignment horizontal="left" vertical="center"/>
    </xf>
    <xf numFmtId="0" fontId="3" fillId="0" borderId="0" xfId="2" applyNumberFormat="1" applyFont="1" applyFill="1" applyBorder="1" applyAlignment="1">
      <alignment horizontal="left" vertical="center"/>
    </xf>
    <xf numFmtId="1" fontId="3" fillId="0" borderId="0" xfId="2" applyNumberFormat="1" applyFont="1" applyFill="1" applyBorder="1" applyAlignment="1">
      <alignment horizontal="left" vertical="center"/>
    </xf>
    <xf numFmtId="165" fontId="3" fillId="0" borderId="0" xfId="2" applyNumberFormat="1" applyFont="1" applyFill="1" applyBorder="1" applyAlignment="1">
      <alignment horizontal="left" vertical="center"/>
    </xf>
    <xf numFmtId="2" fontId="3" fillId="0" borderId="0" xfId="2" applyNumberFormat="1" applyFont="1" applyFill="1" applyBorder="1" applyAlignment="1">
      <alignment horizontal="left" vertical="center"/>
    </xf>
    <xf numFmtId="2" fontId="3" fillId="0" borderId="1" xfId="2" applyNumberFormat="1" applyFont="1" applyFill="1" applyBorder="1" applyAlignment="1">
      <alignment horizontal="left" vertical="center"/>
    </xf>
    <xf numFmtId="2" fontId="3" fillId="0" borderId="4" xfId="2" applyNumberFormat="1" applyFont="1" applyFill="1" applyBorder="1" applyAlignment="1">
      <alignment horizontal="left" vertical="center"/>
    </xf>
    <xf numFmtId="1" fontId="3" fillId="0" borderId="0" xfId="2" applyNumberFormat="1" applyFont="1" applyFill="1" applyBorder="1" applyAlignment="1">
      <alignment horizontal="left" vertical="center" wrapText="1"/>
    </xf>
    <xf numFmtId="164" fontId="3" fillId="0" borderId="0" xfId="2" applyNumberFormat="1" applyFont="1" applyFill="1" applyBorder="1" applyAlignment="1">
      <alignment horizontal="left" vertical="center"/>
    </xf>
    <xf numFmtId="2" fontId="3" fillId="0" borderId="4" xfId="2" applyNumberFormat="1" applyFont="1" applyFill="1" applyBorder="1" applyAlignment="1">
      <alignment horizontal="left" vertical="center" wrapText="1"/>
    </xf>
    <xf numFmtId="2" fontId="3" fillId="0" borderId="1" xfId="2" applyNumberFormat="1" applyFont="1" applyFill="1" applyBorder="1" applyAlignment="1">
      <alignment horizontal="left" vertical="center" wrapText="1"/>
    </xf>
    <xf numFmtId="2" fontId="3" fillId="0" borderId="0" xfId="2" applyNumberFormat="1" applyFont="1" applyFill="1" applyBorder="1" applyAlignment="1">
      <alignment horizontal="left" vertical="center" wrapText="1"/>
    </xf>
    <xf numFmtId="0" fontId="3" fillId="0" borderId="0" xfId="3" applyFont="1" applyFill="1" applyBorder="1" applyAlignment="1">
      <alignment horizontal="left" vertical="center"/>
    </xf>
    <xf numFmtId="14" fontId="3" fillId="0" borderId="0" xfId="3" applyNumberFormat="1" applyFont="1" applyFill="1" applyBorder="1" applyAlignment="1">
      <alignment horizontal="left" vertical="center"/>
    </xf>
    <xf numFmtId="166" fontId="3" fillId="0" borderId="0" xfId="3" applyNumberFormat="1" applyFont="1" applyFill="1" applyBorder="1" applyAlignment="1">
      <alignment horizontal="left" vertical="center"/>
    </xf>
    <xf numFmtId="20" fontId="3" fillId="0" borderId="0" xfId="3" applyNumberFormat="1" applyFont="1" applyFill="1" applyBorder="1" applyAlignment="1">
      <alignment horizontal="left" vertical="center"/>
    </xf>
    <xf numFmtId="0" fontId="3" fillId="0" borderId="0" xfId="3" applyNumberFormat="1" applyFont="1" applyFill="1" applyBorder="1" applyAlignment="1">
      <alignment horizontal="left" vertical="center"/>
    </xf>
    <xf numFmtId="1" fontId="3" fillId="0" borderId="0" xfId="3" applyNumberFormat="1" applyFont="1" applyFill="1" applyBorder="1" applyAlignment="1">
      <alignment horizontal="left" vertical="center"/>
    </xf>
    <xf numFmtId="165" fontId="3" fillId="0" borderId="0" xfId="3" applyNumberFormat="1" applyFont="1" applyFill="1" applyBorder="1" applyAlignment="1">
      <alignment horizontal="left" vertical="center"/>
    </xf>
    <xf numFmtId="2" fontId="3" fillId="0" borderId="0" xfId="3" applyNumberFormat="1" applyFont="1" applyFill="1" applyBorder="1" applyAlignment="1">
      <alignment horizontal="left" vertical="center"/>
    </xf>
    <xf numFmtId="2" fontId="3" fillId="0" borderId="1" xfId="3" applyNumberFormat="1" applyFont="1" applyFill="1" applyBorder="1" applyAlignment="1">
      <alignment horizontal="left" vertical="center"/>
    </xf>
    <xf numFmtId="2" fontId="3" fillId="0" borderId="4" xfId="3" applyNumberFormat="1" applyFont="1" applyFill="1" applyBorder="1" applyAlignment="1">
      <alignment horizontal="left" vertical="center" wrapText="1"/>
    </xf>
    <xf numFmtId="2" fontId="3" fillId="0" borderId="1" xfId="3" applyNumberFormat="1" applyFont="1" applyFill="1" applyBorder="1" applyAlignment="1">
      <alignment horizontal="left" vertical="center" wrapText="1"/>
    </xf>
    <xf numFmtId="2" fontId="3" fillId="0" borderId="0" xfId="3" applyNumberFormat="1" applyFont="1" applyFill="1" applyBorder="1" applyAlignment="1">
      <alignment horizontal="left" vertical="center" wrapText="1"/>
    </xf>
    <xf numFmtId="1" fontId="3" fillId="0" borderId="0" xfId="3" applyNumberFormat="1" applyFont="1" applyFill="1" applyBorder="1" applyAlignment="1">
      <alignment horizontal="left" vertical="center" wrapText="1"/>
    </xf>
    <xf numFmtId="164" fontId="3" fillId="0" borderId="0" xfId="3" applyNumberFormat="1" applyFont="1" applyFill="1" applyBorder="1" applyAlignment="1">
      <alignment horizontal="left" vertical="center"/>
    </xf>
    <xf numFmtId="2" fontId="3" fillId="0" borderId="4" xfId="3" applyNumberFormat="1" applyFont="1" applyFill="1" applyBorder="1" applyAlignment="1">
      <alignment horizontal="left" vertical="center"/>
    </xf>
    <xf numFmtId="166" fontId="3" fillId="0" borderId="0" xfId="2" applyNumberFormat="1" applyFont="1" applyFill="1" applyBorder="1" applyAlignment="1">
      <alignment horizontal="left" vertical="center" wrapText="1"/>
    </xf>
    <xf numFmtId="20" fontId="3" fillId="0" borderId="0" xfId="2" applyNumberFormat="1" applyFont="1" applyFill="1" applyBorder="1" applyAlignment="1">
      <alignment horizontal="left" vertical="center" wrapText="1"/>
    </xf>
    <xf numFmtId="0" fontId="3" fillId="0" borderId="0" xfId="2" applyFont="1" applyFill="1" applyBorder="1" applyAlignment="1">
      <alignment horizontal="left" vertical="center" wrapText="1"/>
    </xf>
    <xf numFmtId="166" fontId="3" fillId="0" borderId="0" xfId="3" applyNumberFormat="1" applyFont="1" applyFill="1" applyBorder="1" applyAlignment="1">
      <alignment horizontal="left" vertical="center" wrapText="1"/>
    </xf>
    <xf numFmtId="20" fontId="3" fillId="0" borderId="0" xfId="3" applyNumberFormat="1" applyFont="1" applyFill="1" applyBorder="1" applyAlignment="1">
      <alignment horizontal="left" vertical="center" wrapText="1"/>
    </xf>
    <xf numFmtId="0" fontId="3" fillId="0" borderId="0" xfId="3" applyFont="1" applyFill="1" applyBorder="1" applyAlignment="1">
      <alignment horizontal="left" vertical="center" wrapText="1"/>
    </xf>
    <xf numFmtId="0" fontId="20" fillId="0" borderId="0" xfId="0" applyFont="1" applyFill="1" applyBorder="1" applyAlignment="1">
      <alignment horizontal="left" vertical="center" wrapText="1"/>
    </xf>
    <xf numFmtId="1" fontId="20" fillId="0" borderId="0" xfId="0" applyNumberFormat="1" applyFont="1" applyFill="1" applyBorder="1" applyAlignment="1">
      <alignment horizontal="left" vertical="center" wrapText="1"/>
    </xf>
    <xf numFmtId="0" fontId="23" fillId="0" borderId="0" xfId="0" applyFont="1" applyBorder="1" applyAlignment="1">
      <alignment horizontal="center"/>
    </xf>
    <xf numFmtId="14" fontId="0" fillId="0" borderId="0" xfId="0" applyNumberFormat="1" applyBorder="1" applyAlignment="1">
      <alignment horizontal="center"/>
    </xf>
    <xf numFmtId="20" fontId="0" fillId="0" borderId="0" xfId="0" applyNumberFormat="1" applyBorder="1" applyAlignment="1">
      <alignment horizontal="center"/>
    </xf>
    <xf numFmtId="0" fontId="7" fillId="0" borderId="0" xfId="1" applyFont="1" applyAlignment="1">
      <alignment vertical="top" wrapText="1"/>
    </xf>
    <xf numFmtId="0" fontId="6" fillId="0" borderId="0" xfId="1" applyFont="1" applyAlignment="1">
      <alignment vertical="top" wrapText="1"/>
    </xf>
    <xf numFmtId="0" fontId="6" fillId="2" borderId="0" xfId="1" applyFont="1" applyFill="1" applyAlignment="1">
      <alignment horizontal="center" vertical="top"/>
    </xf>
    <xf numFmtId="0" fontId="7" fillId="2" borderId="0" xfId="1" applyFont="1" applyFill="1" applyAlignment="1">
      <alignment horizontal="center" vertical="top"/>
    </xf>
  </cellXfs>
  <cellStyles count="4">
    <cellStyle name="Bad" xfId="3" builtinId="27"/>
    <cellStyle name="Good" xfId="2" builtinId="26"/>
    <cellStyle name="Normal" xfId="0" builtinId="0"/>
    <cellStyle name="Normal 2" xfId="1"/>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externalLink" Target="externalLinks/externalLink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spPr>
        <a:noFill/>
        <a:ln w="25400">
          <a:noFill/>
        </a:ln>
      </c:spPr>
      <c:txPr>
        <a:bodyPr/>
        <a:lstStyle/>
        <a:p>
          <a:pPr>
            <a:defRPr lang="es-MX"/>
          </a:pPr>
          <a:endParaRPr lang="en-US"/>
        </a:p>
      </c:txPr>
    </c:title>
    <c:plotArea>
      <c:layout/>
      <c:scatterChart>
        <c:scatterStyle val="lineMarker"/>
        <c:ser>
          <c:idx val="0"/>
          <c:order val="0"/>
          <c:tx>
            <c:strRef>
              <c:f>'[2]Abulon azul'!$AL$1</c:f>
              <c:strCache>
                <c:ptCount val="1"/>
                <c:pt idx="0">
                  <c:v>#VALUE!</c:v>
                </c:pt>
              </c:strCache>
            </c:strRef>
          </c:tx>
          <c:xVal>
            <c:numRef>
              <c:f>'[2]Abulon azul'!$AH$4</c:f>
              <c:numCache>
                <c:formatCode>General</c:formatCode>
                <c:ptCount val="1"/>
                <c:pt idx="0">
                  <c:v>13.9505</c:v>
                </c:pt>
              </c:numCache>
            </c:numRef>
          </c:xVal>
          <c:yVal>
            <c:numRef>
              <c:f>'[2]Abulon azul'!$AL$4</c:f>
              <c:numCache>
                <c:formatCode>General</c:formatCode>
                <c:ptCount val="1"/>
                <c:pt idx="0">
                  <c:v>0.325498305247598</c:v>
                </c:pt>
              </c:numCache>
            </c:numRef>
          </c:yVal>
        </c:ser>
        <c:axId val="302095528"/>
        <c:axId val="302099096"/>
      </c:scatterChart>
      <c:valAx>
        <c:axId val="302095528"/>
        <c:scaling>
          <c:orientation val="minMax"/>
        </c:scaling>
        <c:axPos val="b"/>
        <c:numFmt formatCode="General" sourceLinked="1"/>
        <c:tickLblPos val="nextTo"/>
        <c:spPr>
          <a:ln w="3175">
            <a:solidFill>
              <a:srgbClr val="000000"/>
            </a:solidFill>
            <a:prstDash val="solid"/>
          </a:ln>
        </c:spPr>
        <c:txPr>
          <a:bodyPr rot="0" vert="horz"/>
          <a:lstStyle/>
          <a:p>
            <a:pPr>
              <a:defRPr lang="es-MX" sz="800" b="0" i="0" u="none" strike="noStrike" baseline="0">
                <a:solidFill>
                  <a:srgbClr val="000000"/>
                </a:solidFill>
                <a:latin typeface="Verdana"/>
                <a:ea typeface="Verdana"/>
                <a:cs typeface="Verdana"/>
              </a:defRPr>
            </a:pPr>
            <a:endParaRPr lang="en-US"/>
          </a:p>
        </c:txPr>
        <c:crossAx val="302099096"/>
        <c:crosses val="autoZero"/>
        <c:crossBetween val="midCat"/>
      </c:valAx>
      <c:valAx>
        <c:axId val="30209909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lang="es-MX" sz="800" b="0" i="0" u="none" strike="noStrike" baseline="0">
                <a:solidFill>
                  <a:srgbClr val="000000"/>
                </a:solidFill>
                <a:latin typeface="Verdana"/>
                <a:ea typeface="Verdana"/>
                <a:cs typeface="Verdana"/>
              </a:defRPr>
            </a:pPr>
            <a:endParaRPr lang="en-US"/>
          </a:p>
        </c:txPr>
        <c:crossAx val="302095528"/>
        <c:crosses val="autoZero"/>
        <c:crossBetween val="midCat"/>
      </c:valAx>
      <c:spPr>
        <a:solidFill>
          <a:srgbClr val="CDCDCD"/>
        </a:solidFill>
        <a:ln w="12700">
          <a:solidFill>
            <a:srgbClr val="808080"/>
          </a:solidFill>
          <a:prstDash val="solid"/>
        </a:ln>
      </c:spPr>
    </c:plotArea>
    <c:legend>
      <c:legendPos val="r"/>
      <c:spPr>
        <a:solidFill>
          <a:srgbClr val="FFFFFF"/>
        </a:solidFill>
        <a:ln w="25400">
          <a:noFill/>
        </a:ln>
      </c:spPr>
      <c:txPr>
        <a:bodyPr/>
        <a:lstStyle/>
        <a:p>
          <a:pPr>
            <a:defRPr lang="es-MX" sz="735" b="0" i="0" u="none" strike="noStrike" baseline="0">
              <a:solidFill>
                <a:srgbClr val="000000"/>
              </a:solidFill>
              <a:latin typeface="Verdana"/>
              <a:ea typeface="Verdana"/>
              <a:cs typeface="Verdana"/>
            </a:defRPr>
          </a:pPr>
          <a:endParaRPr lang="en-US"/>
        </a:p>
      </c:txPr>
    </c:legend>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printSettings>
    <c:headerFooter alignWithMargins="0"/>
    <c:pageMargins b="1.0" l="0.750000000000001" r="0.750000000000001"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0</xdr:colOff>
      <xdr:row>17</xdr:row>
      <xdr:rowOff>0</xdr:rowOff>
    </xdr:from>
    <xdr:to>
      <xdr:col>45</xdr:col>
      <xdr:colOff>38100</xdr:colOff>
      <xdr:row>17</xdr:row>
      <xdr:rowOff>0</xdr:rowOff>
    </xdr:to>
    <xdr:graphicFrame macro="">
      <xdr:nvGraphicFramePr>
        <xdr:cNvPr id="2"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Documents%20and%20Settings/PACO/Mis%20documentos/cobi/metodologia/bases%20de%20datos/Loreto/diversidad_peces_PNBL_abundancia-tallas%20(07ene08)"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dmin/Local%20Settings/Temporary%20Internet%20Files/Content.IE5/EFSYO9M9/BMagdalena_abulon_201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abundancia-tallas"/>
      <sheetName val="Validaciones"/>
    </sheetNames>
    <sheetDataSet>
      <sheetData sheetId="0" refreshError="1"/>
      <sheetData sheetId="1" refreshError="1"/>
      <sheetData sheetId="2">
        <row r="2">
          <cell r="A2" t="str">
            <v>Abraham Mendoza</v>
          </cell>
          <cell r="C2">
            <v>1</v>
          </cell>
          <cell r="D2">
            <v>1</v>
          </cell>
          <cell r="E2">
            <v>1</v>
          </cell>
          <cell r="F2">
            <v>1</v>
          </cell>
          <cell r="G2">
            <v>1</v>
          </cell>
          <cell r="I2" t="str">
            <v>Bajo 8 Brazas, PNBL</v>
          </cell>
          <cell r="J2" t="str">
            <v>Bajo 8 Brazas</v>
          </cell>
          <cell r="K2" t="str">
            <v>Abudefduf troschelli</v>
          </cell>
        </row>
        <row r="3">
          <cell r="A3" t="str">
            <v>Andrea Saenz</v>
          </cell>
          <cell r="C3">
            <v>2</v>
          </cell>
          <cell r="D3">
            <v>2</v>
          </cell>
          <cell r="E3">
            <v>2</v>
          </cell>
          <cell r="F3">
            <v>2</v>
          </cell>
          <cell r="G3">
            <v>2</v>
          </cell>
          <cell r="I3" t="str">
            <v>El Cochi, PNBL</v>
          </cell>
          <cell r="J3" t="str">
            <v xml:space="preserve">Bajo El Cochi </v>
          </cell>
          <cell r="K3" t="str">
            <v>Acanthurus nigricans</v>
          </cell>
        </row>
        <row r="4">
          <cell r="A4" t="str">
            <v>Arturo Hernandez</v>
          </cell>
          <cell r="C4" t="str">
            <v>n/d</v>
          </cell>
          <cell r="D4" t="str">
            <v>n/d</v>
          </cell>
          <cell r="E4">
            <v>3</v>
          </cell>
          <cell r="F4">
            <v>3</v>
          </cell>
          <cell r="G4" t="str">
            <v>n/d</v>
          </cell>
          <cell r="I4" t="str">
            <v>El Criadero, PNBL</v>
          </cell>
          <cell r="J4" t="str">
            <v>Bajo El Cochi, Norte</v>
          </cell>
          <cell r="K4" t="str">
            <v>Acanthurus xantopterus</v>
          </cell>
        </row>
        <row r="5">
          <cell r="A5" t="str">
            <v>Buck Horn</v>
          </cell>
          <cell r="E5">
            <v>4</v>
          </cell>
          <cell r="F5">
            <v>4</v>
          </cell>
          <cell r="I5" t="str">
            <v>Isla Carmen, PNBL</v>
          </cell>
          <cell r="J5" t="str">
            <v>Bajo El Cochi, Sur</v>
          </cell>
          <cell r="K5" t="str">
            <v>Alphestes immaculatus</v>
          </cell>
        </row>
        <row r="6">
          <cell r="A6" t="str">
            <v>Francisco Dominguez</v>
          </cell>
          <cell r="E6">
            <v>5</v>
          </cell>
          <cell r="F6">
            <v>5</v>
          </cell>
          <cell r="I6" t="str">
            <v>Isla Coronado, PNBL</v>
          </cell>
          <cell r="J6" t="str">
            <v xml:space="preserve">Bajo El Murcielago, Isla Carmen </v>
          </cell>
          <cell r="K6" t="str">
            <v>Anisotremus interruptus</v>
          </cell>
        </row>
        <row r="7">
          <cell r="A7" t="str">
            <v>Francisco Fernandez</v>
          </cell>
          <cell r="E7">
            <v>6</v>
          </cell>
          <cell r="F7">
            <v>6</v>
          </cell>
          <cell r="I7" t="str">
            <v>Isla Danzante, PNBL</v>
          </cell>
          <cell r="J7" t="str">
            <v xml:space="preserve">Bajo Las Tijeras, Cabrillas </v>
          </cell>
          <cell r="K7" t="str">
            <v>Apogon atricaudus</v>
          </cell>
        </row>
        <row r="8">
          <cell r="A8" t="str">
            <v>Jorge Torre</v>
          </cell>
          <cell r="E8">
            <v>7</v>
          </cell>
          <cell r="F8">
            <v>7</v>
          </cell>
          <cell r="I8" t="str">
            <v>Isla San Idelfonso, PNBL</v>
          </cell>
          <cell r="J8" t="str">
            <v xml:space="preserve">Bajo Las Tijeras, Garropas </v>
          </cell>
          <cell r="K8" t="str">
            <v>Apogon pacifici</v>
          </cell>
        </row>
        <row r="9">
          <cell r="A9" t="str">
            <v>n/d</v>
          </cell>
          <cell r="E9">
            <v>8</v>
          </cell>
          <cell r="F9">
            <v>8</v>
          </cell>
          <cell r="I9" t="str">
            <v>Las Tijeras, PNBL</v>
          </cell>
          <cell r="J9" t="str">
            <v>El Criadero</v>
          </cell>
          <cell r="K9" t="str">
            <v>Apogon retrosella</v>
          </cell>
        </row>
        <row r="10">
          <cell r="E10">
            <v>9</v>
          </cell>
          <cell r="F10">
            <v>9</v>
          </cell>
          <cell r="I10" t="str">
            <v>Puerto Escondido, PNBL</v>
          </cell>
          <cell r="J10" t="str">
            <v>Isla Coronado, Piedra Blanca</v>
          </cell>
          <cell r="K10" t="str">
            <v>Arothron meleagris</v>
          </cell>
        </row>
        <row r="11">
          <cell r="E11">
            <v>10</v>
          </cell>
          <cell r="F11">
            <v>10</v>
          </cell>
          <cell r="I11" t="str">
            <v>Bajo Garropas, PNBL</v>
          </cell>
          <cell r="J11" t="str">
            <v>Isla Coronado, Piedra Lajas</v>
          </cell>
          <cell r="K11" t="str">
            <v>Balistes polylepis</v>
          </cell>
        </row>
        <row r="12">
          <cell r="E12">
            <v>11</v>
          </cell>
          <cell r="F12">
            <v>11</v>
          </cell>
          <cell r="J12" t="str">
            <v>Isla Danzante, Interior</v>
          </cell>
          <cell r="K12" t="str">
            <v>Bodianus diplotaenia</v>
          </cell>
        </row>
        <row r="13">
          <cell r="E13">
            <v>12</v>
          </cell>
          <cell r="F13">
            <v>12</v>
          </cell>
          <cell r="J13" t="str">
            <v xml:space="preserve">Isla Danzante, Interior, Hongo </v>
          </cell>
          <cell r="K13" t="str">
            <v>Calamus brachysomus</v>
          </cell>
        </row>
        <row r="14">
          <cell r="E14">
            <v>13</v>
          </cell>
          <cell r="F14">
            <v>13</v>
          </cell>
          <cell r="J14" t="str">
            <v xml:space="preserve">Islote Las Tijeras </v>
          </cell>
          <cell r="K14" t="str">
            <v>Canthigaster punctatissima</v>
          </cell>
        </row>
        <row r="15">
          <cell r="E15">
            <v>14</v>
          </cell>
          <cell r="F15">
            <v>14</v>
          </cell>
          <cell r="J15" t="str">
            <v>Los Candeleros, Isla Carmen</v>
          </cell>
          <cell r="K15" t="str">
            <v>Carangidae spp.</v>
          </cell>
        </row>
        <row r="16">
          <cell r="E16">
            <v>15</v>
          </cell>
          <cell r="F16">
            <v>15</v>
          </cell>
          <cell r="J16" t="str">
            <v>Piedra Ahogada, El Criadero</v>
          </cell>
          <cell r="K16" t="str">
            <v>Caranx caballus</v>
          </cell>
        </row>
        <row r="17">
          <cell r="E17" t="str">
            <v>n/d</v>
          </cell>
          <cell r="F17">
            <v>16</v>
          </cell>
          <cell r="J17" t="str">
            <v>Puerto Escondido, Barco Hundido</v>
          </cell>
          <cell r="K17" t="str">
            <v>Caulolatilus spp.</v>
          </cell>
        </row>
        <row r="18">
          <cell r="F18">
            <v>17</v>
          </cell>
          <cell r="J18" t="str">
            <v>Puerto Escondido, Manglar</v>
          </cell>
          <cell r="K18" t="str">
            <v>Cephalopholis panamensis</v>
          </cell>
        </row>
        <row r="19">
          <cell r="F19">
            <v>18</v>
          </cell>
          <cell r="J19" t="str">
            <v>Punta Balandra</v>
          </cell>
          <cell r="K19" t="str">
            <v>Chaetodipterus zonatus</v>
          </cell>
        </row>
        <row r="20">
          <cell r="F20">
            <v>19</v>
          </cell>
          <cell r="J20" t="str">
            <v xml:space="preserve">Punta Lobos, Isla Carmen </v>
          </cell>
          <cell r="K20" t="str">
            <v>Chaetodon falcifer</v>
          </cell>
        </row>
        <row r="21">
          <cell r="F21">
            <v>20</v>
          </cell>
          <cell r="J21" t="str">
            <v>Punta Norte, Isla Danzante, Faro Norte</v>
          </cell>
          <cell r="K21" t="str">
            <v>Chaetodon humeralis</v>
          </cell>
        </row>
        <row r="22">
          <cell r="F22" t="str">
            <v>n/d</v>
          </cell>
          <cell r="J22" t="str">
            <v>Punta Norte, Isla Danzante, Visnaga</v>
          </cell>
          <cell r="K22" t="str">
            <v>Chromis atrilobata</v>
          </cell>
        </row>
        <row r="23">
          <cell r="J23" t="str">
            <v>Punta Norte, Isla San Idelfonso</v>
          </cell>
          <cell r="K23" t="str">
            <v>Chromis limbaughi</v>
          </cell>
        </row>
        <row r="24">
          <cell r="J24" t="str">
            <v>n/d</v>
          </cell>
          <cell r="K24" t="str">
            <v>Cirrhitichthys oxycephalus</v>
          </cell>
        </row>
        <row r="25">
          <cell r="K25" t="str">
            <v>Cirrhitus rivulatus</v>
          </cell>
        </row>
        <row r="26">
          <cell r="K26" t="str">
            <v>Clupeidae spp.</v>
          </cell>
        </row>
        <row r="27">
          <cell r="K27" t="str">
            <v>Dasyatis dipteura</v>
          </cell>
        </row>
        <row r="28">
          <cell r="K28" t="str">
            <v>Diodon holocanthus</v>
          </cell>
        </row>
        <row r="29">
          <cell r="K29" t="str">
            <v>Diodon hystrix</v>
          </cell>
        </row>
        <row r="30">
          <cell r="K30" t="str">
            <v>Diplobatis ommata</v>
          </cell>
        </row>
        <row r="31">
          <cell r="K31" t="str">
            <v>Elacatinus punticulatus</v>
          </cell>
        </row>
        <row r="32">
          <cell r="K32" t="str">
            <v>Elops affinis</v>
          </cell>
        </row>
        <row r="33">
          <cell r="K33" t="str">
            <v>Epinephelus analogus</v>
          </cell>
        </row>
        <row r="34">
          <cell r="K34" t="str">
            <v>Epinephelus labriformis</v>
          </cell>
        </row>
        <row r="35">
          <cell r="K35" t="str">
            <v>Epinephelus niphobles</v>
          </cell>
        </row>
        <row r="36">
          <cell r="K36" t="str">
            <v>Euthynnius lineatus</v>
          </cell>
        </row>
        <row r="37">
          <cell r="K37" t="str">
            <v>Fistularia commersonii</v>
          </cell>
        </row>
        <row r="38">
          <cell r="K38" t="str">
            <v>Girella simplicidens</v>
          </cell>
        </row>
        <row r="39">
          <cell r="K39" t="str">
            <v>Gymnothorax castaneus</v>
          </cell>
        </row>
        <row r="40">
          <cell r="K40" t="str">
            <v>Gymnothorax dovi</v>
          </cell>
        </row>
        <row r="41">
          <cell r="K41" t="str">
            <v>Gymnothorax zebra</v>
          </cell>
        </row>
        <row r="42">
          <cell r="K42" t="str">
            <v>Haemulon maculicauda</v>
          </cell>
        </row>
        <row r="43">
          <cell r="K43" t="str">
            <v>Haemulon sexfasciatum</v>
          </cell>
        </row>
        <row r="44">
          <cell r="K44" t="str">
            <v>Haemulon steindachneri</v>
          </cell>
        </row>
        <row r="45">
          <cell r="K45" t="str">
            <v>Halichoeres chierchiae</v>
          </cell>
        </row>
        <row r="46">
          <cell r="K46" t="str">
            <v>Halichoeres dispilus</v>
          </cell>
        </row>
        <row r="47">
          <cell r="K47" t="str">
            <v>Halichoeres melanotis</v>
          </cell>
        </row>
        <row r="48">
          <cell r="K48" t="str">
            <v>Halichoeres nicholsi</v>
          </cell>
        </row>
        <row r="49">
          <cell r="K49" t="str">
            <v>Halichoeres notospilus</v>
          </cell>
        </row>
        <row r="50">
          <cell r="K50" t="str">
            <v>Halichoeres seminicta</v>
          </cell>
        </row>
        <row r="51">
          <cell r="K51" t="str">
            <v>Heteroconger canabus</v>
          </cell>
        </row>
        <row r="52">
          <cell r="K52" t="str">
            <v>Heterodontus francisci</v>
          </cell>
        </row>
        <row r="53">
          <cell r="K53" t="str">
            <v>Heterodontus mexicanus</v>
          </cell>
        </row>
        <row r="54">
          <cell r="K54" t="str">
            <v>Holocanthus passer</v>
          </cell>
        </row>
        <row r="55">
          <cell r="K55" t="str">
            <v>Hoplopargus guentherii</v>
          </cell>
        </row>
        <row r="56">
          <cell r="K56" t="str">
            <v>Johnrandalia nigrirostris</v>
          </cell>
        </row>
        <row r="57">
          <cell r="K57" t="str">
            <v>Kyphosus analogus</v>
          </cell>
        </row>
        <row r="58">
          <cell r="K58" t="str">
            <v>Kyphosus elegans</v>
          </cell>
        </row>
        <row r="59">
          <cell r="K59" t="str">
            <v>Lutjanus argentiventris</v>
          </cell>
        </row>
        <row r="60">
          <cell r="K60" t="str">
            <v>Lutjanus guttatus</v>
          </cell>
        </row>
        <row r="61">
          <cell r="K61" t="str">
            <v>Lutjanus novemfasciatus</v>
          </cell>
        </row>
        <row r="62">
          <cell r="K62" t="str">
            <v>Lutjanus peru</v>
          </cell>
        </row>
        <row r="63">
          <cell r="K63" t="str">
            <v>Lutjanus viridis</v>
          </cell>
        </row>
        <row r="64">
          <cell r="K64" t="str">
            <v>Lythrypnus dalli</v>
          </cell>
        </row>
        <row r="65">
          <cell r="K65" t="str">
            <v>Manta birostris</v>
          </cell>
        </row>
        <row r="66">
          <cell r="K66" t="str">
            <v>Microlepidotus inornatus</v>
          </cell>
        </row>
        <row r="67">
          <cell r="K67" t="str">
            <v>Microspathodon dorsalis</v>
          </cell>
        </row>
        <row r="68">
          <cell r="K68" t="str">
            <v>Mobula spp.</v>
          </cell>
        </row>
        <row r="69">
          <cell r="K69" t="str">
            <v>Mugil spp.</v>
          </cell>
        </row>
        <row r="70">
          <cell r="K70" t="str">
            <v>Mulloidichthys dentatus</v>
          </cell>
        </row>
        <row r="71">
          <cell r="K71" t="str">
            <v>Muraena argus</v>
          </cell>
        </row>
        <row r="72">
          <cell r="K72" t="str">
            <v>Muraena lentiginosa</v>
          </cell>
        </row>
        <row r="73">
          <cell r="K73" t="str">
            <v>Mycteroperca jordani</v>
          </cell>
        </row>
        <row r="74">
          <cell r="K74" t="str">
            <v>Mycteroperca rosacea</v>
          </cell>
        </row>
        <row r="75">
          <cell r="K75" t="str">
            <v>Mycterperca prionura</v>
          </cell>
        </row>
        <row r="76">
          <cell r="K76" t="str">
            <v>Myripristis leiognathus</v>
          </cell>
        </row>
        <row r="77">
          <cell r="K77" t="str">
            <v>n/d</v>
          </cell>
        </row>
        <row r="78">
          <cell r="K78" t="str">
            <v>Narcine entemedor</v>
          </cell>
        </row>
        <row r="79">
          <cell r="K79" t="str">
            <v>Nicholsina denticulata</v>
          </cell>
        </row>
        <row r="80">
          <cell r="K80" t="str">
            <v>Ophioblennius steindachneri</v>
          </cell>
        </row>
        <row r="81">
          <cell r="K81" t="str">
            <v>Opistognathus rosenblath</v>
          </cell>
        </row>
        <row r="82">
          <cell r="K82" t="str">
            <v>Oxycirrhites typus</v>
          </cell>
        </row>
        <row r="83">
          <cell r="K83" t="str">
            <v>Paralabrax maculatofasciatus</v>
          </cell>
        </row>
        <row r="84">
          <cell r="K84" t="str">
            <v>Paranthias colonus</v>
          </cell>
        </row>
        <row r="85">
          <cell r="K85" t="str">
            <v>Pareques spp.</v>
          </cell>
        </row>
        <row r="86">
          <cell r="K86" t="str">
            <v>Plagiotremus azaleus</v>
          </cell>
        </row>
        <row r="87">
          <cell r="K87" t="str">
            <v>Pomacanthus zonipectus</v>
          </cell>
        </row>
        <row r="88">
          <cell r="K88" t="str">
            <v>Prionurus laticlavus</v>
          </cell>
        </row>
        <row r="89">
          <cell r="K89" t="str">
            <v>Prionurus punctatus</v>
          </cell>
        </row>
        <row r="90">
          <cell r="K90" t="str">
            <v>Pseudobalistes naufragium</v>
          </cell>
        </row>
        <row r="91">
          <cell r="K91" t="str">
            <v>Pseudupeneus grandisquamis</v>
          </cell>
        </row>
        <row r="92">
          <cell r="K92" t="str">
            <v>Rypticus bicolor</v>
          </cell>
        </row>
        <row r="93">
          <cell r="K93" t="str">
            <v>Sardinops spp.</v>
          </cell>
        </row>
        <row r="94">
          <cell r="K94" t="str">
            <v>Sargocentron suborbitalis</v>
          </cell>
        </row>
        <row r="95">
          <cell r="K95" t="str">
            <v>Scarus compressus</v>
          </cell>
        </row>
        <row r="96">
          <cell r="K96" t="str">
            <v>Scarus ghoban</v>
          </cell>
        </row>
        <row r="97">
          <cell r="K97" t="str">
            <v>Scarus perrico</v>
          </cell>
        </row>
        <row r="98">
          <cell r="K98" t="str">
            <v>Scarus rubroviolaceus</v>
          </cell>
        </row>
        <row r="99">
          <cell r="K99" t="str">
            <v>Scomberomoros spp.</v>
          </cell>
        </row>
        <row r="100">
          <cell r="K100" t="str">
            <v>Scorpaena mystes</v>
          </cell>
        </row>
        <row r="101">
          <cell r="K101" t="str">
            <v>Scorpaena plumeri</v>
          </cell>
        </row>
        <row r="102">
          <cell r="K102" t="str">
            <v>Scorpaena xyris</v>
          </cell>
        </row>
        <row r="103">
          <cell r="K103" t="str">
            <v>Semicossyphus pulcher</v>
          </cell>
        </row>
        <row r="104">
          <cell r="K104" t="str">
            <v>Seriola lalandi</v>
          </cell>
        </row>
        <row r="105">
          <cell r="K105" t="str">
            <v>Seriola rivoliana</v>
          </cell>
        </row>
        <row r="106">
          <cell r="K106" t="str">
            <v>Serranus psittacinus</v>
          </cell>
        </row>
        <row r="107">
          <cell r="K107" t="str">
            <v>Sphoeroides annulatus</v>
          </cell>
        </row>
        <row r="108">
          <cell r="K108" t="str">
            <v>Sphoeroides lobatus</v>
          </cell>
        </row>
        <row r="109">
          <cell r="K109" t="str">
            <v>Sphyraena spp.</v>
          </cell>
        </row>
        <row r="110">
          <cell r="K110" t="str">
            <v>Sphyrna lewini</v>
          </cell>
        </row>
        <row r="111">
          <cell r="K111" t="str">
            <v>Stegastes acapulcoensis</v>
          </cell>
        </row>
        <row r="112">
          <cell r="K112" t="str">
            <v>Stegastes flavilatus</v>
          </cell>
        </row>
        <row r="113">
          <cell r="K113" t="str">
            <v>Stegastes rectifraenum</v>
          </cell>
        </row>
        <row r="114">
          <cell r="K114" t="str">
            <v>Sufflamen verres</v>
          </cell>
        </row>
        <row r="115">
          <cell r="K115" t="str">
            <v>Synodus lacertinus</v>
          </cell>
        </row>
        <row r="116">
          <cell r="K116" t="str">
            <v>Thalassoma grammaticum</v>
          </cell>
        </row>
        <row r="117">
          <cell r="K117" t="str">
            <v>Thalassoma lucasanum</v>
          </cell>
        </row>
        <row r="118">
          <cell r="K118" t="str">
            <v>Trachinotus rhodopus</v>
          </cell>
        </row>
        <row r="119">
          <cell r="K119" t="str">
            <v>Urobatis concentricus</v>
          </cell>
        </row>
        <row r="120">
          <cell r="K120" t="str">
            <v>Urobatis halleri</v>
          </cell>
        </row>
        <row r="121">
          <cell r="K121" t="str">
            <v>Urobatis maculatus</v>
          </cell>
        </row>
        <row r="122">
          <cell r="K122" t="str">
            <v>Zapteryx exasperata</v>
          </cell>
        </row>
        <row r="123">
          <cell r="K123" t="str">
            <v>Crocodilichthys gracilis</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ciones"/>
      <sheetName val="Abulon amarillo"/>
      <sheetName val="Tabla Dinamica A-Amarillo"/>
      <sheetName val="Abulon azul"/>
      <sheetName val="Tabla Dinamica A-Azul"/>
    </sheetNames>
    <sheetDataSet>
      <sheetData sheetId="0" refreshError="1"/>
      <sheetData sheetId="1" refreshError="1"/>
      <sheetData sheetId="2" refreshError="1"/>
      <sheetData sheetId="3">
        <row r="1">
          <cell r="AL1" t="e">
            <v>#VALUE!</v>
          </cell>
        </row>
        <row r="4">
          <cell r="AH4">
            <v>13.9505</v>
          </cell>
          <cell r="AL4">
            <v>0.32549830524759849</v>
          </cell>
        </row>
      </sheetData>
      <sheetData sheetId="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43"/>
  <sheetViews>
    <sheetView topLeftCell="A28" workbookViewId="0">
      <selection activeCell="A42" sqref="A42:B42"/>
    </sheetView>
  </sheetViews>
  <sheetFormatPr baseColWidth="10" defaultColWidth="9.1640625" defaultRowHeight="14"/>
  <cols>
    <col min="1" max="1" width="29.6640625" customWidth="1"/>
    <col min="2" max="2" width="88.83203125" customWidth="1"/>
  </cols>
  <sheetData>
    <row r="1" spans="1:2">
      <c r="A1" s="1" t="s">
        <v>146</v>
      </c>
      <c r="B1" s="2"/>
    </row>
    <row r="2" spans="1:2">
      <c r="A2" s="106" t="s">
        <v>147</v>
      </c>
      <c r="B2" s="106"/>
    </row>
    <row r="3" spans="1:2">
      <c r="A3" s="106" t="s">
        <v>69</v>
      </c>
      <c r="B3" s="106"/>
    </row>
    <row r="4" spans="1:2">
      <c r="A4" s="107" t="s">
        <v>70</v>
      </c>
      <c r="B4" s="107"/>
    </row>
    <row r="5" spans="1:2">
      <c r="A5" s="3" t="s">
        <v>71</v>
      </c>
      <c r="B5" s="4" t="s">
        <v>72</v>
      </c>
    </row>
    <row r="6" spans="1:2">
      <c r="A6" s="108" t="s">
        <v>73</v>
      </c>
      <c r="B6" s="109"/>
    </row>
    <row r="7" spans="1:2" ht="84">
      <c r="A7" s="5" t="s">
        <v>74</v>
      </c>
      <c r="B7" s="6" t="s">
        <v>75</v>
      </c>
    </row>
    <row r="8" spans="1:2">
      <c r="A8" s="5" t="s">
        <v>200</v>
      </c>
      <c r="B8" s="7" t="s">
        <v>76</v>
      </c>
    </row>
    <row r="9" spans="1:2" ht="36">
      <c r="A9" s="5" t="s">
        <v>201</v>
      </c>
      <c r="B9" s="7" t="s">
        <v>77</v>
      </c>
    </row>
    <row r="10" spans="1:2">
      <c r="A10" s="5" t="s">
        <v>78</v>
      </c>
      <c r="B10" s="8" t="s">
        <v>79</v>
      </c>
    </row>
    <row r="11" spans="1:2">
      <c r="A11" s="5" t="s">
        <v>202</v>
      </c>
      <c r="B11" s="7" t="s">
        <v>80</v>
      </c>
    </row>
    <row r="12" spans="1:2">
      <c r="A12" s="5" t="s">
        <v>203</v>
      </c>
      <c r="B12" s="7" t="s">
        <v>81</v>
      </c>
    </row>
    <row r="13" spans="1:2">
      <c r="A13" s="5" t="s">
        <v>204</v>
      </c>
      <c r="B13" s="7" t="s">
        <v>82</v>
      </c>
    </row>
    <row r="14" spans="1:2">
      <c r="A14" s="9" t="s">
        <v>83</v>
      </c>
      <c r="B14" s="10" t="s">
        <v>84</v>
      </c>
    </row>
    <row r="15" spans="1:2" ht="24">
      <c r="A15" s="5" t="s">
        <v>205</v>
      </c>
      <c r="B15" s="7" t="s">
        <v>51</v>
      </c>
    </row>
    <row r="16" spans="1:2" ht="24">
      <c r="A16" s="5" t="s">
        <v>206</v>
      </c>
      <c r="B16" s="7" t="s">
        <v>52</v>
      </c>
    </row>
    <row r="17" spans="1:2">
      <c r="A17" s="5" t="s">
        <v>207</v>
      </c>
      <c r="B17" s="7" t="s">
        <v>53</v>
      </c>
    </row>
    <row r="18" spans="1:2" ht="24">
      <c r="A18" s="5" t="s">
        <v>208</v>
      </c>
      <c r="B18" s="7" t="s">
        <v>54</v>
      </c>
    </row>
    <row r="19" spans="1:2" ht="24">
      <c r="A19" s="5" t="s">
        <v>209</v>
      </c>
      <c r="B19" s="7" t="s">
        <v>55</v>
      </c>
    </row>
    <row r="20" spans="1:2" ht="48">
      <c r="A20" s="5" t="s">
        <v>210</v>
      </c>
      <c r="B20" s="7" t="s">
        <v>56</v>
      </c>
    </row>
    <row r="21" spans="1:2">
      <c r="A21" s="5" t="s">
        <v>57</v>
      </c>
      <c r="B21" s="7" t="s">
        <v>58</v>
      </c>
    </row>
    <row r="22" spans="1:2">
      <c r="A22" s="5" t="s">
        <v>211</v>
      </c>
      <c r="B22" s="7" t="s">
        <v>59</v>
      </c>
    </row>
    <row r="23" spans="1:2">
      <c r="A23" s="5" t="s">
        <v>212</v>
      </c>
      <c r="B23" s="7" t="s">
        <v>60</v>
      </c>
    </row>
    <row r="24" spans="1:2">
      <c r="A24" s="5" t="s">
        <v>213</v>
      </c>
      <c r="B24" s="7" t="s">
        <v>61</v>
      </c>
    </row>
    <row r="25" spans="1:2">
      <c r="A25" s="5" t="s">
        <v>214</v>
      </c>
      <c r="B25" s="7" t="s">
        <v>62</v>
      </c>
    </row>
    <row r="26" spans="1:2">
      <c r="A26" s="5" t="s">
        <v>215</v>
      </c>
      <c r="B26" s="7" t="s">
        <v>63</v>
      </c>
    </row>
    <row r="27" spans="1:2">
      <c r="A27" s="5" t="s">
        <v>216</v>
      </c>
      <c r="B27" s="7" t="s">
        <v>64</v>
      </c>
    </row>
    <row r="28" spans="1:2">
      <c r="A28" s="5" t="s">
        <v>217</v>
      </c>
      <c r="B28" s="7" t="s">
        <v>65</v>
      </c>
    </row>
    <row r="29" spans="1:2">
      <c r="A29" s="5" t="s">
        <v>218</v>
      </c>
      <c r="B29" s="7" t="s">
        <v>66</v>
      </c>
    </row>
    <row r="30" spans="1:2">
      <c r="A30" s="5" t="s">
        <v>219</v>
      </c>
      <c r="B30" s="7" t="s">
        <v>67</v>
      </c>
    </row>
    <row r="31" spans="1:2">
      <c r="A31" s="5" t="s">
        <v>220</v>
      </c>
      <c r="B31" s="7" t="s">
        <v>68</v>
      </c>
    </row>
    <row r="32" spans="1:2">
      <c r="A32" s="5" t="s">
        <v>85</v>
      </c>
      <c r="B32" s="7" t="s">
        <v>0</v>
      </c>
    </row>
    <row r="33" spans="1:2">
      <c r="A33" s="5" t="s">
        <v>86</v>
      </c>
      <c r="B33" s="7" t="s">
        <v>1</v>
      </c>
    </row>
    <row r="34" spans="1:2">
      <c r="A34" s="5" t="s">
        <v>87</v>
      </c>
      <c r="B34" s="7" t="s">
        <v>2</v>
      </c>
    </row>
    <row r="35" spans="1:2">
      <c r="A35" s="5" t="s">
        <v>88</v>
      </c>
      <c r="B35" s="7" t="s">
        <v>3</v>
      </c>
    </row>
    <row r="36" spans="1:2">
      <c r="A36" s="108" t="s">
        <v>4</v>
      </c>
      <c r="B36" s="109"/>
    </row>
    <row r="37" spans="1:2">
      <c r="A37" s="5" t="s">
        <v>5</v>
      </c>
      <c r="B37" s="7" t="s">
        <v>6</v>
      </c>
    </row>
    <row r="38" spans="1:2">
      <c r="A38" s="5" t="s">
        <v>7</v>
      </c>
      <c r="B38" s="7" t="s">
        <v>8</v>
      </c>
    </row>
    <row r="39" spans="1:2">
      <c r="A39" s="5" t="s">
        <v>9</v>
      </c>
      <c r="B39" s="7" t="s">
        <v>10</v>
      </c>
    </row>
    <row r="40" spans="1:2" ht="24">
      <c r="A40" s="5" t="s">
        <v>11</v>
      </c>
      <c r="B40" s="7" t="s">
        <v>12</v>
      </c>
    </row>
    <row r="41" spans="1:2" ht="24">
      <c r="A41" s="5" t="s">
        <v>15</v>
      </c>
      <c r="B41" s="7" t="s">
        <v>16</v>
      </c>
    </row>
    <row r="42" spans="1:2">
      <c r="A42" s="108" t="s">
        <v>13</v>
      </c>
      <c r="B42" s="108"/>
    </row>
    <row r="43" spans="1:2">
      <c r="A43" s="106" t="s">
        <v>14</v>
      </c>
      <c r="B43" s="106"/>
    </row>
  </sheetData>
  <mergeCells count="7">
    <mergeCell ref="A43:B43"/>
    <mergeCell ref="A2:B2"/>
    <mergeCell ref="A3:B3"/>
    <mergeCell ref="A4:B4"/>
    <mergeCell ref="A6:B6"/>
    <mergeCell ref="A36:B36"/>
    <mergeCell ref="A42:B42"/>
  </mergeCells>
  <phoneticPr fontId="24"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Q217"/>
  <sheetViews>
    <sheetView tabSelected="1" topLeftCell="A196" workbookViewId="0">
      <selection activeCell="B215" sqref="B215"/>
    </sheetView>
  </sheetViews>
  <sheetFormatPr baseColWidth="10" defaultColWidth="8.83203125" defaultRowHeight="14"/>
  <cols>
    <col min="1" max="1" width="4" style="41" customWidth="1"/>
    <col min="2" max="2" width="14.33203125" style="41" bestFit="1" customWidth="1"/>
    <col min="3" max="3" width="11.33203125" style="41" bestFit="1" customWidth="1"/>
    <col min="4" max="4" width="7.1640625" style="41" customWidth="1"/>
    <col min="5" max="5" width="7.33203125" style="41" customWidth="1"/>
    <col min="6" max="6" width="11.83203125" style="41" bestFit="1" customWidth="1"/>
    <col min="7" max="7" width="6.33203125" style="42" bestFit="1" customWidth="1"/>
    <col min="8" max="8" width="4.5" style="41" bestFit="1" customWidth="1"/>
    <col min="9" max="9" width="9.33203125" style="43" customWidth="1"/>
    <col min="10" max="10" width="8.6640625" style="43" customWidth="1"/>
    <col min="11" max="11" width="6.33203125" style="41" bestFit="1" customWidth="1"/>
    <col min="12" max="12" width="5.5" style="41" bestFit="1" customWidth="1"/>
    <col min="13" max="13" width="4.6640625" style="41" customWidth="1"/>
    <col min="14" max="14" width="20.83203125" style="41" bestFit="1" customWidth="1"/>
    <col min="15" max="15" width="53" style="41" bestFit="1" customWidth="1"/>
    <col min="16" max="17" width="8.83203125" style="41"/>
    <col min="18" max="18" width="10.83203125" style="41" bestFit="1" customWidth="1"/>
    <col min="19" max="35" width="8.83203125" style="41"/>
    <col min="36" max="36" width="7.33203125" style="41" customWidth="1"/>
    <col min="37" max="37" width="8.83203125" style="41"/>
    <col min="38" max="38" width="10.83203125" style="41" bestFit="1" customWidth="1"/>
    <col min="39" max="39" width="8.83203125" style="41"/>
    <col min="40" max="40" width="12.33203125" style="41" bestFit="1" customWidth="1"/>
    <col min="41" max="41" width="6.83203125" style="41" customWidth="1"/>
    <col min="42" max="16384" width="8.83203125" style="41"/>
  </cols>
  <sheetData>
    <row r="1" spans="1:42" s="103" customFormat="1" ht="56">
      <c r="A1" s="101"/>
      <c r="B1" s="101" t="s">
        <v>121</v>
      </c>
      <c r="C1" s="101" t="s">
        <v>122</v>
      </c>
      <c r="D1" s="101" t="s">
        <v>25</v>
      </c>
      <c r="E1" s="101" t="s">
        <v>24</v>
      </c>
      <c r="F1" s="101" t="s">
        <v>123</v>
      </c>
      <c r="G1" s="102" t="s">
        <v>89</v>
      </c>
      <c r="H1" s="101" t="s">
        <v>124</v>
      </c>
      <c r="I1" s="101" t="s">
        <v>26</v>
      </c>
      <c r="J1" s="101" t="s">
        <v>27</v>
      </c>
      <c r="K1" s="101" t="s">
        <v>15</v>
      </c>
      <c r="L1" s="101" t="s">
        <v>125</v>
      </c>
      <c r="M1" s="101" t="s">
        <v>145</v>
      </c>
      <c r="N1" s="101" t="s">
        <v>128</v>
      </c>
      <c r="O1" s="101" t="s">
        <v>129</v>
      </c>
      <c r="P1" s="101" t="s">
        <v>95</v>
      </c>
      <c r="Q1" s="101" t="s">
        <v>139</v>
      </c>
      <c r="R1" s="101" t="s">
        <v>140</v>
      </c>
      <c r="S1" s="101" t="s">
        <v>141</v>
      </c>
      <c r="T1" s="101" t="s">
        <v>142</v>
      </c>
      <c r="U1" s="101" t="s">
        <v>143</v>
      </c>
      <c r="V1" s="101" t="s">
        <v>144</v>
      </c>
      <c r="W1" s="101" t="s">
        <v>131</v>
      </c>
      <c r="X1" s="101" t="s">
        <v>132</v>
      </c>
      <c r="Y1" s="101" t="s">
        <v>133</v>
      </c>
      <c r="Z1" s="101" t="s">
        <v>134</v>
      </c>
      <c r="AA1" s="101" t="s">
        <v>135</v>
      </c>
      <c r="AB1" s="101" t="s">
        <v>136</v>
      </c>
      <c r="AC1" s="101" t="s">
        <v>137</v>
      </c>
      <c r="AD1" s="101" t="s">
        <v>138</v>
      </c>
      <c r="AE1" s="101" t="s">
        <v>90</v>
      </c>
      <c r="AF1" s="101" t="s">
        <v>91</v>
      </c>
      <c r="AG1" s="101" t="s">
        <v>92</v>
      </c>
      <c r="AH1" s="101" t="s">
        <v>93</v>
      </c>
      <c r="AI1" s="101" t="s">
        <v>94</v>
      </c>
      <c r="AJ1" s="101" t="s">
        <v>28</v>
      </c>
      <c r="AK1" s="101"/>
      <c r="AL1" s="101"/>
      <c r="AM1" s="101" t="s">
        <v>126</v>
      </c>
      <c r="AN1" s="101" t="s">
        <v>127</v>
      </c>
      <c r="AO1" s="101"/>
      <c r="AP1" s="101" t="s">
        <v>130</v>
      </c>
    </row>
    <row r="2" spans="1:42" s="56" customFormat="1">
      <c r="A2" s="80" t="s">
        <v>176</v>
      </c>
      <c r="B2" s="80" t="s">
        <v>177</v>
      </c>
      <c r="C2" s="81">
        <v>40824</v>
      </c>
      <c r="D2" s="83">
        <v>1.3888888888888889E-3</v>
      </c>
      <c r="E2" s="83">
        <v>2.4305555555555556E-2</v>
      </c>
      <c r="F2" s="83">
        <f>E2-D2</f>
        <v>2.2916666666666669E-2</v>
      </c>
      <c r="G2" s="85">
        <v>1</v>
      </c>
      <c r="H2" s="85">
        <v>5</v>
      </c>
      <c r="I2" s="83">
        <v>4.1666666666666666E-3</v>
      </c>
      <c r="J2" s="83">
        <v>2.7777777777777679E-3</v>
      </c>
      <c r="K2" s="80" t="s">
        <v>17</v>
      </c>
      <c r="L2" s="85">
        <v>2</v>
      </c>
      <c r="M2" s="80"/>
      <c r="N2" s="80" t="s">
        <v>150</v>
      </c>
      <c r="O2" s="80" t="s">
        <v>151</v>
      </c>
      <c r="P2" s="80">
        <v>30</v>
      </c>
      <c r="Q2" s="86">
        <v>24.574069999999999</v>
      </c>
      <c r="R2" s="86">
        <v>-112.10578</v>
      </c>
      <c r="S2" s="87" t="s">
        <v>152</v>
      </c>
      <c r="T2" s="87" t="s">
        <v>152</v>
      </c>
      <c r="U2" s="84">
        <v>4</v>
      </c>
      <c r="V2" s="80" t="s">
        <v>153</v>
      </c>
      <c r="W2" s="93">
        <v>33.33</v>
      </c>
      <c r="X2" s="93">
        <v>10.1</v>
      </c>
      <c r="Y2" s="93">
        <v>39.93</v>
      </c>
      <c r="Z2" s="93">
        <v>12.1</v>
      </c>
      <c r="AA2" s="93">
        <v>39.93</v>
      </c>
      <c r="AB2" s="93">
        <v>12.1</v>
      </c>
      <c r="AC2" s="93">
        <v>36.629999999999995</v>
      </c>
      <c r="AD2" s="93">
        <v>11.1</v>
      </c>
      <c r="AE2" s="87">
        <v>4.9744999999999999</v>
      </c>
      <c r="AF2" s="87">
        <v>5</v>
      </c>
      <c r="AG2" s="87">
        <v>11.25449780001343</v>
      </c>
      <c r="AH2" s="87">
        <v>-0.5807383057199651</v>
      </c>
      <c r="AI2" s="87">
        <v>0</v>
      </c>
      <c r="AJ2" s="80">
        <v>6</v>
      </c>
      <c r="AK2" s="80">
        <v>1</v>
      </c>
      <c r="AL2" s="85">
        <v>1</v>
      </c>
      <c r="AM2" s="85">
        <v>1</v>
      </c>
      <c r="AN2" s="85">
        <v>1</v>
      </c>
      <c r="AO2" s="80">
        <v>2</v>
      </c>
      <c r="AP2" s="80">
        <v>1</v>
      </c>
    </row>
    <row r="3" spans="1:42" s="56" customFormat="1">
      <c r="A3" s="80" t="s">
        <v>176</v>
      </c>
      <c r="B3" s="80" t="s">
        <v>177</v>
      </c>
      <c r="C3" s="81">
        <v>40824</v>
      </c>
      <c r="D3" s="83">
        <v>1.3888888888888889E-3</v>
      </c>
      <c r="E3" s="83">
        <v>2.4305555555555556E-2</v>
      </c>
      <c r="F3" s="83">
        <f t="shared" ref="F3:F66" si="0">E3-D3</f>
        <v>2.2916666666666669E-2</v>
      </c>
      <c r="G3" s="85">
        <v>2</v>
      </c>
      <c r="H3" s="85">
        <v>14</v>
      </c>
      <c r="I3" s="83">
        <v>1.3194444444444444E-2</v>
      </c>
      <c r="J3" s="83">
        <v>1.1805555555555514E-2</v>
      </c>
      <c r="K3" s="80" t="s">
        <v>17</v>
      </c>
      <c r="L3" s="85">
        <v>2</v>
      </c>
      <c r="M3" s="80"/>
      <c r="N3" s="80" t="s">
        <v>150</v>
      </c>
      <c r="O3" s="80" t="s">
        <v>151</v>
      </c>
      <c r="P3" s="80">
        <v>30</v>
      </c>
      <c r="Q3" s="86">
        <v>24.574069999999999</v>
      </c>
      <c r="R3" s="86">
        <v>-112.10578</v>
      </c>
      <c r="S3" s="87" t="s">
        <v>152</v>
      </c>
      <c r="T3" s="87" t="s">
        <v>152</v>
      </c>
      <c r="U3" s="84">
        <v>4</v>
      </c>
      <c r="V3" s="80" t="s">
        <v>153</v>
      </c>
      <c r="W3" s="93">
        <v>33.33</v>
      </c>
      <c r="X3" s="93">
        <v>10.1</v>
      </c>
      <c r="Y3" s="93">
        <v>39.93</v>
      </c>
      <c r="Z3" s="93">
        <v>12.1</v>
      </c>
      <c r="AA3" s="93">
        <v>39.93</v>
      </c>
      <c r="AB3" s="93">
        <v>12.1</v>
      </c>
      <c r="AC3" s="93">
        <v>36.629999999999995</v>
      </c>
      <c r="AD3" s="93">
        <v>11.1</v>
      </c>
      <c r="AE3" s="87">
        <v>11.7065</v>
      </c>
      <c r="AF3" s="87">
        <v>12</v>
      </c>
      <c r="AG3" s="87">
        <v>199.60111901661068</v>
      </c>
      <c r="AH3" s="87">
        <v>-9.1037090556812195E-2</v>
      </c>
      <c r="AI3" s="87">
        <v>0</v>
      </c>
      <c r="AJ3" s="80">
        <v>18</v>
      </c>
      <c r="AK3" s="80">
        <v>1</v>
      </c>
      <c r="AL3" s="85">
        <v>1</v>
      </c>
      <c r="AM3" s="85">
        <v>1</v>
      </c>
      <c r="AN3" s="85">
        <v>1</v>
      </c>
      <c r="AO3" s="80">
        <v>2</v>
      </c>
      <c r="AP3" s="80">
        <v>1</v>
      </c>
    </row>
    <row r="4" spans="1:42" s="56" customFormat="1">
      <c r="A4" s="80" t="s">
        <v>176</v>
      </c>
      <c r="B4" s="80" t="s">
        <v>177</v>
      </c>
      <c r="C4" s="81">
        <v>40824</v>
      </c>
      <c r="D4" s="83">
        <v>1.3888888888888889E-3</v>
      </c>
      <c r="E4" s="83">
        <v>2.4305555555555556E-2</v>
      </c>
      <c r="F4" s="83">
        <f t="shared" si="0"/>
        <v>2.2916666666666669E-2</v>
      </c>
      <c r="G4" s="85">
        <v>3</v>
      </c>
      <c r="H4" s="85">
        <v>16</v>
      </c>
      <c r="I4" s="83">
        <v>1.6666666666666666E-2</v>
      </c>
      <c r="J4" s="83">
        <v>1.5277777777777835E-2</v>
      </c>
      <c r="K4" s="80" t="s">
        <v>17</v>
      </c>
      <c r="L4" s="85">
        <v>2</v>
      </c>
      <c r="M4" s="80"/>
      <c r="N4" s="80" t="s">
        <v>150</v>
      </c>
      <c r="O4" s="80" t="s">
        <v>151</v>
      </c>
      <c r="P4" s="80">
        <v>30</v>
      </c>
      <c r="Q4" s="86">
        <v>24.574069999999999</v>
      </c>
      <c r="R4" s="86">
        <v>-112.10578</v>
      </c>
      <c r="S4" s="87" t="s">
        <v>152</v>
      </c>
      <c r="T4" s="87" t="s">
        <v>152</v>
      </c>
      <c r="U4" s="84">
        <v>4</v>
      </c>
      <c r="V4" s="80" t="s">
        <v>153</v>
      </c>
      <c r="W4" s="93">
        <v>33.33</v>
      </c>
      <c r="X4" s="93">
        <v>10.1</v>
      </c>
      <c r="Y4" s="93">
        <v>39.93</v>
      </c>
      <c r="Z4" s="93">
        <v>12.1</v>
      </c>
      <c r="AA4" s="93">
        <v>39.93</v>
      </c>
      <c r="AB4" s="93">
        <v>12.1</v>
      </c>
      <c r="AC4" s="93">
        <v>36.629999999999995</v>
      </c>
      <c r="AD4" s="93">
        <v>11.1</v>
      </c>
      <c r="AE4" s="87">
        <v>13.202500000000001</v>
      </c>
      <c r="AF4" s="87">
        <v>13</v>
      </c>
      <c r="AG4" s="87">
        <v>298.98731991165073</v>
      </c>
      <c r="AH4" s="87">
        <v>0.16736703177029189</v>
      </c>
      <c r="AI4" s="87">
        <v>0.16736703177029189</v>
      </c>
      <c r="AJ4" s="80">
        <v>21</v>
      </c>
      <c r="AK4" s="80">
        <v>1</v>
      </c>
      <c r="AL4" s="85">
        <v>1</v>
      </c>
      <c r="AM4" s="85">
        <v>1</v>
      </c>
      <c r="AN4" s="85">
        <v>1</v>
      </c>
      <c r="AO4" s="80">
        <v>2</v>
      </c>
      <c r="AP4" s="80">
        <v>1</v>
      </c>
    </row>
    <row r="5" spans="1:42" s="56" customFormat="1">
      <c r="A5" s="80" t="s">
        <v>176</v>
      </c>
      <c r="B5" s="80" t="s">
        <v>177</v>
      </c>
      <c r="C5" s="81">
        <v>40824</v>
      </c>
      <c r="D5" s="83">
        <v>1.3888888888888889E-3</v>
      </c>
      <c r="E5" s="83">
        <v>2.4305555555555556E-2</v>
      </c>
      <c r="F5" s="83">
        <f t="shared" si="0"/>
        <v>2.2916666666666669E-2</v>
      </c>
      <c r="G5" s="85">
        <v>4</v>
      </c>
      <c r="H5" s="85">
        <v>12</v>
      </c>
      <c r="I5" s="83">
        <v>1.8055555555555557E-2</v>
      </c>
      <c r="J5" s="83">
        <v>1.6666666666666718E-2</v>
      </c>
      <c r="K5" s="80" t="s">
        <v>17</v>
      </c>
      <c r="L5" s="85">
        <v>2</v>
      </c>
      <c r="M5" s="80"/>
      <c r="N5" s="80" t="s">
        <v>150</v>
      </c>
      <c r="O5" s="80" t="s">
        <v>151</v>
      </c>
      <c r="P5" s="80">
        <v>30</v>
      </c>
      <c r="Q5" s="86">
        <v>24.574069999999999</v>
      </c>
      <c r="R5" s="86">
        <v>-112.10578</v>
      </c>
      <c r="S5" s="87" t="s">
        <v>152</v>
      </c>
      <c r="T5" s="87" t="s">
        <v>152</v>
      </c>
      <c r="U5" s="84">
        <v>4</v>
      </c>
      <c r="V5" s="80" t="s">
        <v>153</v>
      </c>
      <c r="W5" s="93">
        <v>33.33</v>
      </c>
      <c r="X5" s="93">
        <v>10.1</v>
      </c>
      <c r="Y5" s="93">
        <v>39.93</v>
      </c>
      <c r="Z5" s="93">
        <v>12.1</v>
      </c>
      <c r="AA5" s="93">
        <v>39.93</v>
      </c>
      <c r="AB5" s="93">
        <v>12.1</v>
      </c>
      <c r="AC5" s="93">
        <v>36.629999999999995</v>
      </c>
      <c r="AD5" s="93">
        <v>11.1</v>
      </c>
      <c r="AE5" s="87">
        <v>10.2105</v>
      </c>
      <c r="AF5" s="87">
        <v>10</v>
      </c>
      <c r="AG5" s="87">
        <v>126.07993341662893</v>
      </c>
      <c r="AH5" s="87">
        <v>-0.28219217311676476</v>
      </c>
      <c r="AI5" s="87">
        <v>0</v>
      </c>
      <c r="AJ5" s="80">
        <v>26</v>
      </c>
      <c r="AK5" s="80">
        <v>1</v>
      </c>
      <c r="AL5" s="85">
        <v>1</v>
      </c>
      <c r="AM5" s="85">
        <v>1</v>
      </c>
      <c r="AN5" s="85">
        <v>1</v>
      </c>
      <c r="AO5" s="80">
        <v>2</v>
      </c>
      <c r="AP5" s="80">
        <v>1</v>
      </c>
    </row>
    <row r="6" spans="1:42" s="56" customFormat="1">
      <c r="A6" s="80" t="s">
        <v>176</v>
      </c>
      <c r="B6" s="80" t="s">
        <v>177</v>
      </c>
      <c r="C6" s="81">
        <v>40824</v>
      </c>
      <c r="D6" s="83">
        <v>1.3888888888888889E-3</v>
      </c>
      <c r="E6" s="83">
        <v>2.4305555555555556E-2</v>
      </c>
      <c r="F6" s="83">
        <f t="shared" si="0"/>
        <v>2.2916666666666669E-2</v>
      </c>
      <c r="G6" s="85">
        <v>5</v>
      </c>
      <c r="H6" s="85">
        <v>13</v>
      </c>
      <c r="I6" s="83">
        <v>2.361111111111111E-2</v>
      </c>
      <c r="J6" s="83">
        <v>2.2222222222222254E-2</v>
      </c>
      <c r="K6" s="80" t="s">
        <v>17</v>
      </c>
      <c r="L6" s="85">
        <v>2</v>
      </c>
      <c r="M6" s="80"/>
      <c r="N6" s="80" t="s">
        <v>150</v>
      </c>
      <c r="O6" s="80" t="s">
        <v>151</v>
      </c>
      <c r="P6" s="80">
        <v>30</v>
      </c>
      <c r="Q6" s="86">
        <v>24.574069999999999</v>
      </c>
      <c r="R6" s="86">
        <v>-112.10578</v>
      </c>
      <c r="S6" s="87" t="s">
        <v>152</v>
      </c>
      <c r="T6" s="87" t="s">
        <v>152</v>
      </c>
      <c r="U6" s="84">
        <v>4</v>
      </c>
      <c r="V6" s="80" t="s">
        <v>153</v>
      </c>
      <c r="W6" s="93">
        <v>33.33</v>
      </c>
      <c r="X6" s="93">
        <v>10.1</v>
      </c>
      <c r="Y6" s="93">
        <v>39.93</v>
      </c>
      <c r="Z6" s="93">
        <v>12.1</v>
      </c>
      <c r="AA6" s="93">
        <v>39.93</v>
      </c>
      <c r="AB6" s="93">
        <v>12.1</v>
      </c>
      <c r="AC6" s="93">
        <v>36.629999999999995</v>
      </c>
      <c r="AD6" s="93">
        <v>11.1</v>
      </c>
      <c r="AE6" s="87">
        <v>10.958500000000001</v>
      </c>
      <c r="AF6" s="87">
        <v>11</v>
      </c>
      <c r="AG6" s="87">
        <v>159.88648485388254</v>
      </c>
      <c r="AH6" s="87">
        <v>-0.19429513937990539</v>
      </c>
      <c r="AI6" s="87">
        <v>0</v>
      </c>
      <c r="AJ6" s="80">
        <v>34</v>
      </c>
      <c r="AK6" s="80">
        <v>1</v>
      </c>
      <c r="AL6" s="85">
        <v>1</v>
      </c>
      <c r="AM6" s="85">
        <v>1</v>
      </c>
      <c r="AN6" s="85">
        <v>1</v>
      </c>
      <c r="AO6" s="80">
        <v>2</v>
      </c>
      <c r="AP6" s="80">
        <v>1</v>
      </c>
    </row>
    <row r="7" spans="1:42" s="56" customFormat="1">
      <c r="A7" s="80" t="s">
        <v>178</v>
      </c>
      <c r="B7" s="80" t="s">
        <v>177</v>
      </c>
      <c r="C7" s="81">
        <v>40824</v>
      </c>
      <c r="D7" s="83">
        <v>6.9444444444444447E-4</v>
      </c>
      <c r="E7" s="83">
        <v>2.013888888888889E-2</v>
      </c>
      <c r="F7" s="83">
        <f t="shared" si="0"/>
        <v>1.9444444444444445E-2</v>
      </c>
      <c r="G7" s="85">
        <v>1</v>
      </c>
      <c r="H7" s="85">
        <v>17</v>
      </c>
      <c r="I7" s="83">
        <v>7.6388888888888886E-3</v>
      </c>
      <c r="J7" s="83">
        <v>6.9444444444444198E-3</v>
      </c>
      <c r="K7" s="80" t="s">
        <v>17</v>
      </c>
      <c r="L7" s="85">
        <v>2</v>
      </c>
      <c r="M7" s="80"/>
      <c r="N7" s="80" t="s">
        <v>150</v>
      </c>
      <c r="O7" s="80" t="s">
        <v>151</v>
      </c>
      <c r="P7" s="80">
        <v>30</v>
      </c>
      <c r="Q7" s="86">
        <v>24.574190000000002</v>
      </c>
      <c r="R7" s="86">
        <v>-112.11615999999999</v>
      </c>
      <c r="S7" s="87" t="s">
        <v>152</v>
      </c>
      <c r="T7" s="87" t="s">
        <v>152</v>
      </c>
      <c r="U7" s="84">
        <v>3</v>
      </c>
      <c r="V7" s="80" t="s">
        <v>153</v>
      </c>
      <c r="W7" s="93">
        <v>40.92</v>
      </c>
      <c r="X7" s="93">
        <v>12.4</v>
      </c>
      <c r="Y7" s="93">
        <v>35.97</v>
      </c>
      <c r="Z7" s="93">
        <v>10.9</v>
      </c>
      <c r="AA7" s="93">
        <v>40.92</v>
      </c>
      <c r="AB7" s="93">
        <v>12.4</v>
      </c>
      <c r="AC7" s="93">
        <v>38.445</v>
      </c>
      <c r="AD7" s="93">
        <v>11.65</v>
      </c>
      <c r="AE7" s="87">
        <v>13.9505</v>
      </c>
      <c r="AF7" s="87">
        <v>14</v>
      </c>
      <c r="AG7" s="87">
        <v>359.80704047984557</v>
      </c>
      <c r="AH7" s="87">
        <v>0.32549830524759849</v>
      </c>
      <c r="AI7" s="87">
        <v>0.32549830524759849</v>
      </c>
      <c r="AJ7" s="80">
        <v>11</v>
      </c>
      <c r="AK7" s="80">
        <v>1</v>
      </c>
      <c r="AL7" s="85">
        <v>2</v>
      </c>
      <c r="AM7" s="85">
        <v>2</v>
      </c>
      <c r="AN7" s="85">
        <v>2</v>
      </c>
      <c r="AO7" s="80">
        <v>2</v>
      </c>
      <c r="AP7" s="80">
        <v>1</v>
      </c>
    </row>
    <row r="8" spans="1:42" s="56" customFormat="1">
      <c r="A8" s="80" t="s">
        <v>178</v>
      </c>
      <c r="B8" s="80" t="s">
        <v>177</v>
      </c>
      <c r="C8" s="81">
        <v>40824</v>
      </c>
      <c r="D8" s="83">
        <v>6.9444444444444447E-4</v>
      </c>
      <c r="E8" s="83">
        <v>2.013888888888889E-2</v>
      </c>
      <c r="F8" s="83">
        <f t="shared" si="0"/>
        <v>1.9444444444444445E-2</v>
      </c>
      <c r="G8" s="85">
        <v>1</v>
      </c>
      <c r="H8" s="85">
        <v>17</v>
      </c>
      <c r="I8" s="83">
        <v>7.6388888888888886E-3</v>
      </c>
      <c r="J8" s="83">
        <v>6.9444444444444198E-3</v>
      </c>
      <c r="K8" s="80" t="s">
        <v>17</v>
      </c>
      <c r="L8" s="85">
        <v>2</v>
      </c>
      <c r="M8" s="80"/>
      <c r="N8" s="80" t="s">
        <v>150</v>
      </c>
      <c r="O8" s="80" t="s">
        <v>151</v>
      </c>
      <c r="P8" s="80">
        <v>30</v>
      </c>
      <c r="Q8" s="86">
        <v>24.574190000000002</v>
      </c>
      <c r="R8" s="86">
        <v>-112.11615999999999</v>
      </c>
      <c r="S8" s="87" t="s">
        <v>152</v>
      </c>
      <c r="T8" s="87" t="s">
        <v>152</v>
      </c>
      <c r="U8" s="84">
        <v>3</v>
      </c>
      <c r="V8" s="80" t="s">
        <v>153</v>
      </c>
      <c r="W8" s="93">
        <v>40.92</v>
      </c>
      <c r="X8" s="93">
        <v>12.4</v>
      </c>
      <c r="Y8" s="93">
        <v>35.97</v>
      </c>
      <c r="Z8" s="93">
        <v>10.9</v>
      </c>
      <c r="AA8" s="93">
        <v>40.92</v>
      </c>
      <c r="AB8" s="93">
        <v>12.4</v>
      </c>
      <c r="AC8" s="93">
        <v>38.445</v>
      </c>
      <c r="AD8" s="93">
        <v>11.65</v>
      </c>
      <c r="AE8" s="87">
        <v>13.9505</v>
      </c>
      <c r="AF8" s="87">
        <v>14</v>
      </c>
      <c r="AG8" s="87">
        <v>359.80704047984557</v>
      </c>
      <c r="AH8" s="87">
        <v>0.32549830524759849</v>
      </c>
      <c r="AI8" s="87">
        <v>0.32549830524759849</v>
      </c>
      <c r="AJ8" s="80">
        <v>11</v>
      </c>
      <c r="AK8" s="80">
        <v>1</v>
      </c>
      <c r="AL8" s="85">
        <v>2</v>
      </c>
      <c r="AM8" s="85">
        <v>2</v>
      </c>
      <c r="AN8" s="85">
        <v>2</v>
      </c>
      <c r="AO8" s="80">
        <v>2</v>
      </c>
      <c r="AP8" s="80">
        <v>1</v>
      </c>
    </row>
    <row r="9" spans="1:42" s="56" customFormat="1">
      <c r="A9" s="80" t="s">
        <v>178</v>
      </c>
      <c r="B9" s="80" t="s">
        <v>177</v>
      </c>
      <c r="C9" s="81">
        <v>40824</v>
      </c>
      <c r="D9" s="83">
        <v>6.9444444444444447E-4</v>
      </c>
      <c r="E9" s="83">
        <v>2.013888888888889E-2</v>
      </c>
      <c r="F9" s="83">
        <f t="shared" si="0"/>
        <v>1.9444444444444445E-2</v>
      </c>
      <c r="G9" s="85">
        <v>2</v>
      </c>
      <c r="H9" s="85">
        <v>14</v>
      </c>
      <c r="I9" s="83">
        <v>1.5972222222222224E-2</v>
      </c>
      <c r="J9" s="83">
        <v>1.5277777777777724E-2</v>
      </c>
      <c r="K9" s="80" t="s">
        <v>17</v>
      </c>
      <c r="L9" s="85">
        <v>2</v>
      </c>
      <c r="M9" s="80"/>
      <c r="N9" s="80" t="s">
        <v>150</v>
      </c>
      <c r="O9" s="80" t="s">
        <v>151</v>
      </c>
      <c r="P9" s="80">
        <v>30</v>
      </c>
      <c r="Q9" s="86">
        <v>24.574190000000002</v>
      </c>
      <c r="R9" s="86">
        <v>-112.11615999999999</v>
      </c>
      <c r="S9" s="87" t="s">
        <v>152</v>
      </c>
      <c r="T9" s="87" t="s">
        <v>152</v>
      </c>
      <c r="U9" s="84">
        <v>3</v>
      </c>
      <c r="V9" s="80" t="s">
        <v>153</v>
      </c>
      <c r="W9" s="93">
        <v>40.92</v>
      </c>
      <c r="X9" s="93">
        <v>12.4</v>
      </c>
      <c r="Y9" s="93">
        <v>35.97</v>
      </c>
      <c r="Z9" s="93">
        <v>10.9</v>
      </c>
      <c r="AA9" s="93">
        <v>40.92</v>
      </c>
      <c r="AB9" s="93">
        <v>12.4</v>
      </c>
      <c r="AC9" s="93">
        <v>38.445</v>
      </c>
      <c r="AD9" s="93">
        <v>11.65</v>
      </c>
      <c r="AE9" s="87">
        <v>11.7065</v>
      </c>
      <c r="AF9" s="87">
        <v>12</v>
      </c>
      <c r="AG9" s="87">
        <v>199.60111901661068</v>
      </c>
      <c r="AH9" s="87">
        <v>-9.1037090556812195E-2</v>
      </c>
      <c r="AI9" s="87">
        <v>0</v>
      </c>
      <c r="AJ9" s="80">
        <v>23</v>
      </c>
      <c r="AK9" s="80">
        <v>1</v>
      </c>
      <c r="AL9" s="85">
        <v>2</v>
      </c>
      <c r="AM9" s="85">
        <v>2</v>
      </c>
      <c r="AN9" s="85">
        <v>2</v>
      </c>
      <c r="AO9" s="80">
        <v>2</v>
      </c>
      <c r="AP9" s="80">
        <v>1</v>
      </c>
    </row>
    <row r="10" spans="1:42" s="55" customFormat="1">
      <c r="A10" s="65" t="s">
        <v>154</v>
      </c>
      <c r="B10" s="65" t="s">
        <v>149</v>
      </c>
      <c r="C10" s="66">
        <v>40824</v>
      </c>
      <c r="D10" s="68">
        <v>0.57222222222222219</v>
      </c>
      <c r="E10" s="68">
        <v>0.59097222222222223</v>
      </c>
      <c r="F10" s="83">
        <f t="shared" si="0"/>
        <v>1.8750000000000044E-2</v>
      </c>
      <c r="G10" s="70">
        <v>1</v>
      </c>
      <c r="H10" s="70">
        <v>10</v>
      </c>
      <c r="I10" s="68">
        <v>0.57500000000000007</v>
      </c>
      <c r="J10" s="68">
        <v>2.7777777777778789E-3</v>
      </c>
      <c r="K10" s="65" t="s">
        <v>17</v>
      </c>
      <c r="L10" s="70">
        <v>2</v>
      </c>
      <c r="M10" s="65"/>
      <c r="N10" s="65" t="s">
        <v>150</v>
      </c>
      <c r="O10" s="65" t="s">
        <v>151</v>
      </c>
      <c r="P10" s="65">
        <v>160</v>
      </c>
      <c r="Q10" s="71">
        <v>24.574529999999999</v>
      </c>
      <c r="R10" s="71">
        <v>-112.1062</v>
      </c>
      <c r="S10" s="72" t="s">
        <v>152</v>
      </c>
      <c r="T10" s="72" t="s">
        <v>152</v>
      </c>
      <c r="U10" s="69">
        <v>4</v>
      </c>
      <c r="V10" s="65" t="s">
        <v>153</v>
      </c>
      <c r="W10" s="76">
        <v>38</v>
      </c>
      <c r="X10" s="76">
        <v>11.515151515151516</v>
      </c>
      <c r="Y10" s="76">
        <v>43</v>
      </c>
      <c r="Z10" s="76">
        <v>13.030303030303031</v>
      </c>
      <c r="AA10" s="76">
        <v>43</v>
      </c>
      <c r="AB10" s="76">
        <v>13.030303030303031</v>
      </c>
      <c r="AC10" s="76">
        <v>40.5</v>
      </c>
      <c r="AD10" s="76">
        <v>12.272727272727273</v>
      </c>
      <c r="AE10" s="72">
        <v>8.714500000000001</v>
      </c>
      <c r="AF10" s="72">
        <v>9</v>
      </c>
      <c r="AG10" s="72">
        <v>74.039372912203305</v>
      </c>
      <c r="AH10" s="72">
        <v>-0.41749763042827137</v>
      </c>
      <c r="AI10" s="72">
        <v>0</v>
      </c>
      <c r="AJ10" s="65">
        <v>4</v>
      </c>
      <c r="AK10" s="65">
        <v>1</v>
      </c>
      <c r="AL10" s="70">
        <v>2</v>
      </c>
      <c r="AM10" s="70">
        <v>4</v>
      </c>
      <c r="AN10" s="70">
        <v>4</v>
      </c>
      <c r="AO10" s="65">
        <v>2</v>
      </c>
      <c r="AP10" s="65">
        <v>1</v>
      </c>
    </row>
    <row r="11" spans="1:42" s="55" customFormat="1">
      <c r="A11" s="65" t="s">
        <v>154</v>
      </c>
      <c r="B11" s="65" t="s">
        <v>149</v>
      </c>
      <c r="C11" s="66">
        <v>40824</v>
      </c>
      <c r="D11" s="68">
        <v>0.57222222222222219</v>
      </c>
      <c r="E11" s="68">
        <v>0.59097222222222223</v>
      </c>
      <c r="F11" s="83">
        <f t="shared" si="0"/>
        <v>1.8750000000000044E-2</v>
      </c>
      <c r="G11" s="70">
        <v>1</v>
      </c>
      <c r="H11" s="70">
        <v>12</v>
      </c>
      <c r="I11" s="68">
        <v>0.57500000000000007</v>
      </c>
      <c r="J11" s="68">
        <v>2.7777777777778789E-3</v>
      </c>
      <c r="K11" s="65" t="s">
        <v>17</v>
      </c>
      <c r="L11" s="70">
        <v>2</v>
      </c>
      <c r="M11" s="65"/>
      <c r="N11" s="65" t="s">
        <v>150</v>
      </c>
      <c r="O11" s="65" t="s">
        <v>151</v>
      </c>
      <c r="P11" s="65">
        <v>160</v>
      </c>
      <c r="Q11" s="71">
        <v>24.574529999999999</v>
      </c>
      <c r="R11" s="71">
        <v>-112.1062</v>
      </c>
      <c r="S11" s="72" t="s">
        <v>152</v>
      </c>
      <c r="T11" s="72" t="s">
        <v>152</v>
      </c>
      <c r="U11" s="69">
        <v>4</v>
      </c>
      <c r="V11" s="65" t="s">
        <v>153</v>
      </c>
      <c r="W11" s="76">
        <v>38</v>
      </c>
      <c r="X11" s="76">
        <v>11.515151515151516</v>
      </c>
      <c r="Y11" s="76">
        <v>43</v>
      </c>
      <c r="Z11" s="76">
        <v>13.030303030303031</v>
      </c>
      <c r="AA11" s="76">
        <v>43</v>
      </c>
      <c r="AB11" s="76">
        <v>13.030303030303031</v>
      </c>
      <c r="AC11" s="76">
        <v>40.5</v>
      </c>
      <c r="AD11" s="76">
        <v>12.272727272727273</v>
      </c>
      <c r="AE11" s="72">
        <v>10.2105</v>
      </c>
      <c r="AF11" s="72">
        <v>10</v>
      </c>
      <c r="AG11" s="72">
        <v>126.07993341662893</v>
      </c>
      <c r="AH11" s="72">
        <v>-0.28219217311676476</v>
      </c>
      <c r="AI11" s="72">
        <v>0</v>
      </c>
      <c r="AJ11" s="65">
        <v>4</v>
      </c>
      <c r="AK11" s="65">
        <v>1</v>
      </c>
      <c r="AL11" s="70">
        <v>2</v>
      </c>
      <c r="AM11" s="70">
        <v>4</v>
      </c>
      <c r="AN11" s="70">
        <v>4</v>
      </c>
      <c r="AO11" s="65">
        <v>2</v>
      </c>
      <c r="AP11" s="65">
        <v>1</v>
      </c>
    </row>
    <row r="12" spans="1:42" s="55" customFormat="1">
      <c r="A12" s="65" t="s">
        <v>154</v>
      </c>
      <c r="B12" s="65" t="s">
        <v>149</v>
      </c>
      <c r="C12" s="66">
        <v>40824</v>
      </c>
      <c r="D12" s="68">
        <v>0.57222222222222219</v>
      </c>
      <c r="E12" s="68">
        <v>0.59097222222222223</v>
      </c>
      <c r="F12" s="83">
        <f t="shared" si="0"/>
        <v>1.8750000000000044E-2</v>
      </c>
      <c r="G12" s="70">
        <v>1</v>
      </c>
      <c r="H12" s="70">
        <v>12</v>
      </c>
      <c r="I12" s="68">
        <v>0.57500000000000007</v>
      </c>
      <c r="J12" s="68">
        <v>2.7777777777778789E-3</v>
      </c>
      <c r="K12" s="65" t="s">
        <v>17</v>
      </c>
      <c r="L12" s="70">
        <v>2</v>
      </c>
      <c r="M12" s="65"/>
      <c r="N12" s="65" t="s">
        <v>150</v>
      </c>
      <c r="O12" s="65" t="s">
        <v>151</v>
      </c>
      <c r="P12" s="65">
        <v>160</v>
      </c>
      <c r="Q12" s="71">
        <v>24.574529999999999</v>
      </c>
      <c r="R12" s="71">
        <v>-112.1062</v>
      </c>
      <c r="S12" s="72" t="s">
        <v>152</v>
      </c>
      <c r="T12" s="72" t="s">
        <v>152</v>
      </c>
      <c r="U12" s="69">
        <v>4</v>
      </c>
      <c r="V12" s="65" t="s">
        <v>153</v>
      </c>
      <c r="W12" s="76">
        <v>38</v>
      </c>
      <c r="X12" s="76">
        <v>11.515151515151516</v>
      </c>
      <c r="Y12" s="76">
        <v>43</v>
      </c>
      <c r="Z12" s="76">
        <v>13.030303030303031</v>
      </c>
      <c r="AA12" s="76">
        <v>43</v>
      </c>
      <c r="AB12" s="76">
        <v>13.030303030303031</v>
      </c>
      <c r="AC12" s="76">
        <v>40.5</v>
      </c>
      <c r="AD12" s="76">
        <v>12.272727272727273</v>
      </c>
      <c r="AE12" s="72">
        <v>10.2105</v>
      </c>
      <c r="AF12" s="72">
        <v>10</v>
      </c>
      <c r="AG12" s="72">
        <v>126.07993341662893</v>
      </c>
      <c r="AH12" s="72">
        <v>-0.28219217311676476</v>
      </c>
      <c r="AI12" s="72">
        <v>0</v>
      </c>
      <c r="AJ12" s="65">
        <v>4</v>
      </c>
      <c r="AK12" s="65">
        <v>1</v>
      </c>
      <c r="AL12" s="70">
        <v>2</v>
      </c>
      <c r="AM12" s="70">
        <v>4</v>
      </c>
      <c r="AN12" s="70">
        <v>4</v>
      </c>
      <c r="AO12" s="65">
        <v>2</v>
      </c>
      <c r="AP12" s="65">
        <v>1</v>
      </c>
    </row>
    <row r="13" spans="1:42" s="55" customFormat="1">
      <c r="A13" s="65" t="s">
        <v>154</v>
      </c>
      <c r="B13" s="65" t="s">
        <v>149</v>
      </c>
      <c r="C13" s="66">
        <v>40824</v>
      </c>
      <c r="D13" s="68">
        <v>0.57222222222222219</v>
      </c>
      <c r="E13" s="68">
        <v>0.59097222222222223</v>
      </c>
      <c r="F13" s="83">
        <f t="shared" si="0"/>
        <v>1.8750000000000044E-2</v>
      </c>
      <c r="G13" s="70">
        <v>2</v>
      </c>
      <c r="H13" s="70">
        <v>18</v>
      </c>
      <c r="I13" s="68">
        <v>0.57638888888888895</v>
      </c>
      <c r="J13" s="68">
        <v>4.1666666666667629E-3</v>
      </c>
      <c r="K13" s="65" t="s">
        <v>17</v>
      </c>
      <c r="L13" s="70">
        <v>2</v>
      </c>
      <c r="M13" s="65"/>
      <c r="N13" s="65" t="s">
        <v>150</v>
      </c>
      <c r="O13" s="65" t="s">
        <v>151</v>
      </c>
      <c r="P13" s="65">
        <v>160</v>
      </c>
      <c r="Q13" s="71">
        <v>24.574529999999999</v>
      </c>
      <c r="R13" s="71">
        <v>-112.1062</v>
      </c>
      <c r="S13" s="72" t="s">
        <v>152</v>
      </c>
      <c r="T13" s="72" t="s">
        <v>152</v>
      </c>
      <c r="U13" s="69">
        <v>4</v>
      </c>
      <c r="V13" s="65" t="s">
        <v>153</v>
      </c>
      <c r="W13" s="76">
        <v>38</v>
      </c>
      <c r="X13" s="76">
        <v>11.515151515151516</v>
      </c>
      <c r="Y13" s="76">
        <v>43</v>
      </c>
      <c r="Z13" s="76">
        <v>13.030303030303031</v>
      </c>
      <c r="AA13" s="76">
        <v>43</v>
      </c>
      <c r="AB13" s="76">
        <v>13.030303030303031</v>
      </c>
      <c r="AC13" s="76">
        <v>40.5</v>
      </c>
      <c r="AD13" s="76">
        <v>12.272727272727273</v>
      </c>
      <c r="AE13" s="72">
        <v>14.698500000000001</v>
      </c>
      <c r="AF13" s="72">
        <v>15</v>
      </c>
      <c r="AG13" s="72">
        <v>428.83019204754055</v>
      </c>
      <c r="AH13" s="72">
        <v>0.50495849932360548</v>
      </c>
      <c r="AI13" s="72">
        <v>0.50495849932360548</v>
      </c>
      <c r="AJ13" s="65">
        <v>6</v>
      </c>
      <c r="AK13" s="65">
        <v>1</v>
      </c>
      <c r="AL13" s="70">
        <v>2</v>
      </c>
      <c r="AM13" s="70">
        <v>4</v>
      </c>
      <c r="AN13" s="70">
        <v>4</v>
      </c>
      <c r="AO13" s="65">
        <v>2</v>
      </c>
      <c r="AP13" s="65">
        <v>1</v>
      </c>
    </row>
    <row r="14" spans="1:42" s="59" customFormat="1">
      <c r="A14" s="65" t="s">
        <v>154</v>
      </c>
      <c r="B14" s="65" t="s">
        <v>149</v>
      </c>
      <c r="C14" s="66">
        <v>40824</v>
      </c>
      <c r="D14" s="68">
        <v>0.57222222222222219</v>
      </c>
      <c r="E14" s="68">
        <v>0.59097222222222223</v>
      </c>
      <c r="F14" s="83">
        <f t="shared" si="0"/>
        <v>1.8750000000000044E-2</v>
      </c>
      <c r="G14" s="70">
        <v>2</v>
      </c>
      <c r="H14" s="70">
        <v>20</v>
      </c>
      <c r="I14" s="68">
        <v>0.57638888888888895</v>
      </c>
      <c r="J14" s="68">
        <v>4.1666666666667629E-3</v>
      </c>
      <c r="K14" s="65" t="s">
        <v>17</v>
      </c>
      <c r="L14" s="70">
        <v>2</v>
      </c>
      <c r="M14" s="65"/>
      <c r="N14" s="65" t="s">
        <v>150</v>
      </c>
      <c r="O14" s="65" t="s">
        <v>151</v>
      </c>
      <c r="P14" s="65">
        <v>160</v>
      </c>
      <c r="Q14" s="71">
        <v>24.574529999999999</v>
      </c>
      <c r="R14" s="71">
        <v>-112.1062</v>
      </c>
      <c r="S14" s="72" t="s">
        <v>152</v>
      </c>
      <c r="T14" s="72" t="s">
        <v>152</v>
      </c>
      <c r="U14" s="69">
        <v>4</v>
      </c>
      <c r="V14" s="65" t="s">
        <v>153</v>
      </c>
      <c r="W14" s="76">
        <v>38</v>
      </c>
      <c r="X14" s="76">
        <v>11.515151515151516</v>
      </c>
      <c r="Y14" s="76">
        <v>43</v>
      </c>
      <c r="Z14" s="76">
        <v>13.030303030303031</v>
      </c>
      <c r="AA14" s="76">
        <v>43</v>
      </c>
      <c r="AB14" s="76">
        <v>13.030303030303031</v>
      </c>
      <c r="AC14" s="76">
        <v>40.5</v>
      </c>
      <c r="AD14" s="76">
        <v>12.272727272727273</v>
      </c>
      <c r="AE14" s="72">
        <v>16.194500000000001</v>
      </c>
      <c r="AF14" s="72">
        <v>16</v>
      </c>
      <c r="AG14" s="72">
        <v>593.9131834357014</v>
      </c>
      <c r="AH14" s="72">
        <v>0.93417427693282351</v>
      </c>
      <c r="AI14" s="72">
        <v>0.93417427693282351</v>
      </c>
      <c r="AJ14" s="65">
        <v>6</v>
      </c>
      <c r="AK14" s="65">
        <v>1</v>
      </c>
      <c r="AL14" s="70">
        <v>2</v>
      </c>
      <c r="AM14" s="70">
        <v>4</v>
      </c>
      <c r="AN14" s="70">
        <v>4</v>
      </c>
      <c r="AO14" s="65">
        <v>2</v>
      </c>
      <c r="AP14" s="65">
        <v>1</v>
      </c>
    </row>
    <row r="15" spans="1:42" s="55" customFormat="1">
      <c r="A15" s="65" t="s">
        <v>154</v>
      </c>
      <c r="B15" s="65" t="s">
        <v>149</v>
      </c>
      <c r="C15" s="66">
        <v>40824</v>
      </c>
      <c r="D15" s="68">
        <v>0.57222222222222219</v>
      </c>
      <c r="E15" s="68">
        <v>0.59097222222222223</v>
      </c>
      <c r="F15" s="83">
        <f t="shared" si="0"/>
        <v>1.8750000000000044E-2</v>
      </c>
      <c r="G15" s="70">
        <v>3</v>
      </c>
      <c r="H15" s="70">
        <v>5</v>
      </c>
      <c r="I15" s="68">
        <v>0.57986111111111105</v>
      </c>
      <c r="J15" s="68">
        <v>7.6388888888888618E-3</v>
      </c>
      <c r="K15" s="65" t="s">
        <v>17</v>
      </c>
      <c r="L15" s="70">
        <v>2</v>
      </c>
      <c r="M15" s="65"/>
      <c r="N15" s="65" t="s">
        <v>150</v>
      </c>
      <c r="O15" s="65" t="s">
        <v>151</v>
      </c>
      <c r="P15" s="65">
        <v>160</v>
      </c>
      <c r="Q15" s="71">
        <v>24.574529999999999</v>
      </c>
      <c r="R15" s="71">
        <v>-112.1062</v>
      </c>
      <c r="S15" s="72" t="s">
        <v>152</v>
      </c>
      <c r="T15" s="72" t="s">
        <v>152</v>
      </c>
      <c r="U15" s="69">
        <v>4</v>
      </c>
      <c r="V15" s="65" t="s">
        <v>153</v>
      </c>
      <c r="W15" s="76">
        <v>38</v>
      </c>
      <c r="X15" s="76">
        <v>11.515151515151516</v>
      </c>
      <c r="Y15" s="76">
        <v>43</v>
      </c>
      <c r="Z15" s="76">
        <v>13.030303030303031</v>
      </c>
      <c r="AA15" s="76">
        <v>43</v>
      </c>
      <c r="AB15" s="76">
        <v>13.030303030303031</v>
      </c>
      <c r="AC15" s="76">
        <v>40.5</v>
      </c>
      <c r="AD15" s="76">
        <v>12.272727272727273</v>
      </c>
      <c r="AE15" s="72">
        <v>4.9744999999999999</v>
      </c>
      <c r="AF15" s="72">
        <v>5</v>
      </c>
      <c r="AG15" s="72">
        <v>11.25449780001343</v>
      </c>
      <c r="AH15" s="72">
        <v>-0.5807383057199651</v>
      </c>
      <c r="AI15" s="72">
        <v>0</v>
      </c>
      <c r="AJ15" s="65">
        <v>11</v>
      </c>
      <c r="AK15" s="65">
        <v>1</v>
      </c>
      <c r="AL15" s="70">
        <v>2</v>
      </c>
      <c r="AM15" s="70">
        <v>4</v>
      </c>
      <c r="AN15" s="70">
        <v>4</v>
      </c>
      <c r="AO15" s="65">
        <v>2</v>
      </c>
      <c r="AP15" s="65">
        <v>1</v>
      </c>
    </row>
    <row r="16" spans="1:42" s="55" customFormat="1">
      <c r="A16" s="65" t="s">
        <v>154</v>
      </c>
      <c r="B16" s="65" t="s">
        <v>149</v>
      </c>
      <c r="C16" s="66">
        <v>40824</v>
      </c>
      <c r="D16" s="68">
        <v>0.57222222222222219</v>
      </c>
      <c r="E16" s="68">
        <v>0.59097222222222223</v>
      </c>
      <c r="F16" s="83">
        <f t="shared" si="0"/>
        <v>1.8750000000000044E-2</v>
      </c>
      <c r="G16" s="70">
        <v>3</v>
      </c>
      <c r="H16" s="70">
        <v>6</v>
      </c>
      <c r="I16" s="68">
        <v>0.57986111111111105</v>
      </c>
      <c r="J16" s="68">
        <v>7.6388888888888618E-3</v>
      </c>
      <c r="K16" s="65" t="s">
        <v>17</v>
      </c>
      <c r="L16" s="70">
        <v>2</v>
      </c>
      <c r="M16" s="65"/>
      <c r="N16" s="65" t="s">
        <v>150</v>
      </c>
      <c r="O16" s="65" t="s">
        <v>151</v>
      </c>
      <c r="P16" s="65">
        <v>160</v>
      </c>
      <c r="Q16" s="71">
        <v>24.574529999999999</v>
      </c>
      <c r="R16" s="71">
        <v>-112.1062</v>
      </c>
      <c r="S16" s="72" t="s">
        <v>152</v>
      </c>
      <c r="T16" s="72" t="s">
        <v>152</v>
      </c>
      <c r="U16" s="69">
        <v>4</v>
      </c>
      <c r="V16" s="65" t="s">
        <v>153</v>
      </c>
      <c r="W16" s="76">
        <v>38</v>
      </c>
      <c r="X16" s="76">
        <v>11.515151515151516</v>
      </c>
      <c r="Y16" s="76">
        <v>43</v>
      </c>
      <c r="Z16" s="76">
        <v>13.030303030303031</v>
      </c>
      <c r="AA16" s="76">
        <v>43</v>
      </c>
      <c r="AB16" s="76">
        <v>13.030303030303031</v>
      </c>
      <c r="AC16" s="76">
        <v>40.5</v>
      </c>
      <c r="AD16" s="76">
        <v>12.272727272727273</v>
      </c>
      <c r="AE16" s="72">
        <v>5.7224999999999993</v>
      </c>
      <c r="AF16" s="72">
        <v>6</v>
      </c>
      <c r="AG16" s="72">
        <v>18.019233408282847</v>
      </c>
      <c r="AH16" s="72">
        <v>-0.56314999313846459</v>
      </c>
      <c r="AI16" s="72">
        <v>0</v>
      </c>
      <c r="AJ16" s="65">
        <v>11</v>
      </c>
      <c r="AK16" s="65">
        <v>1</v>
      </c>
      <c r="AL16" s="70">
        <v>2</v>
      </c>
      <c r="AM16" s="70">
        <v>4</v>
      </c>
      <c r="AN16" s="70">
        <v>4</v>
      </c>
      <c r="AO16" s="65">
        <v>2</v>
      </c>
      <c r="AP16" s="65">
        <v>1</v>
      </c>
    </row>
    <row r="17" spans="1:42" s="55" customFormat="1">
      <c r="A17" s="65" t="s">
        <v>154</v>
      </c>
      <c r="B17" s="65" t="s">
        <v>149</v>
      </c>
      <c r="C17" s="66">
        <v>40824</v>
      </c>
      <c r="D17" s="68">
        <v>0.57222222222222219</v>
      </c>
      <c r="E17" s="68">
        <v>0.59097222222222223</v>
      </c>
      <c r="F17" s="83">
        <f t="shared" si="0"/>
        <v>1.8750000000000044E-2</v>
      </c>
      <c r="G17" s="70">
        <v>3</v>
      </c>
      <c r="H17" s="70">
        <v>7</v>
      </c>
      <c r="I17" s="68">
        <v>0.57986111111111105</v>
      </c>
      <c r="J17" s="68">
        <v>7.6388888888888618E-3</v>
      </c>
      <c r="K17" s="65" t="s">
        <v>17</v>
      </c>
      <c r="L17" s="70">
        <v>2</v>
      </c>
      <c r="M17" s="65"/>
      <c r="N17" s="65" t="s">
        <v>150</v>
      </c>
      <c r="O17" s="65" t="s">
        <v>151</v>
      </c>
      <c r="P17" s="65">
        <v>160</v>
      </c>
      <c r="Q17" s="71">
        <v>24.574529999999999</v>
      </c>
      <c r="R17" s="71">
        <v>-112.1062</v>
      </c>
      <c r="S17" s="72" t="s">
        <v>152</v>
      </c>
      <c r="T17" s="72" t="s">
        <v>152</v>
      </c>
      <c r="U17" s="69">
        <v>4</v>
      </c>
      <c r="V17" s="65" t="s">
        <v>153</v>
      </c>
      <c r="W17" s="76">
        <v>38</v>
      </c>
      <c r="X17" s="76">
        <v>11.515151515151516</v>
      </c>
      <c r="Y17" s="76">
        <v>43</v>
      </c>
      <c r="Z17" s="76">
        <v>13.030303030303031</v>
      </c>
      <c r="AA17" s="76">
        <v>43</v>
      </c>
      <c r="AB17" s="76">
        <v>13.030303030303031</v>
      </c>
      <c r="AC17" s="76">
        <v>40.5</v>
      </c>
      <c r="AD17" s="76">
        <v>12.272727272727273</v>
      </c>
      <c r="AE17" s="72">
        <v>6.4704999999999995</v>
      </c>
      <c r="AF17" s="72">
        <v>6</v>
      </c>
      <c r="AG17" s="72">
        <v>27.226960789980438</v>
      </c>
      <c r="AH17" s="72">
        <v>-0.5392099019460509</v>
      </c>
      <c r="AI17" s="72">
        <v>0</v>
      </c>
      <c r="AJ17" s="65">
        <v>11</v>
      </c>
      <c r="AK17" s="65">
        <v>1</v>
      </c>
      <c r="AL17" s="70">
        <v>2</v>
      </c>
      <c r="AM17" s="70">
        <v>4</v>
      </c>
      <c r="AN17" s="70">
        <v>4</v>
      </c>
      <c r="AO17" s="65">
        <v>2</v>
      </c>
      <c r="AP17" s="65">
        <v>1</v>
      </c>
    </row>
    <row r="18" spans="1:42" s="55" customFormat="1">
      <c r="A18" s="65" t="s">
        <v>154</v>
      </c>
      <c r="B18" s="65" t="s">
        <v>149</v>
      </c>
      <c r="C18" s="66">
        <v>40824</v>
      </c>
      <c r="D18" s="68">
        <v>0.57222222222222219</v>
      </c>
      <c r="E18" s="68">
        <v>0.59097222222222223</v>
      </c>
      <c r="F18" s="83">
        <f t="shared" si="0"/>
        <v>1.8750000000000044E-2</v>
      </c>
      <c r="G18" s="70">
        <v>4</v>
      </c>
      <c r="H18" s="70">
        <v>14</v>
      </c>
      <c r="I18" s="68">
        <v>0.58750000000000002</v>
      </c>
      <c r="J18" s="68">
        <v>1.5277777777777835E-2</v>
      </c>
      <c r="K18" s="65" t="s">
        <v>17</v>
      </c>
      <c r="L18" s="70">
        <v>2</v>
      </c>
      <c r="M18" s="65"/>
      <c r="N18" s="65" t="s">
        <v>150</v>
      </c>
      <c r="O18" s="65" t="s">
        <v>151</v>
      </c>
      <c r="P18" s="65">
        <v>160</v>
      </c>
      <c r="Q18" s="71">
        <v>24.574529999999999</v>
      </c>
      <c r="R18" s="71">
        <v>-112.1062</v>
      </c>
      <c r="S18" s="72" t="s">
        <v>152</v>
      </c>
      <c r="T18" s="72" t="s">
        <v>152</v>
      </c>
      <c r="U18" s="69">
        <v>4</v>
      </c>
      <c r="V18" s="65" t="s">
        <v>153</v>
      </c>
      <c r="W18" s="76">
        <v>38</v>
      </c>
      <c r="X18" s="76">
        <v>11.515151515151516</v>
      </c>
      <c r="Y18" s="76">
        <v>43</v>
      </c>
      <c r="Z18" s="76">
        <v>13.030303030303031</v>
      </c>
      <c r="AA18" s="76">
        <v>43</v>
      </c>
      <c r="AB18" s="76">
        <v>13.030303030303031</v>
      </c>
      <c r="AC18" s="76">
        <v>40.5</v>
      </c>
      <c r="AD18" s="76">
        <v>12.272727272727273</v>
      </c>
      <c r="AE18" s="72">
        <v>11.7065</v>
      </c>
      <c r="AF18" s="72">
        <v>12</v>
      </c>
      <c r="AG18" s="72">
        <v>199.60111901661068</v>
      </c>
      <c r="AH18" s="72">
        <v>-9.1037090556812195E-2</v>
      </c>
      <c r="AI18" s="72">
        <v>0</v>
      </c>
      <c r="AJ18" s="65">
        <v>22</v>
      </c>
      <c r="AK18" s="65">
        <v>1</v>
      </c>
      <c r="AL18" s="70">
        <v>2</v>
      </c>
      <c r="AM18" s="70">
        <v>4</v>
      </c>
      <c r="AN18" s="70">
        <v>4</v>
      </c>
      <c r="AO18" s="65">
        <v>2</v>
      </c>
      <c r="AP18" s="65">
        <v>1</v>
      </c>
    </row>
    <row r="19" spans="1:42" s="55" customFormat="1">
      <c r="A19" s="65" t="s">
        <v>154</v>
      </c>
      <c r="B19" s="65" t="s">
        <v>149</v>
      </c>
      <c r="C19" s="66">
        <v>40824</v>
      </c>
      <c r="D19" s="68">
        <v>0.57222222222222219</v>
      </c>
      <c r="E19" s="68">
        <v>0.59097222222222223</v>
      </c>
      <c r="F19" s="83">
        <f t="shared" si="0"/>
        <v>1.8750000000000044E-2</v>
      </c>
      <c r="G19" s="70">
        <v>4</v>
      </c>
      <c r="H19" s="70">
        <v>16</v>
      </c>
      <c r="I19" s="68">
        <v>0.58750000000000002</v>
      </c>
      <c r="J19" s="68">
        <v>1.5277777777777835E-2</v>
      </c>
      <c r="K19" s="65" t="s">
        <v>17</v>
      </c>
      <c r="L19" s="70">
        <v>2</v>
      </c>
      <c r="M19" s="65"/>
      <c r="N19" s="65" t="s">
        <v>150</v>
      </c>
      <c r="O19" s="65" t="s">
        <v>151</v>
      </c>
      <c r="P19" s="65">
        <v>160</v>
      </c>
      <c r="Q19" s="71">
        <v>24.574529999999999</v>
      </c>
      <c r="R19" s="71">
        <v>-112.1062</v>
      </c>
      <c r="S19" s="72" t="s">
        <v>152</v>
      </c>
      <c r="T19" s="72" t="s">
        <v>152</v>
      </c>
      <c r="U19" s="69">
        <v>4</v>
      </c>
      <c r="V19" s="65" t="s">
        <v>153</v>
      </c>
      <c r="W19" s="76">
        <v>38</v>
      </c>
      <c r="X19" s="76">
        <v>11.515151515151516</v>
      </c>
      <c r="Y19" s="76">
        <v>43</v>
      </c>
      <c r="Z19" s="76">
        <v>13.030303030303031</v>
      </c>
      <c r="AA19" s="76">
        <v>43</v>
      </c>
      <c r="AB19" s="76">
        <v>13.030303030303031</v>
      </c>
      <c r="AC19" s="76">
        <v>40.5</v>
      </c>
      <c r="AD19" s="76">
        <v>12.272727272727273</v>
      </c>
      <c r="AE19" s="72">
        <v>13.202500000000001</v>
      </c>
      <c r="AF19" s="72">
        <v>13</v>
      </c>
      <c r="AG19" s="72">
        <v>298.98731991165073</v>
      </c>
      <c r="AH19" s="72">
        <v>0.16736703177029189</v>
      </c>
      <c r="AI19" s="72">
        <v>0.16736703177029189</v>
      </c>
      <c r="AJ19" s="65">
        <v>22</v>
      </c>
      <c r="AK19" s="65">
        <v>1</v>
      </c>
      <c r="AL19" s="70">
        <v>2</v>
      </c>
      <c r="AM19" s="70">
        <v>4</v>
      </c>
      <c r="AN19" s="70">
        <v>4</v>
      </c>
      <c r="AO19" s="65">
        <v>2</v>
      </c>
      <c r="AP19" s="65">
        <v>1</v>
      </c>
    </row>
    <row r="20" spans="1:42" s="55" customFormat="1">
      <c r="A20" s="65" t="s">
        <v>154</v>
      </c>
      <c r="B20" s="65" t="s">
        <v>149</v>
      </c>
      <c r="C20" s="66">
        <v>40824</v>
      </c>
      <c r="D20" s="68">
        <v>0.57222222222222219</v>
      </c>
      <c r="E20" s="68">
        <v>0.59097222222222223</v>
      </c>
      <c r="F20" s="83">
        <f t="shared" si="0"/>
        <v>1.8750000000000044E-2</v>
      </c>
      <c r="G20" s="70">
        <v>5</v>
      </c>
      <c r="H20" s="70">
        <v>18</v>
      </c>
      <c r="I20" s="68">
        <v>0.58958333333333335</v>
      </c>
      <c r="J20" s="68">
        <v>1.736111111111116E-2</v>
      </c>
      <c r="K20" s="65" t="s">
        <v>17</v>
      </c>
      <c r="L20" s="70">
        <v>2</v>
      </c>
      <c r="M20" s="65"/>
      <c r="N20" s="65" t="s">
        <v>150</v>
      </c>
      <c r="O20" s="65" t="s">
        <v>151</v>
      </c>
      <c r="P20" s="65">
        <v>160</v>
      </c>
      <c r="Q20" s="71">
        <v>24.574529999999999</v>
      </c>
      <c r="R20" s="71">
        <v>-112.1062</v>
      </c>
      <c r="S20" s="72" t="s">
        <v>152</v>
      </c>
      <c r="T20" s="72" t="s">
        <v>152</v>
      </c>
      <c r="U20" s="69">
        <v>4</v>
      </c>
      <c r="V20" s="65" t="s">
        <v>153</v>
      </c>
      <c r="W20" s="76">
        <v>38</v>
      </c>
      <c r="X20" s="76">
        <v>11.515151515151516</v>
      </c>
      <c r="Y20" s="76">
        <v>43</v>
      </c>
      <c r="Z20" s="76">
        <v>13.030303030303031</v>
      </c>
      <c r="AA20" s="76">
        <v>43</v>
      </c>
      <c r="AB20" s="76">
        <v>13.030303030303031</v>
      </c>
      <c r="AC20" s="76">
        <v>40.5</v>
      </c>
      <c r="AD20" s="76">
        <v>12.272727272727273</v>
      </c>
      <c r="AE20" s="72">
        <v>14.698500000000001</v>
      </c>
      <c r="AF20" s="72">
        <v>15</v>
      </c>
      <c r="AG20" s="72">
        <v>428.83019204754055</v>
      </c>
      <c r="AH20" s="72">
        <v>0.50495849932360548</v>
      </c>
      <c r="AI20" s="72">
        <v>0.50495849932360548</v>
      </c>
      <c r="AJ20" s="65">
        <v>25</v>
      </c>
      <c r="AK20" s="65">
        <v>1</v>
      </c>
      <c r="AL20" s="70">
        <v>2</v>
      </c>
      <c r="AM20" s="70">
        <v>4</v>
      </c>
      <c r="AN20" s="70">
        <v>4</v>
      </c>
      <c r="AO20" s="65">
        <v>2</v>
      </c>
      <c r="AP20" s="65">
        <v>1</v>
      </c>
    </row>
    <row r="21" spans="1:42" s="55" customFormat="1">
      <c r="A21" s="65" t="s">
        <v>148</v>
      </c>
      <c r="B21" s="65" t="s">
        <v>149</v>
      </c>
      <c r="C21" s="66">
        <v>40824</v>
      </c>
      <c r="D21" s="68">
        <v>0.51944444444444449</v>
      </c>
      <c r="E21" s="68">
        <v>0.54027777777777775</v>
      </c>
      <c r="F21" s="83">
        <f t="shared" si="0"/>
        <v>2.0833333333333259E-2</v>
      </c>
      <c r="G21" s="70">
        <v>1</v>
      </c>
      <c r="H21" s="70">
        <v>10</v>
      </c>
      <c r="I21" s="68">
        <v>0.52500000000000002</v>
      </c>
      <c r="J21" s="68">
        <v>5.5555555555555358E-3</v>
      </c>
      <c r="K21" s="65" t="s">
        <v>17</v>
      </c>
      <c r="L21" s="70">
        <v>2</v>
      </c>
      <c r="M21" s="65"/>
      <c r="N21" s="65" t="s">
        <v>150</v>
      </c>
      <c r="O21" s="65" t="s">
        <v>151</v>
      </c>
      <c r="P21" s="65">
        <v>160</v>
      </c>
      <c r="Q21" s="71">
        <v>24.77375</v>
      </c>
      <c r="R21" s="71">
        <v>-112.1058</v>
      </c>
      <c r="S21" s="72" t="s">
        <v>152</v>
      </c>
      <c r="T21" s="72" t="s">
        <v>152</v>
      </c>
      <c r="U21" s="69">
        <v>4</v>
      </c>
      <c r="V21" s="65" t="s">
        <v>153</v>
      </c>
      <c r="W21" s="76">
        <v>36</v>
      </c>
      <c r="X21" s="76">
        <v>10.90909090909091</v>
      </c>
      <c r="Y21" s="76">
        <v>46</v>
      </c>
      <c r="Z21" s="76">
        <v>13.939393939393939</v>
      </c>
      <c r="AA21" s="76">
        <v>46</v>
      </c>
      <c r="AB21" s="76">
        <v>13.939393939393939</v>
      </c>
      <c r="AC21" s="76">
        <v>41</v>
      </c>
      <c r="AD21" s="76">
        <v>12.424242424242426</v>
      </c>
      <c r="AE21" s="72">
        <v>8.714500000000001</v>
      </c>
      <c r="AF21" s="72">
        <v>9</v>
      </c>
      <c r="AG21" s="72">
        <v>74.039372912203305</v>
      </c>
      <c r="AH21" s="72">
        <v>-0.41749763042827137</v>
      </c>
      <c r="AI21" s="72">
        <v>0</v>
      </c>
      <c r="AJ21" s="65">
        <v>8</v>
      </c>
      <c r="AK21" s="65">
        <v>1</v>
      </c>
      <c r="AL21" s="70">
        <v>1</v>
      </c>
      <c r="AM21" s="70">
        <v>3</v>
      </c>
      <c r="AN21" s="70">
        <v>3</v>
      </c>
      <c r="AO21" s="65">
        <v>2</v>
      </c>
      <c r="AP21" s="65">
        <v>1</v>
      </c>
    </row>
    <row r="22" spans="1:42" s="55" customFormat="1">
      <c r="A22" s="65" t="s">
        <v>148</v>
      </c>
      <c r="B22" s="65" t="s">
        <v>149</v>
      </c>
      <c r="C22" s="66">
        <v>40824</v>
      </c>
      <c r="D22" s="68">
        <v>0.51944444444444449</v>
      </c>
      <c r="E22" s="68">
        <v>0.54027777777777775</v>
      </c>
      <c r="F22" s="83">
        <f t="shared" si="0"/>
        <v>2.0833333333333259E-2</v>
      </c>
      <c r="G22" s="70">
        <v>1</v>
      </c>
      <c r="H22" s="70">
        <v>5</v>
      </c>
      <c r="I22" s="68">
        <v>0.52500000000000002</v>
      </c>
      <c r="J22" s="68">
        <v>5.5555555555555358E-3</v>
      </c>
      <c r="K22" s="65" t="s">
        <v>17</v>
      </c>
      <c r="L22" s="70">
        <v>2</v>
      </c>
      <c r="M22" s="65"/>
      <c r="N22" s="65" t="s">
        <v>150</v>
      </c>
      <c r="O22" s="65" t="s">
        <v>151</v>
      </c>
      <c r="P22" s="65">
        <v>160</v>
      </c>
      <c r="Q22" s="71">
        <v>24.77375</v>
      </c>
      <c r="R22" s="71">
        <v>-112.1058</v>
      </c>
      <c r="S22" s="72" t="s">
        <v>152</v>
      </c>
      <c r="T22" s="72" t="s">
        <v>152</v>
      </c>
      <c r="U22" s="69">
        <v>4</v>
      </c>
      <c r="V22" s="65" t="s">
        <v>153</v>
      </c>
      <c r="W22" s="76">
        <v>36</v>
      </c>
      <c r="X22" s="76">
        <v>10.90909090909091</v>
      </c>
      <c r="Y22" s="76">
        <v>46</v>
      </c>
      <c r="Z22" s="76">
        <v>13.939393939393939</v>
      </c>
      <c r="AA22" s="76">
        <v>46</v>
      </c>
      <c r="AB22" s="76">
        <v>13.939393939393939</v>
      </c>
      <c r="AC22" s="76">
        <v>41</v>
      </c>
      <c r="AD22" s="76">
        <v>12.424242424242426</v>
      </c>
      <c r="AE22" s="72">
        <v>4.9744999999999999</v>
      </c>
      <c r="AF22" s="72">
        <v>5</v>
      </c>
      <c r="AG22" s="72">
        <v>11.25449780001343</v>
      </c>
      <c r="AH22" s="72">
        <v>-0.5807383057199651</v>
      </c>
      <c r="AI22" s="72">
        <v>0</v>
      </c>
      <c r="AJ22" s="65">
        <v>8</v>
      </c>
      <c r="AK22" s="65">
        <v>1</v>
      </c>
      <c r="AL22" s="70">
        <v>1</v>
      </c>
      <c r="AM22" s="70">
        <v>3</v>
      </c>
      <c r="AN22" s="70">
        <v>3</v>
      </c>
      <c r="AO22" s="65">
        <v>2</v>
      </c>
      <c r="AP22" s="65">
        <v>1</v>
      </c>
    </row>
    <row r="23" spans="1:42" s="55" customFormat="1">
      <c r="A23" s="65" t="s">
        <v>148</v>
      </c>
      <c r="B23" s="65" t="s">
        <v>149</v>
      </c>
      <c r="C23" s="66">
        <v>40824</v>
      </c>
      <c r="D23" s="68">
        <v>0.51944444444444449</v>
      </c>
      <c r="E23" s="68">
        <v>0.54027777777777775</v>
      </c>
      <c r="F23" s="83">
        <f t="shared" si="0"/>
        <v>2.0833333333333259E-2</v>
      </c>
      <c r="G23" s="70">
        <v>2</v>
      </c>
      <c r="H23" s="70">
        <v>17</v>
      </c>
      <c r="I23" s="68">
        <v>0.52777777777777779</v>
      </c>
      <c r="J23" s="68">
        <v>8.3333333333333037E-3</v>
      </c>
      <c r="K23" s="65" t="s">
        <v>17</v>
      </c>
      <c r="L23" s="70">
        <v>2</v>
      </c>
      <c r="M23" s="65"/>
      <c r="N23" s="65" t="s">
        <v>150</v>
      </c>
      <c r="O23" s="65" t="s">
        <v>151</v>
      </c>
      <c r="P23" s="65">
        <v>160</v>
      </c>
      <c r="Q23" s="71">
        <v>24.77375</v>
      </c>
      <c r="R23" s="71">
        <v>-112.1058</v>
      </c>
      <c r="S23" s="72" t="s">
        <v>152</v>
      </c>
      <c r="T23" s="72" t="s">
        <v>152</v>
      </c>
      <c r="U23" s="69">
        <v>4</v>
      </c>
      <c r="V23" s="65" t="s">
        <v>153</v>
      </c>
      <c r="W23" s="76">
        <v>36</v>
      </c>
      <c r="X23" s="76">
        <v>10.90909090909091</v>
      </c>
      <c r="Y23" s="76">
        <v>46</v>
      </c>
      <c r="Z23" s="76">
        <v>13.939393939393939</v>
      </c>
      <c r="AA23" s="76">
        <v>46</v>
      </c>
      <c r="AB23" s="76">
        <v>13.939393939393939</v>
      </c>
      <c r="AC23" s="76">
        <v>41</v>
      </c>
      <c r="AD23" s="76">
        <v>12.424242424242426</v>
      </c>
      <c r="AE23" s="72">
        <v>13.9505</v>
      </c>
      <c r="AF23" s="72">
        <v>14</v>
      </c>
      <c r="AG23" s="72">
        <v>359.80704047984557</v>
      </c>
      <c r="AH23" s="72">
        <v>0.32549830524759849</v>
      </c>
      <c r="AI23" s="72">
        <v>0.32549830524759849</v>
      </c>
      <c r="AJ23" s="65">
        <v>12</v>
      </c>
      <c r="AK23" s="65">
        <v>1</v>
      </c>
      <c r="AL23" s="70">
        <v>1</v>
      </c>
      <c r="AM23" s="70">
        <v>3</v>
      </c>
      <c r="AN23" s="70">
        <v>3</v>
      </c>
      <c r="AO23" s="65">
        <v>2</v>
      </c>
      <c r="AP23" s="65">
        <v>1</v>
      </c>
    </row>
    <row r="24" spans="1:42" s="55" customFormat="1">
      <c r="A24" s="65" t="s">
        <v>148</v>
      </c>
      <c r="B24" s="65" t="s">
        <v>149</v>
      </c>
      <c r="C24" s="66">
        <v>40824</v>
      </c>
      <c r="D24" s="68">
        <v>0.51944444444444449</v>
      </c>
      <c r="E24" s="68">
        <v>0.54027777777777775</v>
      </c>
      <c r="F24" s="83">
        <f t="shared" si="0"/>
        <v>2.0833333333333259E-2</v>
      </c>
      <c r="G24" s="70">
        <v>2</v>
      </c>
      <c r="H24" s="70">
        <v>17</v>
      </c>
      <c r="I24" s="68">
        <v>0.52777777777777779</v>
      </c>
      <c r="J24" s="68">
        <v>8.3333333333333037E-3</v>
      </c>
      <c r="K24" s="65" t="s">
        <v>17</v>
      </c>
      <c r="L24" s="70">
        <v>2</v>
      </c>
      <c r="M24" s="65"/>
      <c r="N24" s="65" t="s">
        <v>150</v>
      </c>
      <c r="O24" s="65" t="s">
        <v>151</v>
      </c>
      <c r="P24" s="65">
        <v>160</v>
      </c>
      <c r="Q24" s="71">
        <v>24.77375</v>
      </c>
      <c r="R24" s="71">
        <v>-112.1058</v>
      </c>
      <c r="S24" s="72" t="s">
        <v>152</v>
      </c>
      <c r="T24" s="72" t="s">
        <v>152</v>
      </c>
      <c r="U24" s="69">
        <v>4</v>
      </c>
      <c r="V24" s="65" t="s">
        <v>153</v>
      </c>
      <c r="W24" s="76">
        <v>36</v>
      </c>
      <c r="X24" s="76">
        <v>10.90909090909091</v>
      </c>
      <c r="Y24" s="76">
        <v>46</v>
      </c>
      <c r="Z24" s="76">
        <v>13.939393939393939</v>
      </c>
      <c r="AA24" s="76">
        <v>46</v>
      </c>
      <c r="AB24" s="76">
        <v>13.939393939393939</v>
      </c>
      <c r="AC24" s="76">
        <v>41</v>
      </c>
      <c r="AD24" s="76">
        <v>12.424242424242426</v>
      </c>
      <c r="AE24" s="72">
        <v>13.9505</v>
      </c>
      <c r="AF24" s="72">
        <v>14</v>
      </c>
      <c r="AG24" s="72">
        <v>359.80704047984557</v>
      </c>
      <c r="AH24" s="72">
        <v>0.32549830524759849</v>
      </c>
      <c r="AI24" s="72">
        <v>0.32549830524759849</v>
      </c>
      <c r="AJ24" s="65">
        <v>12</v>
      </c>
      <c r="AK24" s="65">
        <v>1</v>
      </c>
      <c r="AL24" s="70">
        <v>1</v>
      </c>
      <c r="AM24" s="70">
        <v>3</v>
      </c>
      <c r="AN24" s="70">
        <v>3</v>
      </c>
      <c r="AO24" s="65">
        <v>2</v>
      </c>
      <c r="AP24" s="65">
        <v>1</v>
      </c>
    </row>
    <row r="25" spans="1:42" s="55" customFormat="1">
      <c r="A25" s="65" t="s">
        <v>148</v>
      </c>
      <c r="B25" s="65" t="s">
        <v>149</v>
      </c>
      <c r="C25" s="66">
        <v>40824</v>
      </c>
      <c r="D25" s="68">
        <v>0.51944444444444449</v>
      </c>
      <c r="E25" s="68">
        <v>0.54027777777777775</v>
      </c>
      <c r="F25" s="83">
        <f t="shared" si="0"/>
        <v>2.0833333333333259E-2</v>
      </c>
      <c r="G25" s="70">
        <v>2</v>
      </c>
      <c r="H25" s="70">
        <v>18</v>
      </c>
      <c r="I25" s="68">
        <v>0.52777777777777779</v>
      </c>
      <c r="J25" s="68">
        <v>8.3333333333333037E-3</v>
      </c>
      <c r="K25" s="65" t="s">
        <v>17</v>
      </c>
      <c r="L25" s="70">
        <v>2</v>
      </c>
      <c r="M25" s="65"/>
      <c r="N25" s="65" t="s">
        <v>150</v>
      </c>
      <c r="O25" s="65" t="s">
        <v>151</v>
      </c>
      <c r="P25" s="65">
        <v>160</v>
      </c>
      <c r="Q25" s="71">
        <v>24.77375</v>
      </c>
      <c r="R25" s="71">
        <v>-112.1058</v>
      </c>
      <c r="S25" s="72" t="s">
        <v>152</v>
      </c>
      <c r="T25" s="72" t="s">
        <v>152</v>
      </c>
      <c r="U25" s="69">
        <v>4</v>
      </c>
      <c r="V25" s="65" t="s">
        <v>153</v>
      </c>
      <c r="W25" s="76">
        <v>36</v>
      </c>
      <c r="X25" s="76">
        <v>10.90909090909091</v>
      </c>
      <c r="Y25" s="76">
        <v>46</v>
      </c>
      <c r="Z25" s="76">
        <v>13.939393939393939</v>
      </c>
      <c r="AA25" s="76">
        <v>46</v>
      </c>
      <c r="AB25" s="76">
        <v>13.939393939393939</v>
      </c>
      <c r="AC25" s="76">
        <v>41</v>
      </c>
      <c r="AD25" s="76">
        <v>12.424242424242426</v>
      </c>
      <c r="AE25" s="72">
        <v>14.698500000000001</v>
      </c>
      <c r="AF25" s="72">
        <v>15</v>
      </c>
      <c r="AG25" s="72">
        <v>428.83019204754055</v>
      </c>
      <c r="AH25" s="72">
        <v>0.50495849932360548</v>
      </c>
      <c r="AI25" s="72">
        <v>0.50495849932360548</v>
      </c>
      <c r="AJ25" s="65">
        <v>12</v>
      </c>
      <c r="AK25" s="65">
        <v>1</v>
      </c>
      <c r="AL25" s="70">
        <v>1</v>
      </c>
      <c r="AM25" s="70">
        <v>3</v>
      </c>
      <c r="AN25" s="70">
        <v>3</v>
      </c>
      <c r="AO25" s="65">
        <v>2</v>
      </c>
      <c r="AP25" s="65">
        <v>1</v>
      </c>
    </row>
    <row r="26" spans="1:42" s="55" customFormat="1">
      <c r="A26" s="65" t="s">
        <v>148</v>
      </c>
      <c r="B26" s="65" t="s">
        <v>149</v>
      </c>
      <c r="C26" s="66">
        <v>40824</v>
      </c>
      <c r="D26" s="68">
        <v>0.51944444444444449</v>
      </c>
      <c r="E26" s="68">
        <v>0.54027777777777775</v>
      </c>
      <c r="F26" s="83">
        <f t="shared" si="0"/>
        <v>2.0833333333333259E-2</v>
      </c>
      <c r="G26" s="70">
        <v>2</v>
      </c>
      <c r="H26" s="70">
        <v>20</v>
      </c>
      <c r="I26" s="68">
        <v>0.52777777777777779</v>
      </c>
      <c r="J26" s="68">
        <v>8.3333333333333037E-3</v>
      </c>
      <c r="K26" s="65" t="s">
        <v>17</v>
      </c>
      <c r="L26" s="70">
        <v>2</v>
      </c>
      <c r="M26" s="65"/>
      <c r="N26" s="65" t="s">
        <v>150</v>
      </c>
      <c r="O26" s="65" t="s">
        <v>151</v>
      </c>
      <c r="P26" s="65">
        <v>160</v>
      </c>
      <c r="Q26" s="71">
        <v>24.77375</v>
      </c>
      <c r="R26" s="71">
        <v>-112.1058</v>
      </c>
      <c r="S26" s="72" t="s">
        <v>152</v>
      </c>
      <c r="T26" s="72" t="s">
        <v>152</v>
      </c>
      <c r="U26" s="69">
        <v>4</v>
      </c>
      <c r="V26" s="65" t="s">
        <v>153</v>
      </c>
      <c r="W26" s="76">
        <v>36</v>
      </c>
      <c r="X26" s="76">
        <v>10.90909090909091</v>
      </c>
      <c r="Y26" s="76">
        <v>46</v>
      </c>
      <c r="Z26" s="76">
        <v>13.939393939393939</v>
      </c>
      <c r="AA26" s="76">
        <v>46</v>
      </c>
      <c r="AB26" s="76">
        <v>13.939393939393939</v>
      </c>
      <c r="AC26" s="76">
        <v>41</v>
      </c>
      <c r="AD26" s="76">
        <v>12.424242424242426</v>
      </c>
      <c r="AE26" s="72">
        <v>16.194500000000001</v>
      </c>
      <c r="AF26" s="72">
        <v>16</v>
      </c>
      <c r="AG26" s="72">
        <v>593.9131834357014</v>
      </c>
      <c r="AH26" s="72">
        <v>0.93417427693282351</v>
      </c>
      <c r="AI26" s="72">
        <v>0.93417427693282351</v>
      </c>
      <c r="AJ26" s="65">
        <v>12</v>
      </c>
      <c r="AK26" s="65">
        <v>1</v>
      </c>
      <c r="AL26" s="70">
        <v>1</v>
      </c>
      <c r="AM26" s="70">
        <v>3</v>
      </c>
      <c r="AN26" s="70">
        <v>3</v>
      </c>
      <c r="AO26" s="65">
        <v>2</v>
      </c>
      <c r="AP26" s="65">
        <v>1</v>
      </c>
    </row>
    <row r="27" spans="1:42" s="55" customFormat="1">
      <c r="A27" s="65" t="s">
        <v>148</v>
      </c>
      <c r="B27" s="65" t="s">
        <v>149</v>
      </c>
      <c r="C27" s="66">
        <v>40824</v>
      </c>
      <c r="D27" s="68">
        <v>0.51944444444444449</v>
      </c>
      <c r="E27" s="68">
        <v>0.54027777777777775</v>
      </c>
      <c r="F27" s="83">
        <f t="shared" si="0"/>
        <v>2.0833333333333259E-2</v>
      </c>
      <c r="G27" s="70">
        <v>3</v>
      </c>
      <c r="H27" s="70">
        <v>22</v>
      </c>
      <c r="I27" s="68">
        <v>0.52916666666666667</v>
      </c>
      <c r="J27" s="68">
        <v>9.7222222222221877E-3</v>
      </c>
      <c r="K27" s="65" t="s">
        <v>17</v>
      </c>
      <c r="L27" s="70">
        <v>2</v>
      </c>
      <c r="M27" s="65"/>
      <c r="N27" s="65" t="s">
        <v>150</v>
      </c>
      <c r="O27" s="65" t="s">
        <v>151</v>
      </c>
      <c r="P27" s="65">
        <v>160</v>
      </c>
      <c r="Q27" s="71">
        <v>24.77375</v>
      </c>
      <c r="R27" s="71">
        <v>-112.1058</v>
      </c>
      <c r="S27" s="72" t="s">
        <v>152</v>
      </c>
      <c r="T27" s="72" t="s">
        <v>152</v>
      </c>
      <c r="U27" s="69">
        <v>4</v>
      </c>
      <c r="V27" s="65" t="s">
        <v>153</v>
      </c>
      <c r="W27" s="76">
        <v>36</v>
      </c>
      <c r="X27" s="76">
        <v>10.90909090909091</v>
      </c>
      <c r="Y27" s="76">
        <v>46</v>
      </c>
      <c r="Z27" s="76">
        <v>13.939393939393939</v>
      </c>
      <c r="AA27" s="76">
        <v>46</v>
      </c>
      <c r="AB27" s="76">
        <v>13.939393939393939</v>
      </c>
      <c r="AC27" s="76">
        <v>41</v>
      </c>
      <c r="AD27" s="76">
        <v>12.424242424242426</v>
      </c>
      <c r="AE27" s="72">
        <v>17.6905</v>
      </c>
      <c r="AF27" s="72">
        <v>18</v>
      </c>
      <c r="AG27" s="72">
        <v>799.19872211710003</v>
      </c>
      <c r="AH27" s="72">
        <v>1.4679166775044603</v>
      </c>
      <c r="AI27" s="72">
        <v>1.4679166775044603</v>
      </c>
      <c r="AJ27" s="65">
        <v>14</v>
      </c>
      <c r="AK27" s="65">
        <v>1</v>
      </c>
      <c r="AL27" s="70">
        <v>1</v>
      </c>
      <c r="AM27" s="70">
        <v>3</v>
      </c>
      <c r="AN27" s="70">
        <v>3</v>
      </c>
      <c r="AO27" s="65">
        <v>2</v>
      </c>
      <c r="AP27" s="65">
        <v>1</v>
      </c>
    </row>
    <row r="28" spans="1:42" s="55" customFormat="1">
      <c r="A28" s="65" t="s">
        <v>148</v>
      </c>
      <c r="B28" s="65" t="s">
        <v>149</v>
      </c>
      <c r="C28" s="66">
        <v>40824</v>
      </c>
      <c r="D28" s="68">
        <v>0.51944444444444449</v>
      </c>
      <c r="E28" s="68">
        <v>0.54027777777777775</v>
      </c>
      <c r="F28" s="83">
        <f t="shared" si="0"/>
        <v>2.0833333333333259E-2</v>
      </c>
      <c r="G28" s="70">
        <v>4</v>
      </c>
      <c r="H28" s="70">
        <v>15</v>
      </c>
      <c r="I28" s="68">
        <v>0.53263888888888888</v>
      </c>
      <c r="J28" s="68">
        <v>1.3194444444444398E-2</v>
      </c>
      <c r="K28" s="65" t="s">
        <v>17</v>
      </c>
      <c r="L28" s="70">
        <v>2</v>
      </c>
      <c r="M28" s="65"/>
      <c r="N28" s="65" t="s">
        <v>150</v>
      </c>
      <c r="O28" s="65" t="s">
        <v>151</v>
      </c>
      <c r="P28" s="65">
        <v>160</v>
      </c>
      <c r="Q28" s="71">
        <v>24.77375</v>
      </c>
      <c r="R28" s="71">
        <v>-112.1058</v>
      </c>
      <c r="S28" s="72" t="s">
        <v>152</v>
      </c>
      <c r="T28" s="72" t="s">
        <v>152</v>
      </c>
      <c r="U28" s="69">
        <v>4</v>
      </c>
      <c r="V28" s="65" t="s">
        <v>153</v>
      </c>
      <c r="W28" s="76">
        <v>36</v>
      </c>
      <c r="X28" s="76">
        <v>10.90909090909091</v>
      </c>
      <c r="Y28" s="76">
        <v>46</v>
      </c>
      <c r="Z28" s="76">
        <v>13.939393939393939</v>
      </c>
      <c r="AA28" s="76">
        <v>46</v>
      </c>
      <c r="AB28" s="76">
        <v>13.939393939393939</v>
      </c>
      <c r="AC28" s="76">
        <v>41</v>
      </c>
      <c r="AD28" s="76">
        <v>12.424242424242426</v>
      </c>
      <c r="AE28" s="72">
        <v>12.454500000000001</v>
      </c>
      <c r="AF28" s="72">
        <v>12</v>
      </c>
      <c r="AG28" s="72">
        <v>245.7787754986133</v>
      </c>
      <c r="AH28" s="72">
        <v>2.9024816296394529E-2</v>
      </c>
      <c r="AI28" s="72">
        <v>2.9024816296394529E-2</v>
      </c>
      <c r="AJ28" s="65">
        <v>19</v>
      </c>
      <c r="AK28" s="65">
        <v>1</v>
      </c>
      <c r="AL28" s="70">
        <v>1</v>
      </c>
      <c r="AM28" s="70">
        <v>3</v>
      </c>
      <c r="AN28" s="70">
        <v>3</v>
      </c>
      <c r="AO28" s="65">
        <v>2</v>
      </c>
      <c r="AP28" s="65">
        <v>1</v>
      </c>
    </row>
    <row r="29" spans="1:42" s="55" customFormat="1">
      <c r="A29" s="65" t="s">
        <v>148</v>
      </c>
      <c r="B29" s="65" t="s">
        <v>149</v>
      </c>
      <c r="C29" s="66">
        <v>40824</v>
      </c>
      <c r="D29" s="68">
        <v>0.51944444444444449</v>
      </c>
      <c r="E29" s="68">
        <v>0.54027777777777775</v>
      </c>
      <c r="F29" s="83">
        <f t="shared" si="0"/>
        <v>2.0833333333333259E-2</v>
      </c>
      <c r="G29" s="70">
        <v>4</v>
      </c>
      <c r="H29" s="70">
        <v>19</v>
      </c>
      <c r="I29" s="68">
        <v>0.53263888888888888</v>
      </c>
      <c r="J29" s="68">
        <v>1.3194444444444398E-2</v>
      </c>
      <c r="K29" s="65" t="s">
        <v>17</v>
      </c>
      <c r="L29" s="70">
        <v>2</v>
      </c>
      <c r="M29" s="65"/>
      <c r="N29" s="65" t="s">
        <v>150</v>
      </c>
      <c r="O29" s="65" t="s">
        <v>151</v>
      </c>
      <c r="P29" s="65">
        <v>160</v>
      </c>
      <c r="Q29" s="71">
        <v>24.77375</v>
      </c>
      <c r="R29" s="71">
        <v>-112.1058</v>
      </c>
      <c r="S29" s="72" t="s">
        <v>152</v>
      </c>
      <c r="T29" s="72" t="s">
        <v>152</v>
      </c>
      <c r="U29" s="69">
        <v>4</v>
      </c>
      <c r="V29" s="65" t="s">
        <v>153</v>
      </c>
      <c r="W29" s="76">
        <v>36</v>
      </c>
      <c r="X29" s="76">
        <v>10.90909090909091</v>
      </c>
      <c r="Y29" s="76">
        <v>46</v>
      </c>
      <c r="Z29" s="76">
        <v>13.939393939393939</v>
      </c>
      <c r="AA29" s="76">
        <v>46</v>
      </c>
      <c r="AB29" s="76">
        <v>13.939393939393939</v>
      </c>
      <c r="AC29" s="76">
        <v>41</v>
      </c>
      <c r="AD29" s="76">
        <v>12.424242424242426</v>
      </c>
      <c r="AE29" s="72">
        <v>15.4465</v>
      </c>
      <c r="AF29" s="72">
        <v>15</v>
      </c>
      <c r="AG29" s="72">
        <v>506.66058069508574</v>
      </c>
      <c r="AH29" s="72">
        <v>0.70731750980722297</v>
      </c>
      <c r="AI29" s="72">
        <v>0.70731750980722297</v>
      </c>
      <c r="AJ29" s="65">
        <v>19</v>
      </c>
      <c r="AK29" s="65">
        <v>1</v>
      </c>
      <c r="AL29" s="70">
        <v>1</v>
      </c>
      <c r="AM29" s="70">
        <v>3</v>
      </c>
      <c r="AN29" s="70">
        <v>3</v>
      </c>
      <c r="AO29" s="65">
        <v>2</v>
      </c>
      <c r="AP29" s="65">
        <v>1</v>
      </c>
    </row>
    <row r="30" spans="1:42" s="55" customFormat="1">
      <c r="A30" s="65" t="s">
        <v>148</v>
      </c>
      <c r="B30" s="65" t="s">
        <v>149</v>
      </c>
      <c r="C30" s="66">
        <v>40824</v>
      </c>
      <c r="D30" s="68">
        <v>0.51944444444444449</v>
      </c>
      <c r="E30" s="68">
        <v>0.54027777777777775</v>
      </c>
      <c r="F30" s="83">
        <f t="shared" si="0"/>
        <v>2.0833333333333259E-2</v>
      </c>
      <c r="G30" s="70">
        <v>5</v>
      </c>
      <c r="H30" s="70">
        <v>6</v>
      </c>
      <c r="I30" s="68">
        <v>0.53541666666666665</v>
      </c>
      <c r="J30" s="68">
        <v>1.5972222222222165E-2</v>
      </c>
      <c r="K30" s="65" t="s">
        <v>17</v>
      </c>
      <c r="L30" s="70">
        <v>2</v>
      </c>
      <c r="M30" s="65"/>
      <c r="N30" s="65" t="s">
        <v>150</v>
      </c>
      <c r="O30" s="65" t="s">
        <v>151</v>
      </c>
      <c r="P30" s="65">
        <v>160</v>
      </c>
      <c r="Q30" s="71">
        <v>24.77375</v>
      </c>
      <c r="R30" s="71">
        <v>-112.1058</v>
      </c>
      <c r="S30" s="72" t="s">
        <v>152</v>
      </c>
      <c r="T30" s="72" t="s">
        <v>152</v>
      </c>
      <c r="U30" s="69">
        <v>4</v>
      </c>
      <c r="V30" s="65" t="s">
        <v>153</v>
      </c>
      <c r="W30" s="76">
        <v>36</v>
      </c>
      <c r="X30" s="76">
        <v>10.90909090909091</v>
      </c>
      <c r="Y30" s="76">
        <v>46</v>
      </c>
      <c r="Z30" s="76">
        <v>13.939393939393939</v>
      </c>
      <c r="AA30" s="76">
        <v>46</v>
      </c>
      <c r="AB30" s="76">
        <v>13.939393939393939</v>
      </c>
      <c r="AC30" s="76">
        <v>41</v>
      </c>
      <c r="AD30" s="76">
        <v>12.424242424242426</v>
      </c>
      <c r="AE30" s="72">
        <v>5.7224999999999993</v>
      </c>
      <c r="AF30" s="72">
        <v>6</v>
      </c>
      <c r="AG30" s="72">
        <v>18.019233408282847</v>
      </c>
      <c r="AH30" s="72">
        <v>-0.56314999313846459</v>
      </c>
      <c r="AI30" s="72">
        <v>0</v>
      </c>
      <c r="AJ30" s="65">
        <v>23</v>
      </c>
      <c r="AK30" s="65">
        <v>1</v>
      </c>
      <c r="AL30" s="70">
        <v>1</v>
      </c>
      <c r="AM30" s="70">
        <v>3</v>
      </c>
      <c r="AN30" s="70">
        <v>3</v>
      </c>
      <c r="AO30" s="65">
        <v>2</v>
      </c>
      <c r="AP30" s="65">
        <v>1</v>
      </c>
    </row>
    <row r="31" spans="1:42" s="55" customFormat="1">
      <c r="A31" s="65" t="s">
        <v>148</v>
      </c>
      <c r="B31" s="65" t="s">
        <v>149</v>
      </c>
      <c r="C31" s="66">
        <v>40824</v>
      </c>
      <c r="D31" s="68">
        <v>0.51944444444444449</v>
      </c>
      <c r="E31" s="68">
        <v>0.54027777777777775</v>
      </c>
      <c r="F31" s="83">
        <f t="shared" si="0"/>
        <v>2.0833333333333259E-2</v>
      </c>
      <c r="G31" s="70">
        <v>5</v>
      </c>
      <c r="H31" s="70">
        <v>17</v>
      </c>
      <c r="I31" s="68">
        <v>0.53541666666666665</v>
      </c>
      <c r="J31" s="68">
        <v>1.5972222222222165E-2</v>
      </c>
      <c r="K31" s="65" t="s">
        <v>17</v>
      </c>
      <c r="L31" s="70">
        <v>2</v>
      </c>
      <c r="M31" s="65"/>
      <c r="N31" s="65" t="s">
        <v>150</v>
      </c>
      <c r="O31" s="65" t="s">
        <v>151</v>
      </c>
      <c r="P31" s="65">
        <v>160</v>
      </c>
      <c r="Q31" s="71">
        <v>24.77375</v>
      </c>
      <c r="R31" s="71">
        <v>-112.1058</v>
      </c>
      <c r="S31" s="72" t="s">
        <v>152</v>
      </c>
      <c r="T31" s="72" t="s">
        <v>152</v>
      </c>
      <c r="U31" s="69">
        <v>4</v>
      </c>
      <c r="V31" s="65" t="s">
        <v>153</v>
      </c>
      <c r="W31" s="76">
        <v>36</v>
      </c>
      <c r="X31" s="76">
        <v>10.90909090909091</v>
      </c>
      <c r="Y31" s="76">
        <v>46</v>
      </c>
      <c r="Z31" s="76">
        <v>13.939393939393939</v>
      </c>
      <c r="AA31" s="76">
        <v>46</v>
      </c>
      <c r="AB31" s="76">
        <v>13.939393939393939</v>
      </c>
      <c r="AC31" s="76">
        <v>41</v>
      </c>
      <c r="AD31" s="76">
        <v>12.424242424242426</v>
      </c>
      <c r="AE31" s="72">
        <v>13.9505</v>
      </c>
      <c r="AF31" s="72">
        <v>14</v>
      </c>
      <c r="AG31" s="72">
        <v>359.80704047984557</v>
      </c>
      <c r="AH31" s="72">
        <v>0.32549830524759849</v>
      </c>
      <c r="AI31" s="72">
        <v>0.32549830524759849</v>
      </c>
      <c r="AJ31" s="65">
        <v>23</v>
      </c>
      <c r="AK31" s="65">
        <v>1</v>
      </c>
      <c r="AL31" s="70">
        <v>1</v>
      </c>
      <c r="AM31" s="70">
        <v>3</v>
      </c>
      <c r="AN31" s="70">
        <v>3</v>
      </c>
      <c r="AO31" s="65">
        <v>2</v>
      </c>
      <c r="AP31" s="65">
        <v>1</v>
      </c>
    </row>
    <row r="32" spans="1:42" s="55" customFormat="1">
      <c r="A32" s="65" t="s">
        <v>148</v>
      </c>
      <c r="B32" s="65" t="s">
        <v>149</v>
      </c>
      <c r="C32" s="66">
        <v>40824</v>
      </c>
      <c r="D32" s="68">
        <v>0.51944444444444449</v>
      </c>
      <c r="E32" s="68">
        <v>0.54027777777777775</v>
      </c>
      <c r="F32" s="83">
        <f t="shared" si="0"/>
        <v>2.0833333333333259E-2</v>
      </c>
      <c r="G32" s="70">
        <v>5</v>
      </c>
      <c r="H32" s="70">
        <v>19</v>
      </c>
      <c r="I32" s="68">
        <v>0.53541666666666665</v>
      </c>
      <c r="J32" s="68">
        <v>1.5972222222222165E-2</v>
      </c>
      <c r="K32" s="65" t="s">
        <v>17</v>
      </c>
      <c r="L32" s="70">
        <v>2</v>
      </c>
      <c r="M32" s="65"/>
      <c r="N32" s="65" t="s">
        <v>150</v>
      </c>
      <c r="O32" s="65" t="s">
        <v>151</v>
      </c>
      <c r="P32" s="65">
        <v>160</v>
      </c>
      <c r="Q32" s="71">
        <v>24.77375</v>
      </c>
      <c r="R32" s="71">
        <v>-112.1058</v>
      </c>
      <c r="S32" s="72" t="s">
        <v>152</v>
      </c>
      <c r="T32" s="72" t="s">
        <v>152</v>
      </c>
      <c r="U32" s="69">
        <v>4</v>
      </c>
      <c r="V32" s="65" t="s">
        <v>153</v>
      </c>
      <c r="W32" s="76">
        <v>36</v>
      </c>
      <c r="X32" s="76">
        <v>10.90909090909091</v>
      </c>
      <c r="Y32" s="76">
        <v>46</v>
      </c>
      <c r="Z32" s="76">
        <v>13.939393939393939</v>
      </c>
      <c r="AA32" s="76">
        <v>46</v>
      </c>
      <c r="AB32" s="76">
        <v>13.939393939393939</v>
      </c>
      <c r="AC32" s="76">
        <v>41</v>
      </c>
      <c r="AD32" s="76">
        <v>12.424242424242426</v>
      </c>
      <c r="AE32" s="72">
        <v>15.4465</v>
      </c>
      <c r="AF32" s="72">
        <v>15</v>
      </c>
      <c r="AG32" s="72">
        <v>506.66058069508574</v>
      </c>
      <c r="AH32" s="72">
        <v>0.70731750980722297</v>
      </c>
      <c r="AI32" s="72">
        <v>0.70731750980722297</v>
      </c>
      <c r="AJ32" s="65">
        <v>23</v>
      </c>
      <c r="AK32" s="65">
        <v>1</v>
      </c>
      <c r="AL32" s="70">
        <v>1</v>
      </c>
      <c r="AM32" s="70">
        <v>3</v>
      </c>
      <c r="AN32" s="70">
        <v>3</v>
      </c>
      <c r="AO32" s="65">
        <v>2</v>
      </c>
      <c r="AP32" s="65">
        <v>1</v>
      </c>
    </row>
    <row r="33" spans="1:42" s="55" customFormat="1">
      <c r="A33" s="65" t="s">
        <v>148</v>
      </c>
      <c r="B33" s="65" t="s">
        <v>149</v>
      </c>
      <c r="C33" s="66">
        <v>40824</v>
      </c>
      <c r="D33" s="68">
        <v>0.51944444444444449</v>
      </c>
      <c r="E33" s="68">
        <v>0.54027777777777775</v>
      </c>
      <c r="F33" s="83">
        <f t="shared" si="0"/>
        <v>2.0833333333333259E-2</v>
      </c>
      <c r="G33" s="70">
        <v>6</v>
      </c>
      <c r="H33" s="70">
        <v>13</v>
      </c>
      <c r="I33" s="68">
        <v>0.53680555555555554</v>
      </c>
      <c r="J33" s="68">
        <v>1.7361111111111049E-2</v>
      </c>
      <c r="K33" s="65" t="s">
        <v>17</v>
      </c>
      <c r="L33" s="70">
        <v>2</v>
      </c>
      <c r="M33" s="65"/>
      <c r="N33" s="65" t="s">
        <v>150</v>
      </c>
      <c r="O33" s="65" t="s">
        <v>151</v>
      </c>
      <c r="P33" s="65">
        <v>160</v>
      </c>
      <c r="Q33" s="71">
        <v>24.77375</v>
      </c>
      <c r="R33" s="71">
        <v>-112.1058</v>
      </c>
      <c r="S33" s="72" t="s">
        <v>152</v>
      </c>
      <c r="T33" s="72" t="s">
        <v>152</v>
      </c>
      <c r="U33" s="69">
        <v>4</v>
      </c>
      <c r="V33" s="65" t="s">
        <v>153</v>
      </c>
      <c r="W33" s="76">
        <v>36</v>
      </c>
      <c r="X33" s="76">
        <v>10.90909090909091</v>
      </c>
      <c r="Y33" s="76">
        <v>46</v>
      </c>
      <c r="Z33" s="76">
        <v>13.939393939393939</v>
      </c>
      <c r="AA33" s="76">
        <v>46</v>
      </c>
      <c r="AB33" s="76">
        <v>13.939393939393939</v>
      </c>
      <c r="AC33" s="76">
        <v>41</v>
      </c>
      <c r="AD33" s="76">
        <v>12.424242424242426</v>
      </c>
      <c r="AE33" s="72">
        <v>10.958500000000001</v>
      </c>
      <c r="AF33" s="72">
        <v>11</v>
      </c>
      <c r="AG33" s="72">
        <v>159.88648485388254</v>
      </c>
      <c r="AH33" s="72">
        <v>-0.19429513937990539</v>
      </c>
      <c r="AI33" s="72">
        <v>0</v>
      </c>
      <c r="AJ33" s="65">
        <v>25</v>
      </c>
      <c r="AK33" s="65">
        <v>1</v>
      </c>
      <c r="AL33" s="70">
        <v>1</v>
      </c>
      <c r="AM33" s="70">
        <v>3</v>
      </c>
      <c r="AN33" s="70">
        <v>3</v>
      </c>
      <c r="AO33" s="65">
        <v>2</v>
      </c>
      <c r="AP33" s="65">
        <v>1</v>
      </c>
    </row>
    <row r="34" spans="1:42" s="55" customFormat="1">
      <c r="A34" s="65"/>
      <c r="B34" s="65" t="s">
        <v>177</v>
      </c>
      <c r="C34" s="66">
        <v>40826</v>
      </c>
      <c r="D34" s="68">
        <v>1.3888888888888889E-3</v>
      </c>
      <c r="E34" s="68">
        <v>2.0833333333333333E-3</v>
      </c>
      <c r="F34" s="83">
        <f t="shared" si="0"/>
        <v>6.9444444444444436E-4</v>
      </c>
      <c r="G34" s="70" t="s">
        <v>152</v>
      </c>
      <c r="H34" s="70" t="s">
        <v>152</v>
      </c>
      <c r="I34" s="68"/>
      <c r="J34" s="68"/>
      <c r="K34" s="65" t="s">
        <v>152</v>
      </c>
      <c r="L34" s="70">
        <v>2</v>
      </c>
      <c r="M34" s="65" t="s">
        <v>20</v>
      </c>
      <c r="N34" s="65" t="s">
        <v>156</v>
      </c>
      <c r="O34" s="65" t="s">
        <v>157</v>
      </c>
      <c r="P34" s="65" t="s">
        <v>152</v>
      </c>
      <c r="Q34" s="71">
        <v>24.55546</v>
      </c>
      <c r="R34" s="71">
        <v>-112.10321</v>
      </c>
      <c r="S34" s="72" t="s">
        <v>152</v>
      </c>
      <c r="T34" s="72" t="s">
        <v>152</v>
      </c>
      <c r="U34" s="69" t="s">
        <v>152</v>
      </c>
      <c r="V34" s="65" t="s">
        <v>153</v>
      </c>
      <c r="W34" s="76"/>
      <c r="X34" s="76">
        <v>24</v>
      </c>
      <c r="Y34" s="76"/>
      <c r="Z34" s="76">
        <v>24</v>
      </c>
      <c r="AA34" s="76"/>
      <c r="AB34" s="76"/>
      <c r="AC34" s="76"/>
      <c r="AD34" s="76"/>
      <c r="AE34" s="72"/>
      <c r="AF34" s="72"/>
      <c r="AG34" s="72"/>
      <c r="AH34" s="72"/>
      <c r="AI34" s="72"/>
      <c r="AJ34" s="65"/>
      <c r="AK34" s="65"/>
      <c r="AL34" s="70"/>
      <c r="AM34" s="70"/>
      <c r="AN34" s="70"/>
      <c r="AO34" s="65"/>
      <c r="AP34" s="65"/>
    </row>
    <row r="35" spans="1:42" s="55" customFormat="1">
      <c r="A35" s="65" t="s">
        <v>158</v>
      </c>
      <c r="B35" s="65" t="s">
        <v>149</v>
      </c>
      <c r="C35" s="66">
        <v>40826</v>
      </c>
      <c r="D35" s="68">
        <v>0.52152777777777781</v>
      </c>
      <c r="E35" s="68">
        <v>0.54583333333333328</v>
      </c>
      <c r="F35" s="83">
        <f t="shared" si="0"/>
        <v>2.4305555555555469E-2</v>
      </c>
      <c r="G35" s="70">
        <v>1</v>
      </c>
      <c r="H35" s="70">
        <v>12</v>
      </c>
      <c r="I35" s="68">
        <v>0.53749999999999998</v>
      </c>
      <c r="J35" s="68">
        <v>1.5972222222222165E-2</v>
      </c>
      <c r="K35" s="65" t="s">
        <v>17</v>
      </c>
      <c r="L35" s="70">
        <v>2</v>
      </c>
      <c r="M35" s="65"/>
      <c r="N35" s="65" t="s">
        <v>156</v>
      </c>
      <c r="O35" s="65" t="s">
        <v>157</v>
      </c>
      <c r="P35" s="65">
        <v>160</v>
      </c>
      <c r="Q35" s="71">
        <v>24.554950000000002</v>
      </c>
      <c r="R35" s="71">
        <v>-112.10290999999999</v>
      </c>
      <c r="S35" s="72" t="s">
        <v>152</v>
      </c>
      <c r="T35" s="72" t="s">
        <v>152</v>
      </c>
      <c r="U35" s="69">
        <v>6</v>
      </c>
      <c r="V35" s="65" t="s">
        <v>153</v>
      </c>
      <c r="W35" s="76">
        <v>72</v>
      </c>
      <c r="X35" s="76">
        <v>21.81818181818182</v>
      </c>
      <c r="Y35" s="76">
        <v>73</v>
      </c>
      <c r="Z35" s="76">
        <v>22.121212121212121</v>
      </c>
      <c r="AA35" s="76">
        <v>73</v>
      </c>
      <c r="AB35" s="76">
        <v>22.121212121212121</v>
      </c>
      <c r="AC35" s="76">
        <v>72.5</v>
      </c>
      <c r="AD35" s="76">
        <v>21.969696969696969</v>
      </c>
      <c r="AE35" s="65">
        <v>10.2105</v>
      </c>
      <c r="AF35" s="65">
        <v>10</v>
      </c>
      <c r="AG35" s="65">
        <v>126.07993341662893</v>
      </c>
      <c r="AH35" s="65">
        <v>-0.28219217311676476</v>
      </c>
      <c r="AI35" s="65">
        <v>0</v>
      </c>
      <c r="AJ35" s="65">
        <v>19</v>
      </c>
      <c r="AK35" s="65">
        <v>1</v>
      </c>
      <c r="AL35" s="70">
        <v>2</v>
      </c>
      <c r="AM35" s="70">
        <v>2</v>
      </c>
      <c r="AN35" s="70">
        <v>2</v>
      </c>
      <c r="AO35" s="65">
        <v>2</v>
      </c>
      <c r="AP35" s="65">
        <v>1</v>
      </c>
    </row>
    <row r="36" spans="1:42" s="55" customFormat="1">
      <c r="A36" s="65" t="s">
        <v>158</v>
      </c>
      <c r="B36" s="65" t="s">
        <v>149</v>
      </c>
      <c r="C36" s="66">
        <v>40826</v>
      </c>
      <c r="D36" s="68">
        <v>0.52152777777777781</v>
      </c>
      <c r="E36" s="68">
        <v>0.54583333333333328</v>
      </c>
      <c r="F36" s="83">
        <f t="shared" si="0"/>
        <v>2.4305555555555469E-2</v>
      </c>
      <c r="G36" s="70">
        <v>2</v>
      </c>
      <c r="H36" s="70">
        <v>14</v>
      </c>
      <c r="I36" s="68">
        <v>0.54375000000000007</v>
      </c>
      <c r="J36" s="68">
        <v>2.2222222222222254E-2</v>
      </c>
      <c r="K36" s="65" t="s">
        <v>17</v>
      </c>
      <c r="L36" s="70">
        <v>2</v>
      </c>
      <c r="M36" s="65"/>
      <c r="N36" s="65" t="s">
        <v>156</v>
      </c>
      <c r="O36" s="65" t="s">
        <v>157</v>
      </c>
      <c r="P36" s="65">
        <v>160</v>
      </c>
      <c r="Q36" s="71">
        <v>24.554950000000002</v>
      </c>
      <c r="R36" s="71">
        <v>-112.10290999999999</v>
      </c>
      <c r="S36" s="72" t="s">
        <v>152</v>
      </c>
      <c r="T36" s="72" t="s">
        <v>152</v>
      </c>
      <c r="U36" s="69">
        <v>6</v>
      </c>
      <c r="V36" s="65" t="s">
        <v>153</v>
      </c>
      <c r="W36" s="76">
        <v>72</v>
      </c>
      <c r="X36" s="76">
        <v>21.81818181818182</v>
      </c>
      <c r="Y36" s="76">
        <v>73</v>
      </c>
      <c r="Z36" s="76">
        <v>22.121212121212121</v>
      </c>
      <c r="AA36" s="76">
        <v>73</v>
      </c>
      <c r="AB36" s="76">
        <v>22.121212121212121</v>
      </c>
      <c r="AC36" s="76">
        <v>72.5</v>
      </c>
      <c r="AD36" s="76">
        <v>21.969696969696969</v>
      </c>
      <c r="AE36" s="72">
        <v>11.7065</v>
      </c>
      <c r="AF36" s="72">
        <v>12</v>
      </c>
      <c r="AG36" s="72">
        <v>199.60111901661068</v>
      </c>
      <c r="AH36" s="72">
        <v>-9.1037090556812195E-2</v>
      </c>
      <c r="AI36" s="72">
        <v>0</v>
      </c>
      <c r="AJ36" s="65">
        <v>28</v>
      </c>
      <c r="AK36" s="65">
        <v>1</v>
      </c>
      <c r="AL36" s="70">
        <v>2</v>
      </c>
      <c r="AM36" s="70">
        <v>2</v>
      </c>
      <c r="AN36" s="70">
        <v>2</v>
      </c>
      <c r="AO36" s="65">
        <v>2</v>
      </c>
      <c r="AP36" s="65">
        <v>1</v>
      </c>
    </row>
    <row r="37" spans="1:42" s="55" customFormat="1">
      <c r="A37" s="65" t="s">
        <v>158</v>
      </c>
      <c r="B37" s="65" t="s">
        <v>149</v>
      </c>
      <c r="C37" s="66">
        <v>40826</v>
      </c>
      <c r="D37" s="68">
        <v>0.52152777777777781</v>
      </c>
      <c r="E37" s="68">
        <v>0.54583333333333328</v>
      </c>
      <c r="F37" s="83">
        <f t="shared" si="0"/>
        <v>2.4305555555555469E-2</v>
      </c>
      <c r="G37" s="70">
        <v>3</v>
      </c>
      <c r="H37" s="70">
        <v>18</v>
      </c>
      <c r="I37" s="68">
        <v>0.54513888888888895</v>
      </c>
      <c r="J37" s="68">
        <v>2.3611111111111138E-2</v>
      </c>
      <c r="K37" s="65" t="s">
        <v>17</v>
      </c>
      <c r="L37" s="70">
        <v>2</v>
      </c>
      <c r="M37" s="65"/>
      <c r="N37" s="65" t="s">
        <v>156</v>
      </c>
      <c r="O37" s="65" t="s">
        <v>157</v>
      </c>
      <c r="P37" s="65">
        <v>160</v>
      </c>
      <c r="Q37" s="71">
        <v>24.554950000000002</v>
      </c>
      <c r="R37" s="71">
        <v>-112.10290999999999</v>
      </c>
      <c r="S37" s="72" t="s">
        <v>152</v>
      </c>
      <c r="T37" s="72" t="s">
        <v>152</v>
      </c>
      <c r="U37" s="69">
        <v>6</v>
      </c>
      <c r="V37" s="65" t="s">
        <v>153</v>
      </c>
      <c r="W37" s="76">
        <v>72</v>
      </c>
      <c r="X37" s="76">
        <v>21.81818181818182</v>
      </c>
      <c r="Y37" s="76">
        <v>73</v>
      </c>
      <c r="Z37" s="76">
        <v>22.121212121212121</v>
      </c>
      <c r="AA37" s="76">
        <v>73</v>
      </c>
      <c r="AB37" s="76">
        <v>22.121212121212121</v>
      </c>
      <c r="AC37" s="76">
        <v>72.5</v>
      </c>
      <c r="AD37" s="76">
        <v>21.969696969696969</v>
      </c>
      <c r="AE37" s="72">
        <v>14.698500000000001</v>
      </c>
      <c r="AF37" s="72">
        <v>15</v>
      </c>
      <c r="AG37" s="72">
        <v>428.83019204754055</v>
      </c>
      <c r="AH37" s="72">
        <v>0.50495849932360548</v>
      </c>
      <c r="AI37" s="72">
        <v>0.50495849932360548</v>
      </c>
      <c r="AJ37" s="65">
        <v>30</v>
      </c>
      <c r="AK37" s="65">
        <v>1</v>
      </c>
      <c r="AL37" s="70">
        <v>2</v>
      </c>
      <c r="AM37" s="70">
        <v>2</v>
      </c>
      <c r="AN37" s="70">
        <v>2</v>
      </c>
      <c r="AO37" s="65">
        <v>2</v>
      </c>
      <c r="AP37" s="65">
        <v>1</v>
      </c>
    </row>
    <row r="38" spans="1:42" s="56" customFormat="1">
      <c r="A38" s="80" t="s">
        <v>179</v>
      </c>
      <c r="B38" s="80" t="s">
        <v>177</v>
      </c>
      <c r="C38" s="81">
        <v>40826</v>
      </c>
      <c r="D38" s="83">
        <v>6.9444444444444447E-4</v>
      </c>
      <c r="E38" s="83">
        <v>2.2222222222222223E-2</v>
      </c>
      <c r="F38" s="83">
        <f t="shared" si="0"/>
        <v>2.1527777777777778E-2</v>
      </c>
      <c r="G38" s="85">
        <v>1</v>
      </c>
      <c r="H38" s="85">
        <v>14</v>
      </c>
      <c r="I38" s="83">
        <v>7.6388888888888886E-3</v>
      </c>
      <c r="J38" s="83">
        <v>6.9444444444444198E-3</v>
      </c>
      <c r="K38" s="80" t="s">
        <v>17</v>
      </c>
      <c r="L38" s="85">
        <v>2</v>
      </c>
      <c r="M38" s="80"/>
      <c r="N38" s="80" t="s">
        <v>156</v>
      </c>
      <c r="O38" s="80" t="s">
        <v>157</v>
      </c>
      <c r="P38" s="80">
        <v>300</v>
      </c>
      <c r="Q38" s="86">
        <v>24.557670000000002</v>
      </c>
      <c r="R38" s="86">
        <v>-112.10419</v>
      </c>
      <c r="S38" s="87" t="s">
        <v>152</v>
      </c>
      <c r="T38" s="87" t="s">
        <v>152</v>
      </c>
      <c r="U38" s="84">
        <v>6</v>
      </c>
      <c r="V38" s="80" t="s">
        <v>153</v>
      </c>
      <c r="W38" s="93">
        <v>50.16</v>
      </c>
      <c r="X38" s="93">
        <v>15.2</v>
      </c>
      <c r="Y38" s="93">
        <v>46.859999999999992</v>
      </c>
      <c r="Z38" s="93">
        <v>14.2</v>
      </c>
      <c r="AA38" s="93">
        <v>50.16</v>
      </c>
      <c r="AB38" s="93">
        <v>15.2</v>
      </c>
      <c r="AC38" s="93">
        <v>48.509999999999991</v>
      </c>
      <c r="AD38" s="93">
        <v>14.7</v>
      </c>
      <c r="AE38" s="87">
        <v>11.7065</v>
      </c>
      <c r="AF38" s="87">
        <v>12</v>
      </c>
      <c r="AG38" s="87">
        <v>199.60111901661068</v>
      </c>
      <c r="AH38" s="87">
        <v>-9.1037090556812195E-2</v>
      </c>
      <c r="AI38" s="87">
        <v>0</v>
      </c>
      <c r="AJ38" s="80">
        <v>11</v>
      </c>
      <c r="AK38" s="80">
        <v>1</v>
      </c>
      <c r="AL38" s="85">
        <v>1</v>
      </c>
      <c r="AM38" s="85">
        <v>3</v>
      </c>
      <c r="AN38" s="85">
        <v>3</v>
      </c>
      <c r="AO38" s="80">
        <v>2</v>
      </c>
      <c r="AP38" s="80">
        <v>1</v>
      </c>
    </row>
    <row r="39" spans="1:42" s="56" customFormat="1">
      <c r="A39" s="80" t="s">
        <v>179</v>
      </c>
      <c r="B39" s="80" t="s">
        <v>177</v>
      </c>
      <c r="C39" s="81">
        <v>40826</v>
      </c>
      <c r="D39" s="83">
        <v>6.9444444444444447E-4</v>
      </c>
      <c r="E39" s="83">
        <v>2.2222222222222223E-2</v>
      </c>
      <c r="F39" s="83">
        <f t="shared" si="0"/>
        <v>2.1527777777777778E-2</v>
      </c>
      <c r="G39" s="85">
        <v>2</v>
      </c>
      <c r="H39" s="85">
        <v>12</v>
      </c>
      <c r="I39" s="83">
        <v>1.3194444444444444E-2</v>
      </c>
      <c r="J39" s="83">
        <v>1.2499999999999956E-2</v>
      </c>
      <c r="K39" s="80" t="s">
        <v>17</v>
      </c>
      <c r="L39" s="85">
        <v>2</v>
      </c>
      <c r="M39" s="80"/>
      <c r="N39" s="80" t="s">
        <v>156</v>
      </c>
      <c r="O39" s="80" t="s">
        <v>157</v>
      </c>
      <c r="P39" s="80">
        <v>300</v>
      </c>
      <c r="Q39" s="86">
        <v>24.557670000000002</v>
      </c>
      <c r="R39" s="86">
        <v>-112.10419</v>
      </c>
      <c r="S39" s="87" t="s">
        <v>152</v>
      </c>
      <c r="T39" s="87" t="s">
        <v>152</v>
      </c>
      <c r="U39" s="84">
        <v>6</v>
      </c>
      <c r="V39" s="80" t="s">
        <v>153</v>
      </c>
      <c r="W39" s="93">
        <v>50.16</v>
      </c>
      <c r="X39" s="93">
        <v>15.2</v>
      </c>
      <c r="Y39" s="93">
        <v>46.859999999999992</v>
      </c>
      <c r="Z39" s="93">
        <v>14.2</v>
      </c>
      <c r="AA39" s="93">
        <v>50.16</v>
      </c>
      <c r="AB39" s="93">
        <v>15.2</v>
      </c>
      <c r="AC39" s="93">
        <v>48.509999999999991</v>
      </c>
      <c r="AD39" s="93">
        <v>14.7</v>
      </c>
      <c r="AE39" s="87">
        <v>10.2105</v>
      </c>
      <c r="AF39" s="87">
        <v>10</v>
      </c>
      <c r="AG39" s="87">
        <v>126.07993341662893</v>
      </c>
      <c r="AH39" s="87">
        <v>-0.28219217311676476</v>
      </c>
      <c r="AI39" s="87">
        <v>0</v>
      </c>
      <c r="AJ39" s="80">
        <v>14</v>
      </c>
      <c r="AK39" s="80">
        <v>1</v>
      </c>
      <c r="AL39" s="85">
        <v>1</v>
      </c>
      <c r="AM39" s="85">
        <v>3</v>
      </c>
      <c r="AN39" s="85">
        <v>3</v>
      </c>
      <c r="AO39" s="80">
        <v>2</v>
      </c>
      <c r="AP39" s="80">
        <v>1</v>
      </c>
    </row>
    <row r="40" spans="1:42" s="56" customFormat="1">
      <c r="A40" s="80" t="s">
        <v>179</v>
      </c>
      <c r="B40" s="80" t="s">
        <v>177</v>
      </c>
      <c r="C40" s="81">
        <v>40826</v>
      </c>
      <c r="D40" s="83">
        <v>6.9444444444444447E-4</v>
      </c>
      <c r="E40" s="83">
        <v>2.2222222222222223E-2</v>
      </c>
      <c r="F40" s="83">
        <f t="shared" si="0"/>
        <v>2.1527777777777778E-2</v>
      </c>
      <c r="G40" s="85">
        <v>3</v>
      </c>
      <c r="H40" s="85">
        <v>13</v>
      </c>
      <c r="I40" s="83">
        <v>1.5972222222222224E-2</v>
      </c>
      <c r="J40" s="83">
        <v>1.5277777777777724E-2</v>
      </c>
      <c r="K40" s="80" t="s">
        <v>17</v>
      </c>
      <c r="L40" s="85">
        <v>2</v>
      </c>
      <c r="M40" s="80"/>
      <c r="N40" s="80" t="s">
        <v>156</v>
      </c>
      <c r="O40" s="80" t="s">
        <v>157</v>
      </c>
      <c r="P40" s="80">
        <v>300</v>
      </c>
      <c r="Q40" s="86">
        <v>24.557670000000002</v>
      </c>
      <c r="R40" s="86">
        <v>-112.10419</v>
      </c>
      <c r="S40" s="87" t="s">
        <v>152</v>
      </c>
      <c r="T40" s="87" t="s">
        <v>152</v>
      </c>
      <c r="U40" s="84">
        <v>6</v>
      </c>
      <c r="V40" s="80" t="s">
        <v>153</v>
      </c>
      <c r="W40" s="93">
        <v>50.16</v>
      </c>
      <c r="X40" s="93">
        <v>15.2</v>
      </c>
      <c r="Y40" s="93">
        <v>46.859999999999992</v>
      </c>
      <c r="Z40" s="93">
        <v>14.2</v>
      </c>
      <c r="AA40" s="93">
        <v>50.16</v>
      </c>
      <c r="AB40" s="93">
        <v>15.2</v>
      </c>
      <c r="AC40" s="93">
        <v>48.509999999999991</v>
      </c>
      <c r="AD40" s="93">
        <v>14.7</v>
      </c>
      <c r="AE40" s="87">
        <v>10.958500000000001</v>
      </c>
      <c r="AF40" s="87">
        <v>11</v>
      </c>
      <c r="AG40" s="87">
        <v>159.88648485388254</v>
      </c>
      <c r="AH40" s="87">
        <v>-0.19429513937990539</v>
      </c>
      <c r="AI40" s="87">
        <v>0</v>
      </c>
      <c r="AJ40" s="80">
        <v>23</v>
      </c>
      <c r="AK40" s="80">
        <v>1</v>
      </c>
      <c r="AL40" s="85">
        <v>1</v>
      </c>
      <c r="AM40" s="85">
        <v>3</v>
      </c>
      <c r="AN40" s="85">
        <v>3</v>
      </c>
      <c r="AO40" s="80">
        <v>2</v>
      </c>
      <c r="AP40" s="80">
        <v>1</v>
      </c>
    </row>
    <row r="41" spans="1:42" s="56" customFormat="1">
      <c r="A41" s="80" t="s">
        <v>179</v>
      </c>
      <c r="B41" s="80" t="s">
        <v>177</v>
      </c>
      <c r="C41" s="81">
        <v>40826</v>
      </c>
      <c r="D41" s="83">
        <v>6.9444444444444447E-4</v>
      </c>
      <c r="E41" s="83">
        <v>2.2222222222222223E-2</v>
      </c>
      <c r="F41" s="83">
        <f t="shared" si="0"/>
        <v>2.1527777777777778E-2</v>
      </c>
      <c r="G41" s="85">
        <v>3</v>
      </c>
      <c r="H41" s="85">
        <v>13</v>
      </c>
      <c r="I41" s="83">
        <v>1.5972222222222224E-2</v>
      </c>
      <c r="J41" s="83">
        <v>1.5277777777777724E-2</v>
      </c>
      <c r="K41" s="80" t="s">
        <v>17</v>
      </c>
      <c r="L41" s="85">
        <v>2</v>
      </c>
      <c r="M41" s="80"/>
      <c r="N41" s="80" t="s">
        <v>156</v>
      </c>
      <c r="O41" s="80" t="s">
        <v>157</v>
      </c>
      <c r="P41" s="80">
        <v>300</v>
      </c>
      <c r="Q41" s="86">
        <v>24.557670000000002</v>
      </c>
      <c r="R41" s="86">
        <v>-112.10419</v>
      </c>
      <c r="S41" s="87" t="s">
        <v>152</v>
      </c>
      <c r="T41" s="87" t="s">
        <v>152</v>
      </c>
      <c r="U41" s="84">
        <v>6</v>
      </c>
      <c r="V41" s="80" t="s">
        <v>153</v>
      </c>
      <c r="W41" s="93">
        <v>50.16</v>
      </c>
      <c r="X41" s="93">
        <v>15.2</v>
      </c>
      <c r="Y41" s="93">
        <v>46.859999999999992</v>
      </c>
      <c r="Z41" s="93">
        <v>14.2</v>
      </c>
      <c r="AA41" s="93">
        <v>50.16</v>
      </c>
      <c r="AB41" s="93">
        <v>15.2</v>
      </c>
      <c r="AC41" s="93">
        <v>48.509999999999991</v>
      </c>
      <c r="AD41" s="93">
        <v>14.7</v>
      </c>
      <c r="AE41" s="87">
        <v>10.958500000000001</v>
      </c>
      <c r="AF41" s="87">
        <v>11</v>
      </c>
      <c r="AG41" s="87">
        <v>159.88648485388254</v>
      </c>
      <c r="AH41" s="87">
        <v>-0.19429513937990539</v>
      </c>
      <c r="AI41" s="87">
        <v>0</v>
      </c>
      <c r="AJ41" s="80">
        <v>23</v>
      </c>
      <c r="AK41" s="80">
        <v>1</v>
      </c>
      <c r="AL41" s="85">
        <v>1</v>
      </c>
      <c r="AM41" s="85">
        <v>3</v>
      </c>
      <c r="AN41" s="85">
        <v>3</v>
      </c>
      <c r="AO41" s="80">
        <v>2</v>
      </c>
      <c r="AP41" s="80">
        <v>1</v>
      </c>
    </row>
    <row r="42" spans="1:42" s="56" customFormat="1">
      <c r="A42" s="80" t="s">
        <v>179</v>
      </c>
      <c r="B42" s="80" t="s">
        <v>177</v>
      </c>
      <c r="C42" s="81">
        <v>40826</v>
      </c>
      <c r="D42" s="83">
        <v>6.9444444444444447E-4</v>
      </c>
      <c r="E42" s="83">
        <v>2.2222222222222223E-2</v>
      </c>
      <c r="F42" s="83">
        <f t="shared" si="0"/>
        <v>2.1527777777777778E-2</v>
      </c>
      <c r="G42" s="85">
        <v>4</v>
      </c>
      <c r="H42" s="85">
        <v>15</v>
      </c>
      <c r="I42" s="83">
        <v>1.9444444444444445E-2</v>
      </c>
      <c r="J42" s="83">
        <v>1.8749999999999989E-2</v>
      </c>
      <c r="K42" s="80" t="s">
        <v>17</v>
      </c>
      <c r="L42" s="85">
        <v>2</v>
      </c>
      <c r="M42" s="80"/>
      <c r="N42" s="80" t="s">
        <v>156</v>
      </c>
      <c r="O42" s="80" t="s">
        <v>157</v>
      </c>
      <c r="P42" s="80">
        <v>300</v>
      </c>
      <c r="Q42" s="86">
        <v>24.557670000000002</v>
      </c>
      <c r="R42" s="86">
        <v>-112.10419</v>
      </c>
      <c r="S42" s="87" t="s">
        <v>152</v>
      </c>
      <c r="T42" s="87" t="s">
        <v>152</v>
      </c>
      <c r="U42" s="84">
        <v>6</v>
      </c>
      <c r="V42" s="80" t="s">
        <v>153</v>
      </c>
      <c r="W42" s="93">
        <v>50.16</v>
      </c>
      <c r="X42" s="93">
        <v>15.2</v>
      </c>
      <c r="Y42" s="93">
        <v>46.859999999999992</v>
      </c>
      <c r="Z42" s="93">
        <v>14.2</v>
      </c>
      <c r="AA42" s="93">
        <v>50.16</v>
      </c>
      <c r="AB42" s="93">
        <v>15.2</v>
      </c>
      <c r="AC42" s="93">
        <v>48.509999999999991</v>
      </c>
      <c r="AD42" s="93">
        <v>14.7</v>
      </c>
      <c r="AE42" s="87">
        <v>12.454500000000001</v>
      </c>
      <c r="AF42" s="87">
        <v>12</v>
      </c>
      <c r="AG42" s="87">
        <v>245.7787754986133</v>
      </c>
      <c r="AH42" s="87">
        <v>2.9024816296394529E-2</v>
      </c>
      <c r="AI42" s="87">
        <v>2.9024816296394529E-2</v>
      </c>
      <c r="AJ42" s="80">
        <v>28</v>
      </c>
      <c r="AK42" s="80">
        <v>1</v>
      </c>
      <c r="AL42" s="85">
        <v>1</v>
      </c>
      <c r="AM42" s="85">
        <v>3</v>
      </c>
      <c r="AN42" s="85">
        <v>3</v>
      </c>
      <c r="AO42" s="80">
        <v>2</v>
      </c>
      <c r="AP42" s="80">
        <v>1</v>
      </c>
    </row>
    <row r="43" spans="1:42" s="56" customFormat="1">
      <c r="A43" s="80" t="s">
        <v>179</v>
      </c>
      <c r="B43" s="80" t="s">
        <v>177</v>
      </c>
      <c r="C43" s="81">
        <v>40826</v>
      </c>
      <c r="D43" s="83">
        <v>6.9444444444444447E-4</v>
      </c>
      <c r="E43" s="83">
        <v>2.2222222222222223E-2</v>
      </c>
      <c r="F43" s="83">
        <f t="shared" si="0"/>
        <v>2.1527777777777778E-2</v>
      </c>
      <c r="G43" s="85">
        <v>5</v>
      </c>
      <c r="H43" s="85">
        <v>10</v>
      </c>
      <c r="I43" s="83">
        <v>2.0833333333333332E-2</v>
      </c>
      <c r="J43" s="83">
        <v>2.0138888888888873E-2</v>
      </c>
      <c r="K43" s="80" t="s">
        <v>17</v>
      </c>
      <c r="L43" s="85">
        <v>2</v>
      </c>
      <c r="M43" s="80"/>
      <c r="N43" s="80" t="s">
        <v>156</v>
      </c>
      <c r="O43" s="80" t="s">
        <v>157</v>
      </c>
      <c r="P43" s="80">
        <v>300</v>
      </c>
      <c r="Q43" s="86">
        <v>24.557670000000002</v>
      </c>
      <c r="R43" s="86">
        <v>-112.10419</v>
      </c>
      <c r="S43" s="87" t="s">
        <v>152</v>
      </c>
      <c r="T43" s="87" t="s">
        <v>152</v>
      </c>
      <c r="U43" s="84">
        <v>6</v>
      </c>
      <c r="V43" s="80" t="s">
        <v>153</v>
      </c>
      <c r="W43" s="93">
        <v>50.16</v>
      </c>
      <c r="X43" s="93">
        <v>15.2</v>
      </c>
      <c r="Y43" s="93">
        <v>46.859999999999992</v>
      </c>
      <c r="Z43" s="93">
        <v>14.2</v>
      </c>
      <c r="AA43" s="93">
        <v>50.16</v>
      </c>
      <c r="AB43" s="93">
        <v>15.2</v>
      </c>
      <c r="AC43" s="93">
        <v>48.509999999999991</v>
      </c>
      <c r="AD43" s="93">
        <v>14.7</v>
      </c>
      <c r="AE43" s="87">
        <v>8.714500000000001</v>
      </c>
      <c r="AF43" s="87">
        <v>9</v>
      </c>
      <c r="AG43" s="87">
        <v>74.039372912203305</v>
      </c>
      <c r="AH43" s="87">
        <v>-0.41749763042827137</v>
      </c>
      <c r="AI43" s="87">
        <v>0</v>
      </c>
      <c r="AJ43" s="80">
        <v>30</v>
      </c>
      <c r="AK43" s="80">
        <v>1</v>
      </c>
      <c r="AL43" s="85">
        <v>1</v>
      </c>
      <c r="AM43" s="85">
        <v>3</v>
      </c>
      <c r="AN43" s="85">
        <v>3</v>
      </c>
      <c r="AO43" s="80">
        <v>2</v>
      </c>
      <c r="AP43" s="80">
        <v>1</v>
      </c>
    </row>
    <row r="44" spans="1:42" s="56" customFormat="1">
      <c r="A44" s="80" t="s">
        <v>179</v>
      </c>
      <c r="B44" s="80" t="s">
        <v>177</v>
      </c>
      <c r="C44" s="81">
        <v>40826</v>
      </c>
      <c r="D44" s="83">
        <v>6.9444444444444447E-4</v>
      </c>
      <c r="E44" s="83">
        <v>2.2222222222222223E-2</v>
      </c>
      <c r="F44" s="83">
        <f t="shared" si="0"/>
        <v>2.1527777777777778E-2</v>
      </c>
      <c r="G44" s="85">
        <v>5</v>
      </c>
      <c r="H44" s="85">
        <v>13</v>
      </c>
      <c r="I44" s="83">
        <v>2.0833333333333332E-2</v>
      </c>
      <c r="J44" s="83">
        <v>2.0138888888888873E-2</v>
      </c>
      <c r="K44" s="80" t="s">
        <v>17</v>
      </c>
      <c r="L44" s="85">
        <v>2</v>
      </c>
      <c r="M44" s="80"/>
      <c r="N44" s="80" t="s">
        <v>156</v>
      </c>
      <c r="O44" s="80" t="s">
        <v>157</v>
      </c>
      <c r="P44" s="80">
        <v>300</v>
      </c>
      <c r="Q44" s="86">
        <v>24.557670000000002</v>
      </c>
      <c r="R44" s="86">
        <v>-112.10419</v>
      </c>
      <c r="S44" s="87" t="s">
        <v>152</v>
      </c>
      <c r="T44" s="87" t="s">
        <v>152</v>
      </c>
      <c r="U44" s="84">
        <v>6</v>
      </c>
      <c r="V44" s="80" t="s">
        <v>153</v>
      </c>
      <c r="W44" s="93">
        <v>50.16</v>
      </c>
      <c r="X44" s="93">
        <v>15.2</v>
      </c>
      <c r="Y44" s="93">
        <v>46.859999999999992</v>
      </c>
      <c r="Z44" s="93">
        <v>14.2</v>
      </c>
      <c r="AA44" s="93">
        <v>50.16</v>
      </c>
      <c r="AB44" s="93">
        <v>15.2</v>
      </c>
      <c r="AC44" s="93">
        <v>48.509999999999991</v>
      </c>
      <c r="AD44" s="93">
        <v>14.7</v>
      </c>
      <c r="AE44" s="87">
        <v>10.958500000000001</v>
      </c>
      <c r="AF44" s="87">
        <v>11</v>
      </c>
      <c r="AG44" s="87">
        <v>159.88648485388254</v>
      </c>
      <c r="AH44" s="87">
        <v>-0.19429513937990539</v>
      </c>
      <c r="AI44" s="87">
        <v>0</v>
      </c>
      <c r="AJ44" s="80">
        <v>30</v>
      </c>
      <c r="AK44" s="80">
        <v>1</v>
      </c>
      <c r="AL44" s="85">
        <v>1</v>
      </c>
      <c r="AM44" s="85">
        <v>3</v>
      </c>
      <c r="AN44" s="85">
        <v>3</v>
      </c>
      <c r="AO44" s="80">
        <v>2</v>
      </c>
      <c r="AP44" s="80">
        <v>1</v>
      </c>
    </row>
    <row r="45" spans="1:42" s="55" customFormat="1">
      <c r="A45" s="65" t="s">
        <v>155</v>
      </c>
      <c r="B45" s="65" t="s">
        <v>149</v>
      </c>
      <c r="C45" s="66">
        <v>40826</v>
      </c>
      <c r="D45" s="68">
        <v>0.47847222222222219</v>
      </c>
      <c r="E45" s="68">
        <v>0.49444444444444446</v>
      </c>
      <c r="F45" s="83">
        <f t="shared" si="0"/>
        <v>1.5972222222222276E-2</v>
      </c>
      <c r="G45" s="70">
        <v>1</v>
      </c>
      <c r="H45" s="70">
        <v>5</v>
      </c>
      <c r="I45" s="68">
        <v>0.47847222222222219</v>
      </c>
      <c r="J45" s="68">
        <v>0</v>
      </c>
      <c r="K45" s="65" t="s">
        <v>17</v>
      </c>
      <c r="L45" s="70">
        <v>2</v>
      </c>
      <c r="M45" s="65"/>
      <c r="N45" s="65" t="s">
        <v>156</v>
      </c>
      <c r="O45" s="65" t="s">
        <v>157</v>
      </c>
      <c r="P45" s="65">
        <v>160</v>
      </c>
      <c r="Q45" s="71">
        <v>24.557729999999999</v>
      </c>
      <c r="R45" s="71">
        <v>-112.10432</v>
      </c>
      <c r="S45" s="72" t="s">
        <v>152</v>
      </c>
      <c r="T45" s="72" t="s">
        <v>152</v>
      </c>
      <c r="U45" s="69">
        <v>6</v>
      </c>
      <c r="V45" s="65" t="s">
        <v>153</v>
      </c>
      <c r="W45" s="76">
        <v>55</v>
      </c>
      <c r="X45" s="76">
        <v>16.666666666666668</v>
      </c>
      <c r="Y45" s="76">
        <v>49</v>
      </c>
      <c r="Z45" s="76">
        <v>14.84848484848485</v>
      </c>
      <c r="AA45" s="76">
        <v>55</v>
      </c>
      <c r="AB45" s="76">
        <v>16.666666666666668</v>
      </c>
      <c r="AC45" s="76">
        <v>52</v>
      </c>
      <c r="AD45" s="76">
        <v>15.757575757575758</v>
      </c>
      <c r="AE45" s="72">
        <v>4.9744999999999999</v>
      </c>
      <c r="AF45" s="72">
        <v>5</v>
      </c>
      <c r="AG45" s="72">
        <v>11.25449780001343</v>
      </c>
      <c r="AH45" s="72">
        <v>-0.5807383057199651</v>
      </c>
      <c r="AI45" s="72">
        <v>0</v>
      </c>
      <c r="AJ45" s="65">
        <v>1</v>
      </c>
      <c r="AK45" s="65">
        <v>1</v>
      </c>
      <c r="AL45" s="70">
        <v>1</v>
      </c>
      <c r="AM45" s="70">
        <v>1</v>
      </c>
      <c r="AN45" s="70">
        <v>1</v>
      </c>
      <c r="AO45" s="65">
        <v>2</v>
      </c>
      <c r="AP45" s="65">
        <v>1</v>
      </c>
    </row>
    <row r="46" spans="1:42" s="55" customFormat="1">
      <c r="A46" s="65" t="s">
        <v>155</v>
      </c>
      <c r="B46" s="65" t="s">
        <v>149</v>
      </c>
      <c r="C46" s="66">
        <v>40826</v>
      </c>
      <c r="D46" s="68">
        <v>0.47847222222222219</v>
      </c>
      <c r="E46" s="68">
        <v>0.49444444444444446</v>
      </c>
      <c r="F46" s="83">
        <f t="shared" si="0"/>
        <v>1.5972222222222276E-2</v>
      </c>
      <c r="G46" s="70">
        <v>1</v>
      </c>
      <c r="H46" s="70">
        <v>9</v>
      </c>
      <c r="I46" s="68">
        <v>0.47847222222222219</v>
      </c>
      <c r="J46" s="68">
        <v>0</v>
      </c>
      <c r="K46" s="65" t="s">
        <v>17</v>
      </c>
      <c r="L46" s="70">
        <v>2</v>
      </c>
      <c r="M46" s="65"/>
      <c r="N46" s="65" t="s">
        <v>156</v>
      </c>
      <c r="O46" s="65" t="s">
        <v>157</v>
      </c>
      <c r="P46" s="65">
        <v>160</v>
      </c>
      <c r="Q46" s="71">
        <v>24.557729999999999</v>
      </c>
      <c r="R46" s="71">
        <v>-112.10432</v>
      </c>
      <c r="S46" s="72" t="s">
        <v>152</v>
      </c>
      <c r="T46" s="72" t="s">
        <v>152</v>
      </c>
      <c r="U46" s="69">
        <v>6</v>
      </c>
      <c r="V46" s="65" t="s">
        <v>153</v>
      </c>
      <c r="W46" s="76">
        <v>55</v>
      </c>
      <c r="X46" s="76">
        <v>16.666666666666668</v>
      </c>
      <c r="Y46" s="76">
        <v>49</v>
      </c>
      <c r="Z46" s="76">
        <v>14.84848484848485</v>
      </c>
      <c r="AA46" s="76">
        <v>55</v>
      </c>
      <c r="AB46" s="76">
        <v>16.666666666666668</v>
      </c>
      <c r="AC46" s="76">
        <v>52</v>
      </c>
      <c r="AD46" s="76">
        <v>15.757575757575758</v>
      </c>
      <c r="AE46" s="72">
        <v>7.9664999999999999</v>
      </c>
      <c r="AF46" s="72">
        <v>8</v>
      </c>
      <c r="AG46" s="72">
        <v>54.7654955194511</v>
      </c>
      <c r="AH46" s="72">
        <v>-0.46760971164942711</v>
      </c>
      <c r="AI46" s="72">
        <v>0</v>
      </c>
      <c r="AJ46" s="65">
        <v>1</v>
      </c>
      <c r="AK46" s="65">
        <v>1</v>
      </c>
      <c r="AL46" s="70">
        <v>1</v>
      </c>
      <c r="AM46" s="70">
        <v>1</v>
      </c>
      <c r="AN46" s="70">
        <v>1</v>
      </c>
      <c r="AO46" s="65">
        <v>2</v>
      </c>
      <c r="AP46" s="65">
        <v>1</v>
      </c>
    </row>
    <row r="47" spans="1:42" s="55" customFormat="1">
      <c r="A47" s="65" t="s">
        <v>155</v>
      </c>
      <c r="B47" s="65" t="s">
        <v>149</v>
      </c>
      <c r="C47" s="66">
        <v>40826</v>
      </c>
      <c r="D47" s="68">
        <v>0.47847222222222219</v>
      </c>
      <c r="E47" s="68">
        <v>0.49444444444444446</v>
      </c>
      <c r="F47" s="83">
        <f t="shared" si="0"/>
        <v>1.5972222222222276E-2</v>
      </c>
      <c r="G47" s="70">
        <v>2</v>
      </c>
      <c r="H47" s="70">
        <v>12</v>
      </c>
      <c r="I47" s="68">
        <v>0.48055555555555557</v>
      </c>
      <c r="J47" s="68">
        <v>2.0833333333333814E-3</v>
      </c>
      <c r="K47" s="65" t="s">
        <v>17</v>
      </c>
      <c r="L47" s="70">
        <v>2</v>
      </c>
      <c r="M47" s="65"/>
      <c r="N47" s="65" t="s">
        <v>156</v>
      </c>
      <c r="O47" s="65" t="s">
        <v>157</v>
      </c>
      <c r="P47" s="65">
        <v>160</v>
      </c>
      <c r="Q47" s="71">
        <v>24.557729999999999</v>
      </c>
      <c r="R47" s="71">
        <v>-112.10432</v>
      </c>
      <c r="S47" s="72" t="s">
        <v>152</v>
      </c>
      <c r="T47" s="72" t="s">
        <v>152</v>
      </c>
      <c r="U47" s="69">
        <v>6</v>
      </c>
      <c r="V47" s="65" t="s">
        <v>153</v>
      </c>
      <c r="W47" s="76">
        <v>55</v>
      </c>
      <c r="X47" s="76">
        <v>16.666666666666668</v>
      </c>
      <c r="Y47" s="76">
        <v>49</v>
      </c>
      <c r="Z47" s="76">
        <v>14.84848484848485</v>
      </c>
      <c r="AA47" s="76">
        <v>55</v>
      </c>
      <c r="AB47" s="76">
        <v>16.666666666666668</v>
      </c>
      <c r="AC47" s="76">
        <v>52</v>
      </c>
      <c r="AD47" s="76">
        <v>15.757575757575758</v>
      </c>
      <c r="AE47" s="72">
        <v>10.2105</v>
      </c>
      <c r="AF47" s="72">
        <v>10</v>
      </c>
      <c r="AG47" s="72">
        <v>126.07993341662893</v>
      </c>
      <c r="AH47" s="72">
        <v>-0.28219217311676476</v>
      </c>
      <c r="AI47" s="72">
        <v>0</v>
      </c>
      <c r="AJ47" s="65">
        <v>3</v>
      </c>
      <c r="AK47" s="65">
        <v>1</v>
      </c>
      <c r="AL47" s="70">
        <v>1</v>
      </c>
      <c r="AM47" s="70">
        <v>1</v>
      </c>
      <c r="AN47" s="70">
        <v>1</v>
      </c>
      <c r="AO47" s="65">
        <v>2</v>
      </c>
      <c r="AP47" s="65">
        <v>1</v>
      </c>
    </row>
    <row r="48" spans="1:42" s="55" customFormat="1">
      <c r="A48" s="65" t="s">
        <v>155</v>
      </c>
      <c r="B48" s="65" t="s">
        <v>149</v>
      </c>
      <c r="C48" s="66">
        <v>40826</v>
      </c>
      <c r="D48" s="68">
        <v>0.47847222222222219</v>
      </c>
      <c r="E48" s="68">
        <v>0.49444444444444446</v>
      </c>
      <c r="F48" s="83">
        <f t="shared" si="0"/>
        <v>1.5972222222222276E-2</v>
      </c>
      <c r="G48" s="70">
        <v>3</v>
      </c>
      <c r="H48" s="70">
        <v>14</v>
      </c>
      <c r="I48" s="68">
        <v>0.4826388888888889</v>
      </c>
      <c r="J48" s="68">
        <v>4.1666666666667074E-3</v>
      </c>
      <c r="K48" s="65" t="s">
        <v>17</v>
      </c>
      <c r="L48" s="70">
        <v>2</v>
      </c>
      <c r="M48" s="65"/>
      <c r="N48" s="65" t="s">
        <v>156</v>
      </c>
      <c r="O48" s="65" t="s">
        <v>157</v>
      </c>
      <c r="P48" s="65">
        <v>160</v>
      </c>
      <c r="Q48" s="71">
        <v>24.557729999999999</v>
      </c>
      <c r="R48" s="71">
        <v>-112.10432</v>
      </c>
      <c r="S48" s="72" t="s">
        <v>152</v>
      </c>
      <c r="T48" s="72" t="s">
        <v>152</v>
      </c>
      <c r="U48" s="69">
        <v>6</v>
      </c>
      <c r="V48" s="65" t="s">
        <v>153</v>
      </c>
      <c r="W48" s="76">
        <v>55</v>
      </c>
      <c r="X48" s="76">
        <v>16.666666666666668</v>
      </c>
      <c r="Y48" s="76">
        <v>49</v>
      </c>
      <c r="Z48" s="76">
        <v>14.84848484848485</v>
      </c>
      <c r="AA48" s="76">
        <v>55</v>
      </c>
      <c r="AB48" s="76">
        <v>16.666666666666668</v>
      </c>
      <c r="AC48" s="76">
        <v>52</v>
      </c>
      <c r="AD48" s="76">
        <v>15.757575757575758</v>
      </c>
      <c r="AE48" s="72">
        <v>11.7065</v>
      </c>
      <c r="AF48" s="72">
        <v>12</v>
      </c>
      <c r="AG48" s="72">
        <v>199.60111901661068</v>
      </c>
      <c r="AH48" s="72">
        <v>-9.1037090556812195E-2</v>
      </c>
      <c r="AI48" s="72">
        <v>0</v>
      </c>
      <c r="AJ48" s="65">
        <v>6</v>
      </c>
      <c r="AK48" s="65">
        <v>1</v>
      </c>
      <c r="AL48" s="70">
        <v>1</v>
      </c>
      <c r="AM48" s="70">
        <v>1</v>
      </c>
      <c r="AN48" s="70">
        <v>1</v>
      </c>
      <c r="AO48" s="65">
        <v>2</v>
      </c>
      <c r="AP48" s="65">
        <v>1</v>
      </c>
    </row>
    <row r="49" spans="1:42" s="55" customFormat="1">
      <c r="A49" s="65" t="s">
        <v>155</v>
      </c>
      <c r="B49" s="65" t="s">
        <v>149</v>
      </c>
      <c r="C49" s="66">
        <v>40826</v>
      </c>
      <c r="D49" s="68">
        <v>0.47847222222222219</v>
      </c>
      <c r="E49" s="68">
        <v>0.49444444444444446</v>
      </c>
      <c r="F49" s="83">
        <f t="shared" si="0"/>
        <v>1.5972222222222276E-2</v>
      </c>
      <c r="G49" s="70">
        <v>3</v>
      </c>
      <c r="H49" s="70">
        <v>16</v>
      </c>
      <c r="I49" s="68">
        <v>0.4826388888888889</v>
      </c>
      <c r="J49" s="68">
        <v>4.1666666666667074E-3</v>
      </c>
      <c r="K49" s="65" t="s">
        <v>17</v>
      </c>
      <c r="L49" s="70">
        <v>2</v>
      </c>
      <c r="M49" s="65"/>
      <c r="N49" s="65" t="s">
        <v>156</v>
      </c>
      <c r="O49" s="65" t="s">
        <v>157</v>
      </c>
      <c r="P49" s="65">
        <v>160</v>
      </c>
      <c r="Q49" s="71">
        <v>24.557729999999999</v>
      </c>
      <c r="R49" s="71">
        <v>-112.10432</v>
      </c>
      <c r="S49" s="72" t="s">
        <v>152</v>
      </c>
      <c r="T49" s="72" t="s">
        <v>152</v>
      </c>
      <c r="U49" s="69">
        <v>6</v>
      </c>
      <c r="V49" s="65" t="s">
        <v>153</v>
      </c>
      <c r="W49" s="76">
        <v>55</v>
      </c>
      <c r="X49" s="76">
        <v>16.666666666666668</v>
      </c>
      <c r="Y49" s="76">
        <v>49</v>
      </c>
      <c r="Z49" s="76">
        <v>14.84848484848485</v>
      </c>
      <c r="AA49" s="76">
        <v>55</v>
      </c>
      <c r="AB49" s="76">
        <v>16.666666666666668</v>
      </c>
      <c r="AC49" s="76">
        <v>52</v>
      </c>
      <c r="AD49" s="76">
        <v>15.757575757575758</v>
      </c>
      <c r="AE49" s="72">
        <v>13.202500000000001</v>
      </c>
      <c r="AF49" s="72">
        <v>13</v>
      </c>
      <c r="AG49" s="72">
        <v>298.98731991165073</v>
      </c>
      <c r="AH49" s="72">
        <v>0.16736703177029189</v>
      </c>
      <c r="AI49" s="72">
        <v>0.16736703177029189</v>
      </c>
      <c r="AJ49" s="65">
        <v>6</v>
      </c>
      <c r="AK49" s="65">
        <v>1</v>
      </c>
      <c r="AL49" s="70">
        <v>1</v>
      </c>
      <c r="AM49" s="70">
        <v>1</v>
      </c>
      <c r="AN49" s="70">
        <v>1</v>
      </c>
      <c r="AO49" s="65">
        <v>2</v>
      </c>
      <c r="AP49" s="65">
        <v>1</v>
      </c>
    </row>
    <row r="50" spans="1:42" s="55" customFormat="1">
      <c r="A50" s="65" t="s">
        <v>155</v>
      </c>
      <c r="B50" s="65" t="s">
        <v>149</v>
      </c>
      <c r="C50" s="66">
        <v>40826</v>
      </c>
      <c r="D50" s="68">
        <v>0.47847222222222219</v>
      </c>
      <c r="E50" s="68">
        <v>0.49444444444444446</v>
      </c>
      <c r="F50" s="83">
        <f t="shared" si="0"/>
        <v>1.5972222222222276E-2</v>
      </c>
      <c r="G50" s="70">
        <v>4</v>
      </c>
      <c r="H50" s="70">
        <v>5</v>
      </c>
      <c r="I50" s="68">
        <v>0.48333333333333334</v>
      </c>
      <c r="J50" s="68">
        <v>4.8611111111111494E-3</v>
      </c>
      <c r="K50" s="65" t="s">
        <v>17</v>
      </c>
      <c r="L50" s="70">
        <v>2</v>
      </c>
      <c r="M50" s="65"/>
      <c r="N50" s="65" t="s">
        <v>156</v>
      </c>
      <c r="O50" s="65" t="s">
        <v>157</v>
      </c>
      <c r="P50" s="65">
        <v>160</v>
      </c>
      <c r="Q50" s="71">
        <v>24.557729999999999</v>
      </c>
      <c r="R50" s="71">
        <v>-112.10432</v>
      </c>
      <c r="S50" s="72" t="s">
        <v>152</v>
      </c>
      <c r="T50" s="72" t="s">
        <v>152</v>
      </c>
      <c r="U50" s="69">
        <v>6</v>
      </c>
      <c r="V50" s="65" t="s">
        <v>153</v>
      </c>
      <c r="W50" s="76">
        <v>55</v>
      </c>
      <c r="X50" s="76">
        <v>16.666666666666668</v>
      </c>
      <c r="Y50" s="76">
        <v>49</v>
      </c>
      <c r="Z50" s="76">
        <v>14.84848484848485</v>
      </c>
      <c r="AA50" s="76">
        <v>55</v>
      </c>
      <c r="AB50" s="76">
        <v>16.666666666666668</v>
      </c>
      <c r="AC50" s="76">
        <v>52</v>
      </c>
      <c r="AD50" s="76">
        <v>15.757575757575758</v>
      </c>
      <c r="AE50" s="72">
        <v>4.9744999999999999</v>
      </c>
      <c r="AF50" s="72">
        <v>5</v>
      </c>
      <c r="AG50" s="72">
        <v>11.25449780001343</v>
      </c>
      <c r="AH50" s="72">
        <v>-0.5807383057199651</v>
      </c>
      <c r="AI50" s="72">
        <v>0</v>
      </c>
      <c r="AJ50" s="65">
        <v>7</v>
      </c>
      <c r="AK50" s="65">
        <v>1</v>
      </c>
      <c r="AL50" s="70">
        <v>1</v>
      </c>
      <c r="AM50" s="70">
        <v>1</v>
      </c>
      <c r="AN50" s="70">
        <v>1</v>
      </c>
      <c r="AO50" s="65">
        <v>2</v>
      </c>
      <c r="AP50" s="65">
        <v>1</v>
      </c>
    </row>
    <row r="51" spans="1:42" s="55" customFormat="1">
      <c r="A51" s="65" t="s">
        <v>155</v>
      </c>
      <c r="B51" s="65" t="s">
        <v>149</v>
      </c>
      <c r="C51" s="66">
        <v>40826</v>
      </c>
      <c r="D51" s="68">
        <v>0.47847222222222219</v>
      </c>
      <c r="E51" s="68">
        <v>0.49444444444444446</v>
      </c>
      <c r="F51" s="83">
        <f t="shared" si="0"/>
        <v>1.5972222222222276E-2</v>
      </c>
      <c r="G51" s="70">
        <v>5</v>
      </c>
      <c r="H51" s="70">
        <v>10</v>
      </c>
      <c r="I51" s="68">
        <v>0.48680555555555555</v>
      </c>
      <c r="J51" s="68">
        <v>8.3333333333333592E-3</v>
      </c>
      <c r="K51" s="65" t="s">
        <v>17</v>
      </c>
      <c r="L51" s="70">
        <v>2</v>
      </c>
      <c r="M51" s="65"/>
      <c r="N51" s="65" t="s">
        <v>156</v>
      </c>
      <c r="O51" s="65" t="s">
        <v>157</v>
      </c>
      <c r="P51" s="65">
        <v>160</v>
      </c>
      <c r="Q51" s="71">
        <v>24.557729999999999</v>
      </c>
      <c r="R51" s="71">
        <v>-112.10432</v>
      </c>
      <c r="S51" s="72" t="s">
        <v>152</v>
      </c>
      <c r="T51" s="72" t="s">
        <v>152</v>
      </c>
      <c r="U51" s="69">
        <v>6</v>
      </c>
      <c r="V51" s="65" t="s">
        <v>153</v>
      </c>
      <c r="W51" s="76">
        <v>55</v>
      </c>
      <c r="X51" s="76">
        <v>16.666666666666668</v>
      </c>
      <c r="Y51" s="76">
        <v>49</v>
      </c>
      <c r="Z51" s="76">
        <v>14.84848484848485</v>
      </c>
      <c r="AA51" s="76">
        <v>55</v>
      </c>
      <c r="AB51" s="76">
        <v>16.666666666666668</v>
      </c>
      <c r="AC51" s="76">
        <v>52</v>
      </c>
      <c r="AD51" s="76">
        <v>15.757575757575758</v>
      </c>
      <c r="AE51" s="72">
        <v>8.714500000000001</v>
      </c>
      <c r="AF51" s="72">
        <v>9</v>
      </c>
      <c r="AG51" s="72">
        <v>74.039372912203305</v>
      </c>
      <c r="AH51" s="72">
        <v>-0.41749763042827137</v>
      </c>
      <c r="AI51" s="72">
        <v>0</v>
      </c>
      <c r="AJ51" s="65">
        <v>12</v>
      </c>
      <c r="AK51" s="65">
        <v>1</v>
      </c>
      <c r="AL51" s="70">
        <v>1</v>
      </c>
      <c r="AM51" s="70">
        <v>1</v>
      </c>
      <c r="AN51" s="70">
        <v>1</v>
      </c>
      <c r="AO51" s="65">
        <v>2</v>
      </c>
      <c r="AP51" s="65">
        <v>1</v>
      </c>
    </row>
    <row r="52" spans="1:42" s="55" customFormat="1">
      <c r="A52" s="65" t="s">
        <v>155</v>
      </c>
      <c r="B52" s="65" t="s">
        <v>149</v>
      </c>
      <c r="C52" s="66">
        <v>40826</v>
      </c>
      <c r="D52" s="68">
        <v>0.47847222222222219</v>
      </c>
      <c r="E52" s="68">
        <v>0.49444444444444446</v>
      </c>
      <c r="F52" s="83">
        <f t="shared" si="0"/>
        <v>1.5972222222222276E-2</v>
      </c>
      <c r="G52" s="70">
        <v>5</v>
      </c>
      <c r="H52" s="70">
        <v>11</v>
      </c>
      <c r="I52" s="68">
        <v>0.48680555555555555</v>
      </c>
      <c r="J52" s="68">
        <v>8.3333333333333592E-3</v>
      </c>
      <c r="K52" s="65" t="s">
        <v>17</v>
      </c>
      <c r="L52" s="70">
        <v>2</v>
      </c>
      <c r="M52" s="65"/>
      <c r="N52" s="65" t="s">
        <v>156</v>
      </c>
      <c r="O52" s="65" t="s">
        <v>157</v>
      </c>
      <c r="P52" s="65">
        <v>160</v>
      </c>
      <c r="Q52" s="71">
        <v>24.557729999999999</v>
      </c>
      <c r="R52" s="71">
        <v>-112.10432</v>
      </c>
      <c r="S52" s="72" t="s">
        <v>152</v>
      </c>
      <c r="T52" s="72" t="s">
        <v>152</v>
      </c>
      <c r="U52" s="69">
        <v>6</v>
      </c>
      <c r="V52" s="65" t="s">
        <v>153</v>
      </c>
      <c r="W52" s="76">
        <v>55</v>
      </c>
      <c r="X52" s="76">
        <v>16.666666666666668</v>
      </c>
      <c r="Y52" s="76">
        <v>49</v>
      </c>
      <c r="Z52" s="76">
        <v>14.84848484848485</v>
      </c>
      <c r="AA52" s="76">
        <v>55</v>
      </c>
      <c r="AB52" s="76">
        <v>16.666666666666668</v>
      </c>
      <c r="AC52" s="76">
        <v>52</v>
      </c>
      <c r="AD52" s="76">
        <v>15.757575757575758</v>
      </c>
      <c r="AE52" s="72">
        <v>9.4625000000000004</v>
      </c>
      <c r="AF52" s="72">
        <v>9</v>
      </c>
      <c r="AG52" s="72">
        <v>97.640010435523564</v>
      </c>
      <c r="AH52" s="72">
        <v>-0.35613597286763871</v>
      </c>
      <c r="AI52" s="72">
        <v>0</v>
      </c>
      <c r="AJ52" s="65">
        <v>12</v>
      </c>
      <c r="AK52" s="65">
        <v>1</v>
      </c>
      <c r="AL52" s="70">
        <v>1</v>
      </c>
      <c r="AM52" s="70">
        <v>1</v>
      </c>
      <c r="AN52" s="70">
        <v>1</v>
      </c>
      <c r="AO52" s="65">
        <v>2</v>
      </c>
      <c r="AP52" s="65">
        <v>1</v>
      </c>
    </row>
    <row r="53" spans="1:42" s="55" customFormat="1">
      <c r="A53" s="65" t="s">
        <v>155</v>
      </c>
      <c r="B53" s="65" t="s">
        <v>149</v>
      </c>
      <c r="C53" s="66">
        <v>40826</v>
      </c>
      <c r="D53" s="68">
        <v>0.47847222222222219</v>
      </c>
      <c r="E53" s="68">
        <v>0.49444444444444446</v>
      </c>
      <c r="F53" s="83">
        <f t="shared" si="0"/>
        <v>1.5972222222222276E-2</v>
      </c>
      <c r="G53" s="70">
        <v>5</v>
      </c>
      <c r="H53" s="70">
        <v>11</v>
      </c>
      <c r="I53" s="68">
        <v>0.48680555555555555</v>
      </c>
      <c r="J53" s="68">
        <v>8.3333333333333592E-3</v>
      </c>
      <c r="K53" s="65" t="s">
        <v>17</v>
      </c>
      <c r="L53" s="70">
        <v>2</v>
      </c>
      <c r="M53" s="65"/>
      <c r="N53" s="65" t="s">
        <v>156</v>
      </c>
      <c r="O53" s="65" t="s">
        <v>157</v>
      </c>
      <c r="P53" s="65">
        <v>160</v>
      </c>
      <c r="Q53" s="71">
        <v>24.557729999999999</v>
      </c>
      <c r="R53" s="71">
        <v>-112.10432</v>
      </c>
      <c r="S53" s="72" t="s">
        <v>152</v>
      </c>
      <c r="T53" s="72" t="s">
        <v>152</v>
      </c>
      <c r="U53" s="69">
        <v>6</v>
      </c>
      <c r="V53" s="65" t="s">
        <v>153</v>
      </c>
      <c r="W53" s="76">
        <v>55</v>
      </c>
      <c r="X53" s="76">
        <v>16.666666666666668</v>
      </c>
      <c r="Y53" s="76">
        <v>49</v>
      </c>
      <c r="Z53" s="76">
        <v>14.84848484848485</v>
      </c>
      <c r="AA53" s="76">
        <v>55</v>
      </c>
      <c r="AB53" s="76">
        <v>16.666666666666668</v>
      </c>
      <c r="AC53" s="76">
        <v>52</v>
      </c>
      <c r="AD53" s="76">
        <v>15.757575757575758</v>
      </c>
      <c r="AE53" s="72">
        <v>9.4625000000000004</v>
      </c>
      <c r="AF53" s="72">
        <v>9</v>
      </c>
      <c r="AG53" s="72">
        <v>97.640010435523564</v>
      </c>
      <c r="AH53" s="72">
        <v>-0.35613597286763871</v>
      </c>
      <c r="AI53" s="72">
        <v>0</v>
      </c>
      <c r="AJ53" s="65">
        <v>12</v>
      </c>
      <c r="AK53" s="65">
        <v>1</v>
      </c>
      <c r="AL53" s="70">
        <v>1</v>
      </c>
      <c r="AM53" s="70">
        <v>1</v>
      </c>
      <c r="AN53" s="70">
        <v>1</v>
      </c>
      <c r="AO53" s="65">
        <v>2</v>
      </c>
      <c r="AP53" s="65">
        <v>1</v>
      </c>
    </row>
    <row r="54" spans="1:42" s="55" customFormat="1">
      <c r="A54" s="65" t="s">
        <v>155</v>
      </c>
      <c r="B54" s="65" t="s">
        <v>149</v>
      </c>
      <c r="C54" s="66">
        <v>40826</v>
      </c>
      <c r="D54" s="68">
        <v>0.47847222222222219</v>
      </c>
      <c r="E54" s="68">
        <v>0.49444444444444446</v>
      </c>
      <c r="F54" s="83">
        <f t="shared" si="0"/>
        <v>1.5972222222222276E-2</v>
      </c>
      <c r="G54" s="70">
        <v>6</v>
      </c>
      <c r="H54" s="70">
        <v>10</v>
      </c>
      <c r="I54" s="68">
        <v>0.4909722222222222</v>
      </c>
      <c r="J54" s="68">
        <v>1.2500000000000011E-2</v>
      </c>
      <c r="K54" s="65" t="s">
        <v>17</v>
      </c>
      <c r="L54" s="70">
        <v>2</v>
      </c>
      <c r="M54" s="65"/>
      <c r="N54" s="65" t="s">
        <v>156</v>
      </c>
      <c r="O54" s="65" t="s">
        <v>157</v>
      </c>
      <c r="P54" s="65">
        <v>160</v>
      </c>
      <c r="Q54" s="71">
        <v>24.557729999999999</v>
      </c>
      <c r="R54" s="71">
        <v>-112.10432</v>
      </c>
      <c r="S54" s="72" t="s">
        <v>152</v>
      </c>
      <c r="T54" s="72" t="s">
        <v>152</v>
      </c>
      <c r="U54" s="69">
        <v>6</v>
      </c>
      <c r="V54" s="65" t="s">
        <v>153</v>
      </c>
      <c r="W54" s="76">
        <v>55</v>
      </c>
      <c r="X54" s="76">
        <v>16.666666666666668</v>
      </c>
      <c r="Y54" s="76">
        <v>49</v>
      </c>
      <c r="Z54" s="76">
        <v>14.84848484848485</v>
      </c>
      <c r="AA54" s="76">
        <v>55</v>
      </c>
      <c r="AB54" s="76">
        <v>16.666666666666668</v>
      </c>
      <c r="AC54" s="76">
        <v>52</v>
      </c>
      <c r="AD54" s="76">
        <v>15.757575757575758</v>
      </c>
      <c r="AE54" s="72">
        <v>8.714500000000001</v>
      </c>
      <c r="AF54" s="72">
        <v>9</v>
      </c>
      <c r="AG54" s="72">
        <v>74.039372912203305</v>
      </c>
      <c r="AH54" s="72">
        <v>-0.41749763042827137</v>
      </c>
      <c r="AI54" s="72">
        <v>0</v>
      </c>
      <c r="AJ54" s="65">
        <v>18</v>
      </c>
      <c r="AK54" s="65">
        <v>1</v>
      </c>
      <c r="AL54" s="70">
        <v>1</v>
      </c>
      <c r="AM54" s="70">
        <v>1</v>
      </c>
      <c r="AN54" s="70">
        <v>1</v>
      </c>
      <c r="AO54" s="65">
        <v>2</v>
      </c>
      <c r="AP54" s="65">
        <v>1</v>
      </c>
    </row>
    <row r="55" spans="1:42" s="55" customFormat="1">
      <c r="A55" s="65" t="s">
        <v>155</v>
      </c>
      <c r="B55" s="65" t="s">
        <v>149</v>
      </c>
      <c r="C55" s="66">
        <v>40826</v>
      </c>
      <c r="D55" s="68">
        <v>0.47847222222222219</v>
      </c>
      <c r="E55" s="68">
        <v>0.49444444444444446</v>
      </c>
      <c r="F55" s="83">
        <f t="shared" si="0"/>
        <v>1.5972222222222276E-2</v>
      </c>
      <c r="G55" s="70">
        <v>6</v>
      </c>
      <c r="H55" s="70">
        <v>10</v>
      </c>
      <c r="I55" s="68">
        <v>0.4909722222222222</v>
      </c>
      <c r="J55" s="68">
        <v>1.2500000000000011E-2</v>
      </c>
      <c r="K55" s="65" t="s">
        <v>17</v>
      </c>
      <c r="L55" s="70">
        <v>2</v>
      </c>
      <c r="M55" s="65"/>
      <c r="N55" s="65" t="s">
        <v>156</v>
      </c>
      <c r="O55" s="65" t="s">
        <v>157</v>
      </c>
      <c r="P55" s="65">
        <v>160</v>
      </c>
      <c r="Q55" s="71">
        <v>24.557729999999999</v>
      </c>
      <c r="R55" s="71">
        <v>-112.10432</v>
      </c>
      <c r="S55" s="72" t="s">
        <v>152</v>
      </c>
      <c r="T55" s="72" t="s">
        <v>152</v>
      </c>
      <c r="U55" s="69">
        <v>6</v>
      </c>
      <c r="V55" s="65" t="s">
        <v>153</v>
      </c>
      <c r="W55" s="76">
        <v>55</v>
      </c>
      <c r="X55" s="76">
        <v>16.666666666666668</v>
      </c>
      <c r="Y55" s="76">
        <v>49</v>
      </c>
      <c r="Z55" s="76">
        <v>14.84848484848485</v>
      </c>
      <c r="AA55" s="76">
        <v>55</v>
      </c>
      <c r="AB55" s="76">
        <v>16.666666666666668</v>
      </c>
      <c r="AC55" s="76">
        <v>52</v>
      </c>
      <c r="AD55" s="76">
        <v>15.757575757575758</v>
      </c>
      <c r="AE55" s="72">
        <v>8.714500000000001</v>
      </c>
      <c r="AF55" s="72">
        <v>9</v>
      </c>
      <c r="AG55" s="72">
        <v>74.039372912203305</v>
      </c>
      <c r="AH55" s="72">
        <v>-0.41749763042827137</v>
      </c>
      <c r="AI55" s="72">
        <v>0</v>
      </c>
      <c r="AJ55" s="65">
        <v>18</v>
      </c>
      <c r="AK55" s="65">
        <v>1</v>
      </c>
      <c r="AL55" s="70">
        <v>1</v>
      </c>
      <c r="AM55" s="70">
        <v>1</v>
      </c>
      <c r="AN55" s="70">
        <v>1</v>
      </c>
      <c r="AO55" s="65">
        <v>2</v>
      </c>
      <c r="AP55" s="65">
        <v>1</v>
      </c>
    </row>
    <row r="56" spans="1:42" s="55" customFormat="1">
      <c r="A56" s="65" t="s">
        <v>155</v>
      </c>
      <c r="B56" s="65" t="s">
        <v>149</v>
      </c>
      <c r="C56" s="66">
        <v>40826</v>
      </c>
      <c r="D56" s="68">
        <v>0.47847222222222219</v>
      </c>
      <c r="E56" s="68">
        <v>0.49444444444444446</v>
      </c>
      <c r="F56" s="83">
        <f t="shared" si="0"/>
        <v>1.5972222222222276E-2</v>
      </c>
      <c r="G56" s="70">
        <v>6</v>
      </c>
      <c r="H56" s="70">
        <v>14</v>
      </c>
      <c r="I56" s="68">
        <v>0.4909722222222222</v>
      </c>
      <c r="J56" s="68">
        <v>1.2500000000000011E-2</v>
      </c>
      <c r="K56" s="65" t="s">
        <v>17</v>
      </c>
      <c r="L56" s="70">
        <v>2</v>
      </c>
      <c r="M56" s="65"/>
      <c r="N56" s="65" t="s">
        <v>156</v>
      </c>
      <c r="O56" s="65" t="s">
        <v>157</v>
      </c>
      <c r="P56" s="65">
        <v>160</v>
      </c>
      <c r="Q56" s="71">
        <v>24.557729999999999</v>
      </c>
      <c r="R56" s="71">
        <v>-112.10432</v>
      </c>
      <c r="S56" s="72" t="s">
        <v>152</v>
      </c>
      <c r="T56" s="72" t="s">
        <v>152</v>
      </c>
      <c r="U56" s="69">
        <v>6</v>
      </c>
      <c r="V56" s="65" t="s">
        <v>153</v>
      </c>
      <c r="W56" s="76">
        <v>55</v>
      </c>
      <c r="X56" s="76">
        <v>16.666666666666668</v>
      </c>
      <c r="Y56" s="76">
        <v>49</v>
      </c>
      <c r="Z56" s="76">
        <v>14.84848484848485</v>
      </c>
      <c r="AA56" s="76">
        <v>55</v>
      </c>
      <c r="AB56" s="76">
        <v>16.666666666666668</v>
      </c>
      <c r="AC56" s="76">
        <v>52</v>
      </c>
      <c r="AD56" s="76">
        <v>15.757575757575758</v>
      </c>
      <c r="AE56" s="72">
        <v>11.7065</v>
      </c>
      <c r="AF56" s="72">
        <v>12</v>
      </c>
      <c r="AG56" s="72">
        <v>199.60111901661068</v>
      </c>
      <c r="AH56" s="72">
        <v>-9.1037090556812195E-2</v>
      </c>
      <c r="AI56" s="72">
        <v>0</v>
      </c>
      <c r="AJ56" s="65">
        <v>18</v>
      </c>
      <c r="AK56" s="65">
        <v>1</v>
      </c>
      <c r="AL56" s="70">
        <v>1</v>
      </c>
      <c r="AM56" s="70">
        <v>1</v>
      </c>
      <c r="AN56" s="70">
        <v>1</v>
      </c>
      <c r="AO56" s="65">
        <v>2</v>
      </c>
      <c r="AP56" s="65">
        <v>1</v>
      </c>
    </row>
    <row r="57" spans="1:42" s="55" customFormat="1">
      <c r="A57" s="65" t="s">
        <v>155</v>
      </c>
      <c r="B57" s="65" t="s">
        <v>149</v>
      </c>
      <c r="C57" s="66">
        <v>40826</v>
      </c>
      <c r="D57" s="68">
        <v>0.47847222222222219</v>
      </c>
      <c r="E57" s="68">
        <v>0.49444444444444446</v>
      </c>
      <c r="F57" s="83">
        <f t="shared" si="0"/>
        <v>1.5972222222222276E-2</v>
      </c>
      <c r="G57" s="70">
        <v>7</v>
      </c>
      <c r="H57" s="70">
        <v>19</v>
      </c>
      <c r="I57" s="68">
        <v>0.49305555555555558</v>
      </c>
      <c r="J57" s="68">
        <v>1.4583333333333393E-2</v>
      </c>
      <c r="K57" s="65" t="s">
        <v>17</v>
      </c>
      <c r="L57" s="70">
        <v>2</v>
      </c>
      <c r="M57" s="65"/>
      <c r="N57" s="65" t="s">
        <v>156</v>
      </c>
      <c r="O57" s="65" t="s">
        <v>157</v>
      </c>
      <c r="P57" s="65">
        <v>160</v>
      </c>
      <c r="Q57" s="71">
        <v>24.557729999999999</v>
      </c>
      <c r="R57" s="71">
        <v>-112.10432</v>
      </c>
      <c r="S57" s="72" t="s">
        <v>152</v>
      </c>
      <c r="T57" s="72" t="s">
        <v>152</v>
      </c>
      <c r="U57" s="69">
        <v>6</v>
      </c>
      <c r="V57" s="65" t="s">
        <v>153</v>
      </c>
      <c r="W57" s="76">
        <v>55</v>
      </c>
      <c r="X57" s="76">
        <v>16.666666666666668</v>
      </c>
      <c r="Y57" s="76">
        <v>49</v>
      </c>
      <c r="Z57" s="76">
        <v>14.84848484848485</v>
      </c>
      <c r="AA57" s="76">
        <v>55</v>
      </c>
      <c r="AB57" s="76">
        <v>16.666666666666668</v>
      </c>
      <c r="AC57" s="76">
        <v>52</v>
      </c>
      <c r="AD57" s="76">
        <v>15.757575757575758</v>
      </c>
      <c r="AE57" s="72">
        <v>15.4465</v>
      </c>
      <c r="AF57" s="72">
        <v>15</v>
      </c>
      <c r="AG57" s="72">
        <v>506.66058069508574</v>
      </c>
      <c r="AH57" s="72">
        <v>0.70731750980722297</v>
      </c>
      <c r="AI57" s="72">
        <v>0.70731750980722297</v>
      </c>
      <c r="AJ57" s="65">
        <v>21</v>
      </c>
      <c r="AK57" s="65">
        <v>1</v>
      </c>
      <c r="AL57" s="70">
        <v>1</v>
      </c>
      <c r="AM57" s="70">
        <v>1</v>
      </c>
      <c r="AN57" s="70">
        <v>1</v>
      </c>
      <c r="AO57" s="65">
        <v>2</v>
      </c>
      <c r="AP57" s="65">
        <v>1</v>
      </c>
    </row>
    <row r="58" spans="1:42" s="55" customFormat="1">
      <c r="A58" s="65" t="s">
        <v>162</v>
      </c>
      <c r="B58" s="65" t="s">
        <v>149</v>
      </c>
      <c r="C58" s="66">
        <v>40827</v>
      </c>
      <c r="D58" s="68">
        <v>6.1111111111111116E-2</v>
      </c>
      <c r="E58" s="68">
        <v>8.6111111111111124E-2</v>
      </c>
      <c r="F58" s="83">
        <f t="shared" si="0"/>
        <v>2.5000000000000008E-2</v>
      </c>
      <c r="G58" s="70">
        <v>1</v>
      </c>
      <c r="H58" s="70">
        <v>10</v>
      </c>
      <c r="I58" s="68">
        <v>6.7361111111111108E-2</v>
      </c>
      <c r="J58" s="68">
        <f t="shared" ref="J58:J102" si="1">I58-D58</f>
        <v>6.2499999999999917E-3</v>
      </c>
      <c r="K58" s="65" t="s">
        <v>17</v>
      </c>
      <c r="L58" s="70">
        <v>2</v>
      </c>
      <c r="M58" s="65"/>
      <c r="N58" s="65" t="s">
        <v>160</v>
      </c>
      <c r="O58" s="65" t="s">
        <v>161</v>
      </c>
      <c r="P58" s="65">
        <v>160</v>
      </c>
      <c r="Q58" s="71">
        <v>24.166869999999999</v>
      </c>
      <c r="R58" s="71">
        <v>-112.17224</v>
      </c>
      <c r="S58" s="72" t="s">
        <v>152</v>
      </c>
      <c r="T58" s="72" t="s">
        <v>152</v>
      </c>
      <c r="U58" s="69">
        <v>8</v>
      </c>
      <c r="V58" s="65" t="s">
        <v>153</v>
      </c>
      <c r="W58" s="76">
        <v>23</v>
      </c>
      <c r="X58" s="76">
        <v>6.9696969696969697</v>
      </c>
      <c r="Y58" s="76">
        <v>24</v>
      </c>
      <c r="Z58" s="76">
        <v>7.2727272727272734</v>
      </c>
      <c r="AA58" s="76">
        <v>24</v>
      </c>
      <c r="AB58" s="76">
        <v>7.2727272727272734</v>
      </c>
      <c r="AC58" s="76">
        <v>23.5</v>
      </c>
      <c r="AD58" s="76">
        <v>7.1212121212121211</v>
      </c>
      <c r="AE58" s="72">
        <v>8.714500000000001</v>
      </c>
      <c r="AF58" s="72">
        <v>9</v>
      </c>
      <c r="AG58" s="72">
        <v>74.039372912203305</v>
      </c>
      <c r="AH58" s="72">
        <v>-0.41749763042827137</v>
      </c>
      <c r="AI58" s="72">
        <v>0</v>
      </c>
      <c r="AJ58" s="65">
        <v>9</v>
      </c>
      <c r="AK58" s="65">
        <v>1</v>
      </c>
      <c r="AL58" s="70">
        <v>2</v>
      </c>
      <c r="AM58" s="70">
        <v>4</v>
      </c>
      <c r="AN58" s="70">
        <v>4</v>
      </c>
      <c r="AO58" s="65">
        <v>2</v>
      </c>
      <c r="AP58" s="65">
        <v>1</v>
      </c>
    </row>
    <row r="59" spans="1:42" s="55" customFormat="1">
      <c r="A59" s="65" t="s">
        <v>162</v>
      </c>
      <c r="B59" s="65" t="s">
        <v>149</v>
      </c>
      <c r="C59" s="66">
        <v>40827</v>
      </c>
      <c r="D59" s="68">
        <v>6.1111111111111116E-2</v>
      </c>
      <c r="E59" s="68">
        <v>8.6111111111111124E-2</v>
      </c>
      <c r="F59" s="83">
        <f t="shared" si="0"/>
        <v>2.5000000000000008E-2</v>
      </c>
      <c r="G59" s="70">
        <v>2</v>
      </c>
      <c r="H59" s="70">
        <v>17</v>
      </c>
      <c r="I59" s="68">
        <v>7.013888888888889E-2</v>
      </c>
      <c r="J59" s="68">
        <f t="shared" si="1"/>
        <v>9.0277777777777735E-3</v>
      </c>
      <c r="K59" s="65" t="s">
        <v>17</v>
      </c>
      <c r="L59" s="70">
        <v>2</v>
      </c>
      <c r="M59" s="65"/>
      <c r="N59" s="65" t="s">
        <v>160</v>
      </c>
      <c r="O59" s="65" t="s">
        <v>161</v>
      </c>
      <c r="P59" s="65">
        <v>160</v>
      </c>
      <c r="Q59" s="71">
        <v>24.166869999999999</v>
      </c>
      <c r="R59" s="71">
        <v>-112.17224</v>
      </c>
      <c r="S59" s="72" t="s">
        <v>152</v>
      </c>
      <c r="T59" s="72" t="s">
        <v>152</v>
      </c>
      <c r="U59" s="69">
        <v>8</v>
      </c>
      <c r="V59" s="65" t="s">
        <v>153</v>
      </c>
      <c r="W59" s="76">
        <v>23</v>
      </c>
      <c r="X59" s="76">
        <v>6.9696969696969697</v>
      </c>
      <c r="Y59" s="76">
        <v>24</v>
      </c>
      <c r="Z59" s="76">
        <v>7.2727272727272734</v>
      </c>
      <c r="AA59" s="76">
        <v>24</v>
      </c>
      <c r="AB59" s="76">
        <v>7.2727272727272734</v>
      </c>
      <c r="AC59" s="76">
        <v>23.5</v>
      </c>
      <c r="AD59" s="76">
        <v>7.1212121212121211</v>
      </c>
      <c r="AE59" s="72">
        <v>13.9505</v>
      </c>
      <c r="AF59" s="72">
        <v>14</v>
      </c>
      <c r="AG59" s="72">
        <v>359.80704047984557</v>
      </c>
      <c r="AH59" s="72">
        <v>0.32549830524759849</v>
      </c>
      <c r="AI59" s="72">
        <v>0.32549830524759849</v>
      </c>
      <c r="AJ59" s="65">
        <v>13</v>
      </c>
      <c r="AK59" s="65">
        <v>1</v>
      </c>
      <c r="AL59" s="70">
        <v>2</v>
      </c>
      <c r="AM59" s="70">
        <v>4</v>
      </c>
      <c r="AN59" s="70">
        <v>4</v>
      </c>
      <c r="AO59" s="65">
        <v>2</v>
      </c>
      <c r="AP59" s="65">
        <v>1</v>
      </c>
    </row>
    <row r="60" spans="1:42" s="55" customFormat="1">
      <c r="A60" s="65" t="s">
        <v>162</v>
      </c>
      <c r="B60" s="65" t="s">
        <v>149</v>
      </c>
      <c r="C60" s="66">
        <v>40827</v>
      </c>
      <c r="D60" s="68">
        <v>6.1111111111111116E-2</v>
      </c>
      <c r="E60" s="68">
        <v>8.6111111111111124E-2</v>
      </c>
      <c r="F60" s="83">
        <f t="shared" si="0"/>
        <v>2.5000000000000008E-2</v>
      </c>
      <c r="G60" s="70">
        <v>2</v>
      </c>
      <c r="H60" s="70">
        <v>19</v>
      </c>
      <c r="I60" s="68">
        <v>7.013888888888889E-2</v>
      </c>
      <c r="J60" s="68">
        <f t="shared" si="1"/>
        <v>9.0277777777777735E-3</v>
      </c>
      <c r="K60" s="65" t="s">
        <v>17</v>
      </c>
      <c r="L60" s="70">
        <v>2</v>
      </c>
      <c r="M60" s="65"/>
      <c r="N60" s="65" t="s">
        <v>160</v>
      </c>
      <c r="O60" s="65" t="s">
        <v>161</v>
      </c>
      <c r="P60" s="65">
        <v>160</v>
      </c>
      <c r="Q60" s="71">
        <v>24.166869999999999</v>
      </c>
      <c r="R60" s="71">
        <v>-112.17224</v>
      </c>
      <c r="S60" s="72" t="s">
        <v>152</v>
      </c>
      <c r="T60" s="72" t="s">
        <v>152</v>
      </c>
      <c r="U60" s="69">
        <v>8</v>
      </c>
      <c r="V60" s="65" t="s">
        <v>153</v>
      </c>
      <c r="W60" s="76">
        <v>23</v>
      </c>
      <c r="X60" s="76">
        <v>6.9696969696969697</v>
      </c>
      <c r="Y60" s="76">
        <v>24</v>
      </c>
      <c r="Z60" s="76">
        <v>7.2727272727272734</v>
      </c>
      <c r="AA60" s="76">
        <v>24</v>
      </c>
      <c r="AB60" s="76">
        <v>7.2727272727272734</v>
      </c>
      <c r="AC60" s="76">
        <v>23.5</v>
      </c>
      <c r="AD60" s="76">
        <v>7.1212121212121211</v>
      </c>
      <c r="AE60" s="72">
        <v>15.4465</v>
      </c>
      <c r="AF60" s="72">
        <v>15</v>
      </c>
      <c r="AG60" s="72">
        <v>506.66058069508574</v>
      </c>
      <c r="AH60" s="72">
        <v>0.70731750980722297</v>
      </c>
      <c r="AI60" s="72">
        <v>0.70731750980722297</v>
      </c>
      <c r="AJ60" s="65">
        <v>13</v>
      </c>
      <c r="AK60" s="65">
        <v>1</v>
      </c>
      <c r="AL60" s="70">
        <v>2</v>
      </c>
      <c r="AM60" s="70">
        <v>4</v>
      </c>
      <c r="AN60" s="70">
        <v>4</v>
      </c>
      <c r="AO60" s="65">
        <v>2</v>
      </c>
      <c r="AP60" s="65">
        <v>1</v>
      </c>
    </row>
    <row r="61" spans="1:42" s="55" customFormat="1">
      <c r="A61" s="65" t="s">
        <v>162</v>
      </c>
      <c r="B61" s="65" t="s">
        <v>149</v>
      </c>
      <c r="C61" s="66">
        <v>40827</v>
      </c>
      <c r="D61" s="68">
        <v>6.1111111111111116E-2</v>
      </c>
      <c r="E61" s="68">
        <v>8.6111111111111124E-2</v>
      </c>
      <c r="F61" s="83">
        <f t="shared" si="0"/>
        <v>2.5000000000000008E-2</v>
      </c>
      <c r="G61" s="70">
        <v>3</v>
      </c>
      <c r="H61" s="70">
        <v>16</v>
      </c>
      <c r="I61" s="68">
        <v>7.6388888888888895E-2</v>
      </c>
      <c r="J61" s="68">
        <f t="shared" si="1"/>
        <v>1.5277777777777779E-2</v>
      </c>
      <c r="K61" s="65" t="s">
        <v>17</v>
      </c>
      <c r="L61" s="70">
        <v>2</v>
      </c>
      <c r="M61" s="65"/>
      <c r="N61" s="65" t="s">
        <v>160</v>
      </c>
      <c r="O61" s="65" t="s">
        <v>161</v>
      </c>
      <c r="P61" s="65">
        <v>160</v>
      </c>
      <c r="Q61" s="71">
        <v>24.166869999999999</v>
      </c>
      <c r="R61" s="71">
        <v>-112.17224</v>
      </c>
      <c r="S61" s="72" t="s">
        <v>152</v>
      </c>
      <c r="T61" s="72" t="s">
        <v>152</v>
      </c>
      <c r="U61" s="69">
        <v>8</v>
      </c>
      <c r="V61" s="65" t="s">
        <v>153</v>
      </c>
      <c r="W61" s="76">
        <v>23</v>
      </c>
      <c r="X61" s="76">
        <v>6.9696969696969697</v>
      </c>
      <c r="Y61" s="76">
        <v>24</v>
      </c>
      <c r="Z61" s="76">
        <v>7.2727272727272734</v>
      </c>
      <c r="AA61" s="76">
        <v>24</v>
      </c>
      <c r="AB61" s="76">
        <v>7.2727272727272734</v>
      </c>
      <c r="AC61" s="76">
        <v>23.5</v>
      </c>
      <c r="AD61" s="76">
        <v>7.1212121212121211</v>
      </c>
      <c r="AE61" s="72">
        <v>13.202500000000001</v>
      </c>
      <c r="AF61" s="72">
        <v>13</v>
      </c>
      <c r="AG61" s="72">
        <v>298.98731991165073</v>
      </c>
      <c r="AH61" s="72">
        <v>0.16736703177029189</v>
      </c>
      <c r="AI61" s="72">
        <v>0.16736703177029189</v>
      </c>
      <c r="AJ61" s="65">
        <v>22</v>
      </c>
      <c r="AK61" s="65">
        <v>1</v>
      </c>
      <c r="AL61" s="70">
        <v>2</v>
      </c>
      <c r="AM61" s="70">
        <v>4</v>
      </c>
      <c r="AN61" s="70">
        <v>4</v>
      </c>
      <c r="AO61" s="65">
        <v>2</v>
      </c>
      <c r="AP61" s="65">
        <v>1</v>
      </c>
    </row>
    <row r="62" spans="1:42" s="55" customFormat="1">
      <c r="A62" s="65" t="s">
        <v>162</v>
      </c>
      <c r="B62" s="65" t="s">
        <v>149</v>
      </c>
      <c r="C62" s="66">
        <v>40827</v>
      </c>
      <c r="D62" s="68">
        <v>6.1111111111111116E-2</v>
      </c>
      <c r="E62" s="68">
        <v>8.6111111111111124E-2</v>
      </c>
      <c r="F62" s="83">
        <f t="shared" si="0"/>
        <v>2.5000000000000008E-2</v>
      </c>
      <c r="G62" s="70">
        <v>4</v>
      </c>
      <c r="H62" s="70">
        <v>14</v>
      </c>
      <c r="I62" s="68">
        <v>7.8472222222222221E-2</v>
      </c>
      <c r="J62" s="68">
        <f t="shared" si="1"/>
        <v>1.7361111111111105E-2</v>
      </c>
      <c r="K62" s="65" t="s">
        <v>17</v>
      </c>
      <c r="L62" s="70">
        <v>2</v>
      </c>
      <c r="M62" s="65"/>
      <c r="N62" s="65" t="s">
        <v>160</v>
      </c>
      <c r="O62" s="65" t="s">
        <v>161</v>
      </c>
      <c r="P62" s="65">
        <v>160</v>
      </c>
      <c r="Q62" s="71">
        <v>24.166869999999999</v>
      </c>
      <c r="R62" s="71">
        <v>-112.17224</v>
      </c>
      <c r="S62" s="72" t="s">
        <v>152</v>
      </c>
      <c r="T62" s="72" t="s">
        <v>152</v>
      </c>
      <c r="U62" s="69">
        <v>8</v>
      </c>
      <c r="V62" s="65" t="s">
        <v>153</v>
      </c>
      <c r="W62" s="76">
        <v>23</v>
      </c>
      <c r="X62" s="76">
        <v>6.9696969696969697</v>
      </c>
      <c r="Y62" s="76">
        <v>24</v>
      </c>
      <c r="Z62" s="76">
        <v>7.2727272727272734</v>
      </c>
      <c r="AA62" s="76">
        <v>24</v>
      </c>
      <c r="AB62" s="76">
        <v>7.2727272727272734</v>
      </c>
      <c r="AC62" s="76">
        <v>23.5</v>
      </c>
      <c r="AD62" s="76">
        <v>7.1212121212121211</v>
      </c>
      <c r="AE62" s="72">
        <v>11.7065</v>
      </c>
      <c r="AF62" s="72">
        <v>12</v>
      </c>
      <c r="AG62" s="72">
        <v>199.60111901661068</v>
      </c>
      <c r="AH62" s="72">
        <v>-9.1037090556812195E-2</v>
      </c>
      <c r="AI62" s="72">
        <v>0</v>
      </c>
      <c r="AJ62" s="65">
        <v>25</v>
      </c>
      <c r="AK62" s="65">
        <v>1</v>
      </c>
      <c r="AL62" s="70">
        <v>2</v>
      </c>
      <c r="AM62" s="70">
        <v>4</v>
      </c>
      <c r="AN62" s="70">
        <v>4</v>
      </c>
      <c r="AO62" s="65">
        <v>2</v>
      </c>
      <c r="AP62" s="65">
        <v>1</v>
      </c>
    </row>
    <row r="63" spans="1:42" s="55" customFormat="1">
      <c r="A63" s="65" t="s">
        <v>162</v>
      </c>
      <c r="B63" s="65" t="s">
        <v>149</v>
      </c>
      <c r="C63" s="66">
        <v>40827</v>
      </c>
      <c r="D63" s="68">
        <v>6.1111111111111116E-2</v>
      </c>
      <c r="E63" s="68">
        <v>8.6111111111111124E-2</v>
      </c>
      <c r="F63" s="83">
        <f t="shared" si="0"/>
        <v>2.5000000000000008E-2</v>
      </c>
      <c r="G63" s="70">
        <v>5</v>
      </c>
      <c r="H63" s="70">
        <v>5</v>
      </c>
      <c r="I63" s="68">
        <v>8.0555555555555561E-2</v>
      </c>
      <c r="J63" s="68">
        <f t="shared" si="1"/>
        <v>1.9444444444444445E-2</v>
      </c>
      <c r="K63" s="65" t="s">
        <v>17</v>
      </c>
      <c r="L63" s="70">
        <v>2</v>
      </c>
      <c r="M63" s="65"/>
      <c r="N63" s="65" t="s">
        <v>160</v>
      </c>
      <c r="O63" s="65" t="s">
        <v>161</v>
      </c>
      <c r="P63" s="65">
        <v>160</v>
      </c>
      <c r="Q63" s="71">
        <v>24.166869999999999</v>
      </c>
      <c r="R63" s="71">
        <v>-112.17224</v>
      </c>
      <c r="S63" s="72" t="s">
        <v>152</v>
      </c>
      <c r="T63" s="72" t="s">
        <v>152</v>
      </c>
      <c r="U63" s="69">
        <v>8</v>
      </c>
      <c r="V63" s="65" t="s">
        <v>153</v>
      </c>
      <c r="W63" s="76">
        <v>23</v>
      </c>
      <c r="X63" s="76">
        <v>6.9696969696969697</v>
      </c>
      <c r="Y63" s="76">
        <v>24</v>
      </c>
      <c r="Z63" s="76">
        <v>7.2727272727272734</v>
      </c>
      <c r="AA63" s="76">
        <v>24</v>
      </c>
      <c r="AB63" s="76">
        <v>7.2727272727272734</v>
      </c>
      <c r="AC63" s="76">
        <v>23.5</v>
      </c>
      <c r="AD63" s="76">
        <v>7.1212121212121211</v>
      </c>
      <c r="AE63" s="72">
        <v>4.9744999999999999</v>
      </c>
      <c r="AF63" s="72">
        <v>5</v>
      </c>
      <c r="AG63" s="72">
        <v>11.25449780001343</v>
      </c>
      <c r="AH63" s="72">
        <v>-0.5807383057199651</v>
      </c>
      <c r="AI63" s="72">
        <v>0</v>
      </c>
      <c r="AJ63" s="65">
        <v>28</v>
      </c>
      <c r="AK63" s="65">
        <v>1</v>
      </c>
      <c r="AL63" s="70">
        <v>2</v>
      </c>
      <c r="AM63" s="70">
        <v>4</v>
      </c>
      <c r="AN63" s="70">
        <v>4</v>
      </c>
      <c r="AO63" s="65">
        <v>2</v>
      </c>
      <c r="AP63" s="65">
        <v>1</v>
      </c>
    </row>
    <row r="64" spans="1:42" s="55" customFormat="1">
      <c r="A64" s="65" t="s">
        <v>159</v>
      </c>
      <c r="B64" s="65" t="s">
        <v>149</v>
      </c>
      <c r="C64" s="66">
        <v>40827</v>
      </c>
      <c r="D64" s="68">
        <v>0.4909722222222222</v>
      </c>
      <c r="E64" s="68">
        <v>0.51597222222222217</v>
      </c>
      <c r="F64" s="83">
        <f t="shared" si="0"/>
        <v>2.4999999999999967E-2</v>
      </c>
      <c r="G64" s="70">
        <v>1</v>
      </c>
      <c r="H64" s="70">
        <v>8</v>
      </c>
      <c r="I64" s="68">
        <v>0.49374999999999997</v>
      </c>
      <c r="J64" s="68">
        <f t="shared" si="1"/>
        <v>2.7777777777777679E-3</v>
      </c>
      <c r="K64" s="65" t="s">
        <v>17</v>
      </c>
      <c r="L64" s="70">
        <v>2</v>
      </c>
      <c r="M64" s="65"/>
      <c r="N64" s="65" t="s">
        <v>160</v>
      </c>
      <c r="O64" s="65" t="s">
        <v>161</v>
      </c>
      <c r="P64" s="65">
        <v>160</v>
      </c>
      <c r="Q64" s="71">
        <v>24.661650000000002</v>
      </c>
      <c r="R64" s="71">
        <v>-112.17348</v>
      </c>
      <c r="S64" s="72" t="s">
        <v>152</v>
      </c>
      <c r="T64" s="72" t="s">
        <v>152</v>
      </c>
      <c r="U64" s="69">
        <v>8</v>
      </c>
      <c r="V64" s="65" t="s">
        <v>153</v>
      </c>
      <c r="W64" s="76">
        <v>32</v>
      </c>
      <c r="X64" s="76">
        <v>9.6969696969696972</v>
      </c>
      <c r="Y64" s="76">
        <v>20</v>
      </c>
      <c r="Z64" s="76">
        <v>6.0606060606060606</v>
      </c>
      <c r="AA64" s="76">
        <v>32</v>
      </c>
      <c r="AB64" s="76">
        <v>9.6969696969696972</v>
      </c>
      <c r="AC64" s="76">
        <v>26</v>
      </c>
      <c r="AD64" s="76">
        <v>7.8787878787878789</v>
      </c>
      <c r="AE64" s="72">
        <v>7.2184999999999997</v>
      </c>
      <c r="AF64" s="72">
        <v>7</v>
      </c>
      <c r="AG64" s="72">
        <v>39.321475564653859</v>
      </c>
      <c r="AH64" s="72">
        <v>-0.5077641635318999</v>
      </c>
      <c r="AI64" s="72">
        <v>0</v>
      </c>
      <c r="AJ64" s="65">
        <v>4</v>
      </c>
      <c r="AK64" s="65">
        <v>1</v>
      </c>
      <c r="AL64" s="70">
        <v>1</v>
      </c>
      <c r="AM64" s="70">
        <v>3</v>
      </c>
      <c r="AN64" s="70">
        <v>3</v>
      </c>
      <c r="AO64" s="65">
        <v>2</v>
      </c>
      <c r="AP64" s="65">
        <v>1</v>
      </c>
    </row>
    <row r="65" spans="1:42" s="55" customFormat="1">
      <c r="A65" s="65" t="s">
        <v>159</v>
      </c>
      <c r="B65" s="65" t="s">
        <v>149</v>
      </c>
      <c r="C65" s="66">
        <v>40827</v>
      </c>
      <c r="D65" s="68">
        <v>0.4909722222222222</v>
      </c>
      <c r="E65" s="68">
        <v>0.51597222222222217</v>
      </c>
      <c r="F65" s="83">
        <f t="shared" si="0"/>
        <v>2.4999999999999967E-2</v>
      </c>
      <c r="G65" s="70">
        <v>2</v>
      </c>
      <c r="H65" s="70">
        <v>18</v>
      </c>
      <c r="I65" s="68">
        <v>0.49444444444444446</v>
      </c>
      <c r="J65" s="68">
        <f t="shared" si="1"/>
        <v>3.4722222222222654E-3</v>
      </c>
      <c r="K65" s="65" t="s">
        <v>17</v>
      </c>
      <c r="L65" s="70">
        <v>2</v>
      </c>
      <c r="M65" s="65"/>
      <c r="N65" s="65" t="s">
        <v>160</v>
      </c>
      <c r="O65" s="65" t="s">
        <v>161</v>
      </c>
      <c r="P65" s="65">
        <v>160</v>
      </c>
      <c r="Q65" s="71">
        <v>24.661650000000002</v>
      </c>
      <c r="R65" s="71">
        <v>-112.17348</v>
      </c>
      <c r="S65" s="72" t="s">
        <v>152</v>
      </c>
      <c r="T65" s="72" t="s">
        <v>152</v>
      </c>
      <c r="U65" s="69">
        <v>8</v>
      </c>
      <c r="V65" s="65" t="s">
        <v>153</v>
      </c>
      <c r="W65" s="76">
        <v>32</v>
      </c>
      <c r="X65" s="76">
        <v>9.6969696969696972</v>
      </c>
      <c r="Y65" s="76">
        <v>20</v>
      </c>
      <c r="Z65" s="76">
        <v>6.0606060606060606</v>
      </c>
      <c r="AA65" s="76">
        <v>32</v>
      </c>
      <c r="AB65" s="76">
        <v>9.6969696969696972</v>
      </c>
      <c r="AC65" s="76">
        <v>26</v>
      </c>
      <c r="AD65" s="76">
        <v>7.8787878787878789</v>
      </c>
      <c r="AE65" s="72">
        <v>14.698500000000001</v>
      </c>
      <c r="AF65" s="72">
        <v>15</v>
      </c>
      <c r="AG65" s="72">
        <v>428.83019204754055</v>
      </c>
      <c r="AH65" s="72">
        <v>0.50495849932360548</v>
      </c>
      <c r="AI65" s="72">
        <v>0.50495849932360548</v>
      </c>
      <c r="AJ65" s="65">
        <v>5</v>
      </c>
      <c r="AK65" s="65">
        <v>1</v>
      </c>
      <c r="AL65" s="70">
        <v>1</v>
      </c>
      <c r="AM65" s="70">
        <v>3</v>
      </c>
      <c r="AN65" s="70">
        <v>3</v>
      </c>
      <c r="AO65" s="65">
        <v>2</v>
      </c>
      <c r="AP65" s="65">
        <v>1</v>
      </c>
    </row>
    <row r="66" spans="1:42" s="55" customFormat="1">
      <c r="A66" s="65" t="s">
        <v>159</v>
      </c>
      <c r="B66" s="65" t="s">
        <v>149</v>
      </c>
      <c r="C66" s="66">
        <v>40827</v>
      </c>
      <c r="D66" s="68">
        <v>0.4909722222222222</v>
      </c>
      <c r="E66" s="68">
        <v>0.51597222222222217</v>
      </c>
      <c r="F66" s="83">
        <f t="shared" si="0"/>
        <v>2.4999999999999967E-2</v>
      </c>
      <c r="G66" s="70">
        <v>3</v>
      </c>
      <c r="H66" s="70">
        <v>5</v>
      </c>
      <c r="I66" s="68">
        <v>0.49583333333333335</v>
      </c>
      <c r="J66" s="68">
        <f t="shared" si="1"/>
        <v>4.8611111111111494E-3</v>
      </c>
      <c r="K66" s="65" t="s">
        <v>17</v>
      </c>
      <c r="L66" s="70">
        <v>2</v>
      </c>
      <c r="M66" s="65"/>
      <c r="N66" s="65" t="s">
        <v>160</v>
      </c>
      <c r="O66" s="65" t="s">
        <v>161</v>
      </c>
      <c r="P66" s="65">
        <v>160</v>
      </c>
      <c r="Q66" s="71">
        <v>24.661650000000002</v>
      </c>
      <c r="R66" s="71">
        <v>-112.17348</v>
      </c>
      <c r="S66" s="72" t="s">
        <v>152</v>
      </c>
      <c r="T66" s="72" t="s">
        <v>152</v>
      </c>
      <c r="U66" s="69">
        <v>8</v>
      </c>
      <c r="V66" s="65" t="s">
        <v>153</v>
      </c>
      <c r="W66" s="76">
        <v>32</v>
      </c>
      <c r="X66" s="76">
        <v>9.6969696969696972</v>
      </c>
      <c r="Y66" s="76">
        <v>20</v>
      </c>
      <c r="Z66" s="76">
        <v>6.0606060606060606</v>
      </c>
      <c r="AA66" s="76">
        <v>32</v>
      </c>
      <c r="AB66" s="76">
        <v>9.6969696969696972</v>
      </c>
      <c r="AC66" s="76">
        <v>26</v>
      </c>
      <c r="AD66" s="76">
        <v>7.8787878787878789</v>
      </c>
      <c r="AE66" s="72">
        <v>4.9744999999999999</v>
      </c>
      <c r="AF66" s="72">
        <v>5</v>
      </c>
      <c r="AG66" s="72">
        <v>11.25449780001343</v>
      </c>
      <c r="AH66" s="72">
        <v>-0.5807383057199651</v>
      </c>
      <c r="AI66" s="72">
        <v>0</v>
      </c>
      <c r="AJ66" s="65">
        <v>7</v>
      </c>
      <c r="AK66" s="65">
        <v>1</v>
      </c>
      <c r="AL66" s="70">
        <v>1</v>
      </c>
      <c r="AM66" s="70">
        <v>3</v>
      </c>
      <c r="AN66" s="70">
        <v>3</v>
      </c>
      <c r="AO66" s="65">
        <v>2</v>
      </c>
      <c r="AP66" s="65">
        <v>1</v>
      </c>
    </row>
    <row r="67" spans="1:42" s="55" customFormat="1">
      <c r="A67" s="65" t="s">
        <v>159</v>
      </c>
      <c r="B67" s="65" t="s">
        <v>149</v>
      </c>
      <c r="C67" s="66">
        <v>40827</v>
      </c>
      <c r="D67" s="68">
        <v>0.4909722222222222</v>
      </c>
      <c r="E67" s="68">
        <v>0.51597222222222217</v>
      </c>
      <c r="F67" s="83">
        <f t="shared" ref="F67:F130" si="2">E67-D67</f>
        <v>2.4999999999999967E-2</v>
      </c>
      <c r="G67" s="70">
        <v>3</v>
      </c>
      <c r="H67" s="70">
        <v>21</v>
      </c>
      <c r="I67" s="68">
        <v>0.49583333333333335</v>
      </c>
      <c r="J67" s="68">
        <f t="shared" si="1"/>
        <v>4.8611111111111494E-3</v>
      </c>
      <c r="K67" s="65" t="s">
        <v>17</v>
      </c>
      <c r="L67" s="70">
        <v>2</v>
      </c>
      <c r="M67" s="65"/>
      <c r="N67" s="65" t="s">
        <v>160</v>
      </c>
      <c r="O67" s="65" t="s">
        <v>161</v>
      </c>
      <c r="P67" s="65">
        <v>160</v>
      </c>
      <c r="Q67" s="71">
        <v>24.661650000000002</v>
      </c>
      <c r="R67" s="71">
        <v>-112.17348</v>
      </c>
      <c r="S67" s="72" t="s">
        <v>152</v>
      </c>
      <c r="T67" s="72" t="s">
        <v>152</v>
      </c>
      <c r="U67" s="69">
        <v>8</v>
      </c>
      <c r="V67" s="65" t="s">
        <v>153</v>
      </c>
      <c r="W67" s="76">
        <v>32</v>
      </c>
      <c r="X67" s="76">
        <v>9.6969696969696972</v>
      </c>
      <c r="Y67" s="76">
        <v>20</v>
      </c>
      <c r="Z67" s="76">
        <v>6.0606060606060606</v>
      </c>
      <c r="AA67" s="76">
        <v>32</v>
      </c>
      <c r="AB67" s="76">
        <v>9.6969696969696972</v>
      </c>
      <c r="AC67" s="76">
        <v>26</v>
      </c>
      <c r="AD67" s="76">
        <v>7.8787878787878789</v>
      </c>
      <c r="AE67" s="72">
        <v>16.942499999999999</v>
      </c>
      <c r="AF67" s="72">
        <v>17</v>
      </c>
      <c r="AG67" s="72">
        <v>691.21379845369552</v>
      </c>
      <c r="AH67" s="72">
        <v>1.1871558759796081</v>
      </c>
      <c r="AI67" s="72">
        <v>1.1871558759796081</v>
      </c>
      <c r="AJ67" s="65">
        <v>7</v>
      </c>
      <c r="AK67" s="65">
        <v>1</v>
      </c>
      <c r="AL67" s="70">
        <v>1</v>
      </c>
      <c r="AM67" s="70">
        <v>3</v>
      </c>
      <c r="AN67" s="70">
        <v>3</v>
      </c>
      <c r="AO67" s="65">
        <v>2</v>
      </c>
      <c r="AP67" s="65">
        <v>1</v>
      </c>
    </row>
    <row r="68" spans="1:42" s="55" customFormat="1">
      <c r="A68" s="65" t="s">
        <v>159</v>
      </c>
      <c r="B68" s="65" t="s">
        <v>149</v>
      </c>
      <c r="C68" s="66">
        <v>40827</v>
      </c>
      <c r="D68" s="68">
        <v>0.4909722222222222</v>
      </c>
      <c r="E68" s="68">
        <v>0.51597222222222217</v>
      </c>
      <c r="F68" s="83">
        <f t="shared" si="2"/>
        <v>2.4999999999999967E-2</v>
      </c>
      <c r="G68" s="70">
        <v>4</v>
      </c>
      <c r="H68" s="70">
        <v>18</v>
      </c>
      <c r="I68" s="68">
        <v>0.5</v>
      </c>
      <c r="J68" s="68">
        <f t="shared" si="1"/>
        <v>9.0277777777778012E-3</v>
      </c>
      <c r="K68" s="65" t="s">
        <v>17</v>
      </c>
      <c r="L68" s="70">
        <v>2</v>
      </c>
      <c r="M68" s="65"/>
      <c r="N68" s="65" t="s">
        <v>160</v>
      </c>
      <c r="O68" s="65" t="s">
        <v>161</v>
      </c>
      <c r="P68" s="65">
        <v>160</v>
      </c>
      <c r="Q68" s="71">
        <v>24.661650000000002</v>
      </c>
      <c r="R68" s="71">
        <v>-112.17348</v>
      </c>
      <c r="S68" s="72" t="s">
        <v>152</v>
      </c>
      <c r="T68" s="72" t="s">
        <v>152</v>
      </c>
      <c r="U68" s="69">
        <v>8</v>
      </c>
      <c r="V68" s="65" t="s">
        <v>153</v>
      </c>
      <c r="W68" s="76">
        <v>32</v>
      </c>
      <c r="X68" s="76">
        <v>9.6969696969696972</v>
      </c>
      <c r="Y68" s="76">
        <v>20</v>
      </c>
      <c r="Z68" s="76">
        <v>6.0606060606060606</v>
      </c>
      <c r="AA68" s="76">
        <v>32</v>
      </c>
      <c r="AB68" s="76">
        <v>9.6969696969696972</v>
      </c>
      <c r="AC68" s="76">
        <v>26</v>
      </c>
      <c r="AD68" s="76">
        <v>7.8787878787878789</v>
      </c>
      <c r="AE68" s="72">
        <v>14.698500000000001</v>
      </c>
      <c r="AF68" s="72">
        <v>15</v>
      </c>
      <c r="AG68" s="72">
        <v>428.83019204754055</v>
      </c>
      <c r="AH68" s="72">
        <v>0.50495849932360548</v>
      </c>
      <c r="AI68" s="72">
        <v>0.50495849932360548</v>
      </c>
      <c r="AJ68" s="65">
        <v>13</v>
      </c>
      <c r="AK68" s="65">
        <v>1</v>
      </c>
      <c r="AL68" s="70">
        <v>1</v>
      </c>
      <c r="AM68" s="70">
        <v>3</v>
      </c>
      <c r="AN68" s="70">
        <v>3</v>
      </c>
      <c r="AO68" s="65">
        <v>2</v>
      </c>
      <c r="AP68" s="65">
        <v>1</v>
      </c>
    </row>
    <row r="69" spans="1:42" s="55" customFormat="1">
      <c r="A69" s="65" t="s">
        <v>159</v>
      </c>
      <c r="B69" s="65" t="s">
        <v>149</v>
      </c>
      <c r="C69" s="66">
        <v>40827</v>
      </c>
      <c r="D69" s="68">
        <v>0.4909722222222222</v>
      </c>
      <c r="E69" s="68">
        <v>0.51597222222222217</v>
      </c>
      <c r="F69" s="83">
        <f t="shared" si="2"/>
        <v>2.4999999999999967E-2</v>
      </c>
      <c r="G69" s="70">
        <v>5</v>
      </c>
      <c r="H69" s="70">
        <v>10</v>
      </c>
      <c r="I69" s="68">
        <v>0.51180555555555551</v>
      </c>
      <c r="J69" s="68">
        <f t="shared" si="1"/>
        <v>2.0833333333333315E-2</v>
      </c>
      <c r="K69" s="65" t="s">
        <v>17</v>
      </c>
      <c r="L69" s="70">
        <v>2</v>
      </c>
      <c r="M69" s="65"/>
      <c r="N69" s="65" t="s">
        <v>160</v>
      </c>
      <c r="O69" s="65" t="s">
        <v>161</v>
      </c>
      <c r="P69" s="65">
        <v>160</v>
      </c>
      <c r="Q69" s="71">
        <v>24.661650000000002</v>
      </c>
      <c r="R69" s="71">
        <v>-112.17348</v>
      </c>
      <c r="S69" s="72" t="s">
        <v>152</v>
      </c>
      <c r="T69" s="72" t="s">
        <v>152</v>
      </c>
      <c r="U69" s="69">
        <v>8</v>
      </c>
      <c r="V69" s="65" t="s">
        <v>153</v>
      </c>
      <c r="W69" s="76">
        <v>32</v>
      </c>
      <c r="X69" s="76">
        <v>9.6969696969696972</v>
      </c>
      <c r="Y69" s="76">
        <v>20</v>
      </c>
      <c r="Z69" s="76">
        <v>6.0606060606060606</v>
      </c>
      <c r="AA69" s="76">
        <v>32</v>
      </c>
      <c r="AB69" s="76">
        <v>9.6969696969696972</v>
      </c>
      <c r="AC69" s="76">
        <v>26</v>
      </c>
      <c r="AD69" s="76">
        <v>7.8787878787878789</v>
      </c>
      <c r="AE69" s="72">
        <v>8.714500000000001</v>
      </c>
      <c r="AF69" s="72">
        <v>9</v>
      </c>
      <c r="AG69" s="72">
        <v>74.039372912203305</v>
      </c>
      <c r="AH69" s="72">
        <v>-0.41749763042827137</v>
      </c>
      <c r="AI69" s="72">
        <v>0</v>
      </c>
      <c r="AJ69" s="65">
        <v>20</v>
      </c>
      <c r="AK69" s="65">
        <v>1</v>
      </c>
      <c r="AL69" s="70">
        <v>1</v>
      </c>
      <c r="AM69" s="70">
        <v>3</v>
      </c>
      <c r="AN69" s="70">
        <v>3</v>
      </c>
      <c r="AO69" s="65">
        <v>2</v>
      </c>
      <c r="AP69" s="65">
        <v>1</v>
      </c>
    </row>
    <row r="70" spans="1:42" s="56" customFormat="1">
      <c r="A70" s="80" t="s">
        <v>180</v>
      </c>
      <c r="B70" s="80" t="s">
        <v>177</v>
      </c>
      <c r="C70" s="81">
        <v>40827</v>
      </c>
      <c r="D70" s="83">
        <v>6.9444444444444447E-4</v>
      </c>
      <c r="E70" s="83">
        <v>2.013888888888889E-2</v>
      </c>
      <c r="F70" s="83">
        <f t="shared" si="2"/>
        <v>1.9444444444444445E-2</v>
      </c>
      <c r="G70" s="85">
        <v>1</v>
      </c>
      <c r="H70" s="85">
        <v>6</v>
      </c>
      <c r="I70" s="83">
        <v>8.3333333333333332E-3</v>
      </c>
      <c r="J70" s="83">
        <f t="shared" si="1"/>
        <v>7.6388888888888886E-3</v>
      </c>
      <c r="K70" s="80" t="s">
        <v>17</v>
      </c>
      <c r="L70" s="85">
        <v>2</v>
      </c>
      <c r="M70" s="80"/>
      <c r="N70" s="80" t="s">
        <v>160</v>
      </c>
      <c r="O70" s="80" t="s">
        <v>161</v>
      </c>
      <c r="P70" s="80">
        <v>60</v>
      </c>
      <c r="Q70" s="86">
        <v>24.66168</v>
      </c>
      <c r="R70" s="86">
        <v>-112.17349</v>
      </c>
      <c r="S70" s="87" t="s">
        <v>152</v>
      </c>
      <c r="T70" s="87" t="s">
        <v>152</v>
      </c>
      <c r="U70" s="84">
        <v>3</v>
      </c>
      <c r="V70" s="80" t="s">
        <v>153</v>
      </c>
      <c r="W70" s="93">
        <v>27.39</v>
      </c>
      <c r="X70" s="93">
        <v>8.3000000000000007</v>
      </c>
      <c r="Y70" s="93">
        <v>45.54</v>
      </c>
      <c r="Z70" s="93">
        <v>13.8</v>
      </c>
      <c r="AA70" s="93">
        <v>45.54</v>
      </c>
      <c r="AB70" s="93">
        <v>13.8</v>
      </c>
      <c r="AC70" s="93">
        <v>36.465000000000003</v>
      </c>
      <c r="AD70" s="93">
        <v>11.05</v>
      </c>
      <c r="AE70" s="87">
        <v>5.7224999999999993</v>
      </c>
      <c r="AF70" s="87">
        <v>6</v>
      </c>
      <c r="AG70" s="87">
        <v>18.019233408282847</v>
      </c>
      <c r="AH70" s="87">
        <v>-0.56314999313846459</v>
      </c>
      <c r="AI70" s="87">
        <v>0</v>
      </c>
      <c r="AJ70" s="80">
        <v>12</v>
      </c>
      <c r="AK70" s="80">
        <v>1</v>
      </c>
      <c r="AL70" s="85">
        <v>1</v>
      </c>
      <c r="AM70" s="85">
        <v>1</v>
      </c>
      <c r="AN70" s="85">
        <v>1</v>
      </c>
      <c r="AO70" s="80">
        <v>2</v>
      </c>
      <c r="AP70" s="80">
        <v>1</v>
      </c>
    </row>
    <row r="71" spans="1:42" s="56" customFormat="1">
      <c r="A71" s="80" t="s">
        <v>180</v>
      </c>
      <c r="B71" s="80" t="s">
        <v>177</v>
      </c>
      <c r="C71" s="81">
        <v>40827</v>
      </c>
      <c r="D71" s="83">
        <v>6.9444444444444447E-4</v>
      </c>
      <c r="E71" s="83">
        <v>2.013888888888889E-2</v>
      </c>
      <c r="F71" s="83">
        <f t="shared" si="2"/>
        <v>1.9444444444444445E-2</v>
      </c>
      <c r="G71" s="85">
        <v>2</v>
      </c>
      <c r="H71" s="85">
        <v>12</v>
      </c>
      <c r="I71" s="83">
        <v>1.0416666666666666E-2</v>
      </c>
      <c r="J71" s="83">
        <f t="shared" si="1"/>
        <v>9.7222222222222224E-3</v>
      </c>
      <c r="K71" s="80" t="s">
        <v>17</v>
      </c>
      <c r="L71" s="85">
        <v>2</v>
      </c>
      <c r="M71" s="80"/>
      <c r="N71" s="80" t="s">
        <v>160</v>
      </c>
      <c r="O71" s="80" t="s">
        <v>161</v>
      </c>
      <c r="P71" s="80">
        <v>60</v>
      </c>
      <c r="Q71" s="86">
        <v>24.66168</v>
      </c>
      <c r="R71" s="86">
        <v>-112.17349</v>
      </c>
      <c r="S71" s="87" t="s">
        <v>152</v>
      </c>
      <c r="T71" s="87" t="s">
        <v>152</v>
      </c>
      <c r="U71" s="84">
        <v>3</v>
      </c>
      <c r="V71" s="80" t="s">
        <v>153</v>
      </c>
      <c r="W71" s="93">
        <v>27.39</v>
      </c>
      <c r="X71" s="93">
        <v>8.3000000000000007</v>
      </c>
      <c r="Y71" s="93">
        <v>45.54</v>
      </c>
      <c r="Z71" s="93">
        <v>13.8</v>
      </c>
      <c r="AA71" s="93">
        <v>45.54</v>
      </c>
      <c r="AB71" s="93">
        <v>13.8</v>
      </c>
      <c r="AC71" s="93">
        <v>36.465000000000003</v>
      </c>
      <c r="AD71" s="93">
        <v>11.05</v>
      </c>
      <c r="AE71" s="87">
        <v>10.2105</v>
      </c>
      <c r="AF71" s="87">
        <v>10</v>
      </c>
      <c r="AG71" s="87">
        <v>126.07993341662893</v>
      </c>
      <c r="AH71" s="87">
        <v>-0.28219217311676476</v>
      </c>
      <c r="AI71" s="87">
        <v>0</v>
      </c>
      <c r="AJ71" s="80">
        <v>15</v>
      </c>
      <c r="AK71" s="80">
        <v>1</v>
      </c>
      <c r="AL71" s="85">
        <v>1</v>
      </c>
      <c r="AM71" s="85">
        <v>1</v>
      </c>
      <c r="AN71" s="85">
        <v>1</v>
      </c>
      <c r="AO71" s="80">
        <v>2</v>
      </c>
      <c r="AP71" s="80">
        <v>1</v>
      </c>
    </row>
    <row r="72" spans="1:42" s="56" customFormat="1">
      <c r="A72" s="80" t="s">
        <v>180</v>
      </c>
      <c r="B72" s="80" t="s">
        <v>177</v>
      </c>
      <c r="C72" s="81">
        <v>40827</v>
      </c>
      <c r="D72" s="83">
        <v>6.9444444444444447E-4</v>
      </c>
      <c r="E72" s="83">
        <v>2.013888888888889E-2</v>
      </c>
      <c r="F72" s="83">
        <f t="shared" si="2"/>
        <v>1.9444444444444445E-2</v>
      </c>
      <c r="G72" s="85">
        <v>3</v>
      </c>
      <c r="H72" s="85">
        <v>14</v>
      </c>
      <c r="I72" s="83">
        <v>1.4583333333333332E-2</v>
      </c>
      <c r="J72" s="83">
        <f t="shared" si="1"/>
        <v>1.3888888888888888E-2</v>
      </c>
      <c r="K72" s="80" t="s">
        <v>17</v>
      </c>
      <c r="L72" s="85">
        <v>2</v>
      </c>
      <c r="M72" s="80"/>
      <c r="N72" s="80" t="s">
        <v>160</v>
      </c>
      <c r="O72" s="80" t="s">
        <v>161</v>
      </c>
      <c r="P72" s="80">
        <v>60</v>
      </c>
      <c r="Q72" s="86">
        <v>24.66168</v>
      </c>
      <c r="R72" s="86">
        <v>-112.17349</v>
      </c>
      <c r="S72" s="87" t="s">
        <v>152</v>
      </c>
      <c r="T72" s="87" t="s">
        <v>152</v>
      </c>
      <c r="U72" s="84">
        <v>3</v>
      </c>
      <c r="V72" s="80" t="s">
        <v>153</v>
      </c>
      <c r="W72" s="93">
        <v>27.39</v>
      </c>
      <c r="X72" s="93">
        <v>8.3000000000000007</v>
      </c>
      <c r="Y72" s="93">
        <v>45.54</v>
      </c>
      <c r="Z72" s="93">
        <v>13.8</v>
      </c>
      <c r="AA72" s="93">
        <v>45.54</v>
      </c>
      <c r="AB72" s="93">
        <v>13.8</v>
      </c>
      <c r="AC72" s="93">
        <v>36.465000000000003</v>
      </c>
      <c r="AD72" s="93">
        <v>11.05</v>
      </c>
      <c r="AE72" s="87">
        <v>11.7065</v>
      </c>
      <c r="AF72" s="87">
        <v>12</v>
      </c>
      <c r="AG72" s="87">
        <v>199.60111901661068</v>
      </c>
      <c r="AH72" s="87">
        <v>-9.1037090556812195E-2</v>
      </c>
      <c r="AI72" s="87">
        <v>0</v>
      </c>
      <c r="AJ72" s="80">
        <v>21</v>
      </c>
      <c r="AK72" s="80">
        <v>1</v>
      </c>
      <c r="AL72" s="85">
        <v>1</v>
      </c>
      <c r="AM72" s="85">
        <v>1</v>
      </c>
      <c r="AN72" s="85">
        <v>1</v>
      </c>
      <c r="AO72" s="80">
        <v>2</v>
      </c>
      <c r="AP72" s="80">
        <v>1</v>
      </c>
    </row>
    <row r="73" spans="1:42" s="56" customFormat="1">
      <c r="A73" s="80" t="s">
        <v>181</v>
      </c>
      <c r="B73" s="80" t="s">
        <v>177</v>
      </c>
      <c r="C73" s="81">
        <v>40827</v>
      </c>
      <c r="D73" s="83">
        <v>6.9444444444444447E-4</v>
      </c>
      <c r="E73" s="83">
        <v>2.0833333333333332E-2</v>
      </c>
      <c r="F73" s="83">
        <f t="shared" si="2"/>
        <v>2.0138888888888887E-2</v>
      </c>
      <c r="G73" s="85">
        <v>1</v>
      </c>
      <c r="H73" s="85">
        <v>12</v>
      </c>
      <c r="I73" s="83">
        <v>1.0416666666666666E-2</v>
      </c>
      <c r="J73" s="83">
        <f t="shared" si="1"/>
        <v>9.7222222222222224E-3</v>
      </c>
      <c r="K73" s="80" t="s">
        <v>17</v>
      </c>
      <c r="L73" s="85">
        <v>2</v>
      </c>
      <c r="M73" s="80"/>
      <c r="N73" s="80" t="s">
        <v>160</v>
      </c>
      <c r="O73" s="80" t="s">
        <v>161</v>
      </c>
      <c r="P73" s="80">
        <v>60</v>
      </c>
      <c r="Q73" s="86">
        <v>24.66207</v>
      </c>
      <c r="R73" s="86">
        <v>-112.17238</v>
      </c>
      <c r="S73" s="87" t="s">
        <v>152</v>
      </c>
      <c r="T73" s="87" t="s">
        <v>152</v>
      </c>
      <c r="U73" s="84">
        <v>5</v>
      </c>
      <c r="V73" s="80" t="s">
        <v>153</v>
      </c>
      <c r="W73" s="93">
        <v>30.69</v>
      </c>
      <c r="X73" s="93">
        <v>9.3000000000000007</v>
      </c>
      <c r="Y73" s="93">
        <v>29.7</v>
      </c>
      <c r="Z73" s="93">
        <v>9</v>
      </c>
      <c r="AA73" s="93">
        <v>30.69</v>
      </c>
      <c r="AB73" s="93">
        <v>9.3000000000000007</v>
      </c>
      <c r="AC73" s="93">
        <v>30.195</v>
      </c>
      <c r="AD73" s="93">
        <v>9.15</v>
      </c>
      <c r="AE73" s="87">
        <v>10.2105</v>
      </c>
      <c r="AF73" s="87">
        <v>10</v>
      </c>
      <c r="AG73" s="87">
        <v>126.07993341662893</v>
      </c>
      <c r="AH73" s="87">
        <v>-0.28219217311676476</v>
      </c>
      <c r="AI73" s="87">
        <v>0</v>
      </c>
      <c r="AJ73" s="80">
        <v>15</v>
      </c>
      <c r="AK73" s="80">
        <v>1</v>
      </c>
      <c r="AL73" s="85">
        <v>2</v>
      </c>
      <c r="AM73" s="85">
        <v>2</v>
      </c>
      <c r="AN73" s="85">
        <v>2</v>
      </c>
      <c r="AO73" s="80">
        <v>2</v>
      </c>
      <c r="AP73" s="80">
        <v>1</v>
      </c>
    </row>
    <row r="74" spans="1:42" s="56" customFormat="1">
      <c r="A74" s="80" t="s">
        <v>181</v>
      </c>
      <c r="B74" s="80" t="s">
        <v>177</v>
      </c>
      <c r="C74" s="81">
        <v>40827</v>
      </c>
      <c r="D74" s="83">
        <v>6.9444444444444447E-4</v>
      </c>
      <c r="E74" s="83">
        <v>2.0833333333333332E-2</v>
      </c>
      <c r="F74" s="83">
        <f t="shared" si="2"/>
        <v>2.0138888888888887E-2</v>
      </c>
      <c r="G74" s="85">
        <v>2</v>
      </c>
      <c r="H74" s="85">
        <v>10</v>
      </c>
      <c r="I74" s="83">
        <v>1.2499999999999999E-2</v>
      </c>
      <c r="J74" s="83">
        <f t="shared" si="1"/>
        <v>1.1805555555555555E-2</v>
      </c>
      <c r="K74" s="80" t="s">
        <v>17</v>
      </c>
      <c r="L74" s="85">
        <v>2</v>
      </c>
      <c r="M74" s="80"/>
      <c r="N74" s="80" t="s">
        <v>160</v>
      </c>
      <c r="O74" s="80" t="s">
        <v>161</v>
      </c>
      <c r="P74" s="80">
        <v>60</v>
      </c>
      <c r="Q74" s="86">
        <v>24.66207</v>
      </c>
      <c r="R74" s="86">
        <v>-112.17238</v>
      </c>
      <c r="S74" s="87" t="s">
        <v>152</v>
      </c>
      <c r="T74" s="87" t="s">
        <v>152</v>
      </c>
      <c r="U74" s="84">
        <v>5</v>
      </c>
      <c r="V74" s="80" t="s">
        <v>153</v>
      </c>
      <c r="W74" s="93">
        <v>30.69</v>
      </c>
      <c r="X74" s="93">
        <v>9.3000000000000007</v>
      </c>
      <c r="Y74" s="93">
        <v>29.7</v>
      </c>
      <c r="Z74" s="93">
        <v>9</v>
      </c>
      <c r="AA74" s="93">
        <v>30.69</v>
      </c>
      <c r="AB74" s="93">
        <v>9.3000000000000007</v>
      </c>
      <c r="AC74" s="93">
        <v>30.195</v>
      </c>
      <c r="AD74" s="93">
        <v>9.15</v>
      </c>
      <c r="AE74" s="87">
        <v>8.714500000000001</v>
      </c>
      <c r="AF74" s="87">
        <v>9</v>
      </c>
      <c r="AG74" s="87">
        <v>74.039372912203305</v>
      </c>
      <c r="AH74" s="87">
        <v>-0.41749763042827137</v>
      </c>
      <c r="AI74" s="87">
        <v>0</v>
      </c>
      <c r="AJ74" s="80">
        <v>18</v>
      </c>
      <c r="AK74" s="80">
        <v>1</v>
      </c>
      <c r="AL74" s="85">
        <v>2</v>
      </c>
      <c r="AM74" s="85">
        <v>2</v>
      </c>
      <c r="AN74" s="85">
        <v>2</v>
      </c>
      <c r="AO74" s="80">
        <v>2</v>
      </c>
      <c r="AP74" s="80">
        <v>1</v>
      </c>
    </row>
    <row r="75" spans="1:42" s="56" customFormat="1">
      <c r="A75" s="80" t="s">
        <v>181</v>
      </c>
      <c r="B75" s="80" t="s">
        <v>177</v>
      </c>
      <c r="C75" s="81">
        <v>40827</v>
      </c>
      <c r="D75" s="83">
        <v>6.9444444444444447E-4</v>
      </c>
      <c r="E75" s="83">
        <v>2.0833333333333332E-2</v>
      </c>
      <c r="F75" s="83">
        <f t="shared" si="2"/>
        <v>2.0138888888888887E-2</v>
      </c>
      <c r="G75" s="85">
        <v>3</v>
      </c>
      <c r="H75" s="85">
        <v>13</v>
      </c>
      <c r="I75" s="83">
        <v>2.0833333333333332E-2</v>
      </c>
      <c r="J75" s="83">
        <f t="shared" si="1"/>
        <v>2.0138888888888887E-2</v>
      </c>
      <c r="K75" s="80" t="s">
        <v>17</v>
      </c>
      <c r="L75" s="85">
        <v>2</v>
      </c>
      <c r="M75" s="80"/>
      <c r="N75" s="80" t="s">
        <v>160</v>
      </c>
      <c r="O75" s="80" t="s">
        <v>161</v>
      </c>
      <c r="P75" s="80">
        <v>60</v>
      </c>
      <c r="Q75" s="86">
        <v>24.66207</v>
      </c>
      <c r="R75" s="86">
        <v>-112.17238</v>
      </c>
      <c r="S75" s="87" t="s">
        <v>152</v>
      </c>
      <c r="T75" s="87" t="s">
        <v>152</v>
      </c>
      <c r="U75" s="84">
        <v>5</v>
      </c>
      <c r="V75" s="80" t="s">
        <v>153</v>
      </c>
      <c r="W75" s="93">
        <v>30.69</v>
      </c>
      <c r="X75" s="93">
        <v>9.3000000000000007</v>
      </c>
      <c r="Y75" s="93">
        <v>29.7</v>
      </c>
      <c r="Z75" s="93">
        <v>9</v>
      </c>
      <c r="AA75" s="93">
        <v>30.69</v>
      </c>
      <c r="AB75" s="93">
        <v>9.3000000000000007</v>
      </c>
      <c r="AC75" s="93">
        <v>30.195</v>
      </c>
      <c r="AD75" s="93">
        <v>9.15</v>
      </c>
      <c r="AE75" s="87">
        <v>10.958500000000001</v>
      </c>
      <c r="AF75" s="87">
        <v>11</v>
      </c>
      <c r="AG75" s="87">
        <v>159.88648485388254</v>
      </c>
      <c r="AH75" s="87">
        <v>-0.19429513937990539</v>
      </c>
      <c r="AI75" s="87">
        <v>0</v>
      </c>
      <c r="AJ75" s="80">
        <v>30</v>
      </c>
      <c r="AK75" s="80">
        <v>1</v>
      </c>
      <c r="AL75" s="85">
        <v>2</v>
      </c>
      <c r="AM75" s="85">
        <v>2</v>
      </c>
      <c r="AN75" s="85">
        <v>2</v>
      </c>
      <c r="AO75" s="80">
        <v>2</v>
      </c>
      <c r="AP75" s="80">
        <v>1</v>
      </c>
    </row>
    <row r="76" spans="1:42" s="55" customFormat="1">
      <c r="A76" s="65"/>
      <c r="B76" s="65" t="s">
        <v>149</v>
      </c>
      <c r="C76" s="66">
        <v>40828</v>
      </c>
      <c r="D76" s="68">
        <v>0.48819444444444443</v>
      </c>
      <c r="E76" s="68">
        <v>0.51736111111111105</v>
      </c>
      <c r="F76" s="83">
        <f t="shared" si="2"/>
        <v>2.9166666666666619E-2</v>
      </c>
      <c r="G76" s="70">
        <v>1</v>
      </c>
      <c r="H76" s="70">
        <v>16</v>
      </c>
      <c r="I76" s="68">
        <v>0.49236111111111108</v>
      </c>
      <c r="J76" s="68">
        <f t="shared" si="1"/>
        <v>4.1666666666666519E-3</v>
      </c>
      <c r="K76" s="65" t="s">
        <v>17</v>
      </c>
      <c r="L76" s="65">
        <v>2</v>
      </c>
      <c r="M76" s="65"/>
      <c r="N76" s="65" t="s">
        <v>160</v>
      </c>
      <c r="O76" s="65" t="s">
        <v>161</v>
      </c>
      <c r="P76" s="65">
        <v>330</v>
      </c>
      <c r="Q76" s="71">
        <v>24.661909999999999</v>
      </c>
      <c r="R76" s="71">
        <v>-112.17094</v>
      </c>
      <c r="S76" s="65" t="s">
        <v>152</v>
      </c>
      <c r="T76" s="65" t="s">
        <v>152</v>
      </c>
      <c r="U76" s="65">
        <v>9</v>
      </c>
      <c r="V76" s="65" t="s">
        <v>153</v>
      </c>
      <c r="W76" s="65">
        <f t="shared" ref="W76:W91" si="3">X76*3.3</f>
        <v>59.4</v>
      </c>
      <c r="X76" s="76">
        <v>18</v>
      </c>
      <c r="Y76" s="65">
        <f t="shared" ref="Y76:Y91" si="4">Z76*3.3</f>
        <v>42.9</v>
      </c>
      <c r="Z76" s="76">
        <v>13</v>
      </c>
      <c r="AA76" s="65">
        <f t="shared" ref="AA76:AA91" si="5">MAX(W76,Y76)</f>
        <v>59.4</v>
      </c>
      <c r="AB76" s="76">
        <f t="shared" ref="AB76:AB91" si="6">MAX(X76,Z76)</f>
        <v>18</v>
      </c>
      <c r="AC76" s="65">
        <f t="shared" ref="AC76:AC91" si="7">AVERAGE(W76,Y76)</f>
        <v>51.15</v>
      </c>
      <c r="AD76" s="76">
        <f t="shared" ref="AD76:AD91" si="8">AVERAGE(X76,Z76)</f>
        <v>15.5</v>
      </c>
      <c r="AE76" s="65"/>
      <c r="AF76" s="65"/>
      <c r="AG76" s="65"/>
      <c r="AH76" s="65"/>
      <c r="AI76" s="65"/>
      <c r="AJ76" s="65"/>
      <c r="AK76" s="65"/>
      <c r="AL76" s="65"/>
      <c r="AM76" s="65"/>
      <c r="AN76" s="65"/>
      <c r="AO76" s="65"/>
      <c r="AP76" s="65"/>
    </row>
    <row r="77" spans="1:42" s="55" customFormat="1">
      <c r="A77" s="65"/>
      <c r="B77" s="65" t="s">
        <v>149</v>
      </c>
      <c r="C77" s="66">
        <v>40828</v>
      </c>
      <c r="D77" s="68">
        <v>0.48819444444444443</v>
      </c>
      <c r="E77" s="68">
        <v>0.51736111111111105</v>
      </c>
      <c r="F77" s="83">
        <f t="shared" si="2"/>
        <v>2.9166666666666619E-2</v>
      </c>
      <c r="G77" s="70">
        <v>2</v>
      </c>
      <c r="H77" s="70">
        <v>15</v>
      </c>
      <c r="I77" s="68">
        <v>0.53472222222222221</v>
      </c>
      <c r="J77" s="68">
        <f t="shared" si="1"/>
        <v>4.6527777777777779E-2</v>
      </c>
      <c r="K77" s="65" t="s">
        <v>17</v>
      </c>
      <c r="L77" s="65">
        <v>2</v>
      </c>
      <c r="M77" s="65"/>
      <c r="N77" s="65" t="s">
        <v>160</v>
      </c>
      <c r="O77" s="65" t="s">
        <v>161</v>
      </c>
      <c r="P77" s="65">
        <v>330</v>
      </c>
      <c r="Q77" s="71">
        <v>24.661909999999999</v>
      </c>
      <c r="R77" s="71">
        <v>-112.17094</v>
      </c>
      <c r="S77" s="65" t="s">
        <v>152</v>
      </c>
      <c r="T77" s="65" t="s">
        <v>152</v>
      </c>
      <c r="U77" s="65">
        <v>9</v>
      </c>
      <c r="V77" s="65" t="s">
        <v>153</v>
      </c>
      <c r="W77" s="65">
        <f t="shared" si="3"/>
        <v>59.4</v>
      </c>
      <c r="X77" s="76">
        <v>18</v>
      </c>
      <c r="Y77" s="65">
        <f t="shared" si="4"/>
        <v>42.9</v>
      </c>
      <c r="Z77" s="76">
        <v>13</v>
      </c>
      <c r="AA77" s="65">
        <f t="shared" si="5"/>
        <v>59.4</v>
      </c>
      <c r="AB77" s="76">
        <f t="shared" si="6"/>
        <v>18</v>
      </c>
      <c r="AC77" s="65">
        <f t="shared" si="7"/>
        <v>51.15</v>
      </c>
      <c r="AD77" s="76">
        <f t="shared" si="8"/>
        <v>15.5</v>
      </c>
      <c r="AE77" s="65"/>
      <c r="AF77" s="65"/>
      <c r="AG77" s="65"/>
      <c r="AH77" s="65"/>
      <c r="AI77" s="65"/>
      <c r="AJ77" s="65"/>
      <c r="AK77" s="65"/>
      <c r="AL77" s="65"/>
      <c r="AM77" s="65"/>
      <c r="AN77" s="65"/>
      <c r="AO77" s="65"/>
      <c r="AP77" s="65"/>
    </row>
    <row r="78" spans="1:42" s="55" customFormat="1">
      <c r="A78" s="65"/>
      <c r="B78" s="65" t="s">
        <v>149</v>
      </c>
      <c r="C78" s="66">
        <v>40828</v>
      </c>
      <c r="D78" s="68">
        <v>0.48819444444444443</v>
      </c>
      <c r="E78" s="68">
        <v>0.51736111111111105</v>
      </c>
      <c r="F78" s="83">
        <f t="shared" si="2"/>
        <v>2.9166666666666619E-2</v>
      </c>
      <c r="G78" s="70">
        <v>2</v>
      </c>
      <c r="H78" s="70">
        <v>17</v>
      </c>
      <c r="I78" s="68">
        <v>0.53472222222222221</v>
      </c>
      <c r="J78" s="68">
        <f t="shared" si="1"/>
        <v>4.6527777777777779E-2</v>
      </c>
      <c r="K78" s="65" t="s">
        <v>17</v>
      </c>
      <c r="L78" s="65">
        <v>2</v>
      </c>
      <c r="M78" s="65"/>
      <c r="N78" s="65" t="s">
        <v>160</v>
      </c>
      <c r="O78" s="65" t="s">
        <v>161</v>
      </c>
      <c r="P78" s="65">
        <v>330</v>
      </c>
      <c r="Q78" s="71">
        <v>24.661909999999999</v>
      </c>
      <c r="R78" s="71">
        <v>-112.17094</v>
      </c>
      <c r="S78" s="65" t="s">
        <v>152</v>
      </c>
      <c r="T78" s="65" t="s">
        <v>152</v>
      </c>
      <c r="U78" s="65">
        <v>9</v>
      </c>
      <c r="V78" s="65" t="s">
        <v>153</v>
      </c>
      <c r="W78" s="65">
        <f t="shared" si="3"/>
        <v>59.4</v>
      </c>
      <c r="X78" s="76">
        <v>18</v>
      </c>
      <c r="Y78" s="65">
        <f t="shared" si="4"/>
        <v>42.9</v>
      </c>
      <c r="Z78" s="76">
        <v>13</v>
      </c>
      <c r="AA78" s="65">
        <f t="shared" si="5"/>
        <v>59.4</v>
      </c>
      <c r="AB78" s="76">
        <f t="shared" si="6"/>
        <v>18</v>
      </c>
      <c r="AC78" s="65">
        <f t="shared" si="7"/>
        <v>51.15</v>
      </c>
      <c r="AD78" s="76">
        <f t="shared" si="8"/>
        <v>15.5</v>
      </c>
      <c r="AE78" s="65"/>
      <c r="AF78" s="65"/>
      <c r="AG78" s="65"/>
      <c r="AH78" s="65"/>
      <c r="AI78" s="65"/>
      <c r="AJ78" s="65"/>
      <c r="AK78" s="65"/>
      <c r="AL78" s="65"/>
      <c r="AM78" s="65"/>
      <c r="AN78" s="65"/>
      <c r="AO78" s="65"/>
      <c r="AP78" s="65"/>
    </row>
    <row r="79" spans="1:42" s="55" customFormat="1">
      <c r="A79" s="65"/>
      <c r="B79" s="65" t="s">
        <v>149</v>
      </c>
      <c r="C79" s="66">
        <v>40828</v>
      </c>
      <c r="D79" s="68">
        <v>0.48819444444444443</v>
      </c>
      <c r="E79" s="68">
        <v>0.51736111111111105</v>
      </c>
      <c r="F79" s="83">
        <f t="shared" si="2"/>
        <v>2.9166666666666619E-2</v>
      </c>
      <c r="G79" s="70">
        <v>2</v>
      </c>
      <c r="H79" s="70">
        <v>19</v>
      </c>
      <c r="I79" s="68">
        <v>0.53472222222222221</v>
      </c>
      <c r="J79" s="68">
        <f t="shared" si="1"/>
        <v>4.6527777777777779E-2</v>
      </c>
      <c r="K79" s="65" t="s">
        <v>17</v>
      </c>
      <c r="L79" s="65">
        <v>2</v>
      </c>
      <c r="M79" s="65"/>
      <c r="N79" s="65" t="s">
        <v>160</v>
      </c>
      <c r="O79" s="65" t="s">
        <v>161</v>
      </c>
      <c r="P79" s="65">
        <v>330</v>
      </c>
      <c r="Q79" s="71">
        <v>24.661909999999999</v>
      </c>
      <c r="R79" s="71">
        <v>-112.17094</v>
      </c>
      <c r="S79" s="65" t="s">
        <v>152</v>
      </c>
      <c r="T79" s="65" t="s">
        <v>152</v>
      </c>
      <c r="U79" s="65">
        <v>9</v>
      </c>
      <c r="V79" s="65" t="s">
        <v>153</v>
      </c>
      <c r="W79" s="65">
        <f t="shared" si="3"/>
        <v>59.4</v>
      </c>
      <c r="X79" s="76">
        <v>18</v>
      </c>
      <c r="Y79" s="65">
        <f t="shared" si="4"/>
        <v>42.9</v>
      </c>
      <c r="Z79" s="76">
        <v>13</v>
      </c>
      <c r="AA79" s="65">
        <f t="shared" si="5"/>
        <v>59.4</v>
      </c>
      <c r="AB79" s="76">
        <f t="shared" si="6"/>
        <v>18</v>
      </c>
      <c r="AC79" s="65">
        <f t="shared" si="7"/>
        <v>51.15</v>
      </c>
      <c r="AD79" s="76">
        <f t="shared" si="8"/>
        <v>15.5</v>
      </c>
      <c r="AE79" s="65"/>
      <c r="AF79" s="65"/>
      <c r="AG79" s="65"/>
      <c r="AH79" s="65"/>
      <c r="AI79" s="65"/>
      <c r="AJ79" s="65"/>
      <c r="AK79" s="65"/>
      <c r="AL79" s="65"/>
      <c r="AM79" s="65"/>
      <c r="AN79" s="65"/>
      <c r="AO79" s="65"/>
      <c r="AP79" s="65"/>
    </row>
    <row r="80" spans="1:42" s="55" customFormat="1">
      <c r="A80" s="65"/>
      <c r="B80" s="65" t="s">
        <v>149</v>
      </c>
      <c r="C80" s="66">
        <v>40828</v>
      </c>
      <c r="D80" s="68">
        <v>0.48819444444444443</v>
      </c>
      <c r="E80" s="68">
        <v>0.51736111111111105</v>
      </c>
      <c r="F80" s="83">
        <f t="shared" si="2"/>
        <v>2.9166666666666619E-2</v>
      </c>
      <c r="G80" s="70">
        <v>2</v>
      </c>
      <c r="H80" s="70">
        <v>21</v>
      </c>
      <c r="I80" s="68">
        <v>0.53472222222222221</v>
      </c>
      <c r="J80" s="68">
        <f t="shared" si="1"/>
        <v>4.6527777777777779E-2</v>
      </c>
      <c r="K80" s="65" t="s">
        <v>17</v>
      </c>
      <c r="L80" s="65">
        <v>2</v>
      </c>
      <c r="M80" s="65"/>
      <c r="N80" s="65" t="s">
        <v>160</v>
      </c>
      <c r="O80" s="65" t="s">
        <v>161</v>
      </c>
      <c r="P80" s="65">
        <v>330</v>
      </c>
      <c r="Q80" s="71">
        <v>24.661909999999999</v>
      </c>
      <c r="R80" s="71">
        <v>-112.17094</v>
      </c>
      <c r="S80" s="65" t="s">
        <v>152</v>
      </c>
      <c r="T80" s="65" t="s">
        <v>152</v>
      </c>
      <c r="U80" s="65">
        <v>9</v>
      </c>
      <c r="V80" s="65" t="s">
        <v>153</v>
      </c>
      <c r="W80" s="65">
        <f t="shared" si="3"/>
        <v>59.4</v>
      </c>
      <c r="X80" s="76">
        <v>18</v>
      </c>
      <c r="Y80" s="65">
        <f t="shared" si="4"/>
        <v>42.9</v>
      </c>
      <c r="Z80" s="76">
        <v>13</v>
      </c>
      <c r="AA80" s="65">
        <f t="shared" si="5"/>
        <v>59.4</v>
      </c>
      <c r="AB80" s="76">
        <f t="shared" si="6"/>
        <v>18</v>
      </c>
      <c r="AC80" s="65">
        <f t="shared" si="7"/>
        <v>51.15</v>
      </c>
      <c r="AD80" s="76">
        <f t="shared" si="8"/>
        <v>15.5</v>
      </c>
      <c r="AE80" s="65"/>
      <c r="AF80" s="65"/>
      <c r="AG80" s="65"/>
      <c r="AH80" s="65"/>
      <c r="AI80" s="65"/>
      <c r="AJ80" s="65"/>
      <c r="AK80" s="65"/>
      <c r="AL80" s="65"/>
      <c r="AM80" s="65"/>
      <c r="AN80" s="65"/>
      <c r="AO80" s="65"/>
      <c r="AP80" s="65"/>
    </row>
    <row r="81" spans="1:42" s="55" customFormat="1">
      <c r="A81" s="65"/>
      <c r="B81" s="65" t="s">
        <v>149</v>
      </c>
      <c r="C81" s="66">
        <v>40828</v>
      </c>
      <c r="D81" s="68">
        <v>0.48819444444444443</v>
      </c>
      <c r="E81" s="68">
        <v>0.51736111111111105</v>
      </c>
      <c r="F81" s="83">
        <f t="shared" si="2"/>
        <v>2.9166666666666619E-2</v>
      </c>
      <c r="G81" s="70">
        <v>3</v>
      </c>
      <c r="H81" s="70">
        <v>12</v>
      </c>
      <c r="I81" s="68">
        <v>0.53819444444444442</v>
      </c>
      <c r="J81" s="68">
        <f t="shared" si="1"/>
        <v>4.9999999999999989E-2</v>
      </c>
      <c r="K81" s="65" t="s">
        <v>17</v>
      </c>
      <c r="L81" s="65">
        <v>2</v>
      </c>
      <c r="M81" s="65"/>
      <c r="N81" s="65" t="s">
        <v>160</v>
      </c>
      <c r="O81" s="65" t="s">
        <v>161</v>
      </c>
      <c r="P81" s="65">
        <v>330</v>
      </c>
      <c r="Q81" s="71">
        <v>24.661909999999999</v>
      </c>
      <c r="R81" s="71">
        <v>-112.17094</v>
      </c>
      <c r="S81" s="65" t="s">
        <v>152</v>
      </c>
      <c r="T81" s="65" t="s">
        <v>152</v>
      </c>
      <c r="U81" s="65">
        <v>9</v>
      </c>
      <c r="V81" s="65" t="s">
        <v>153</v>
      </c>
      <c r="W81" s="65">
        <f t="shared" si="3"/>
        <v>59.4</v>
      </c>
      <c r="X81" s="76">
        <v>18</v>
      </c>
      <c r="Y81" s="65">
        <f t="shared" si="4"/>
        <v>42.9</v>
      </c>
      <c r="Z81" s="76">
        <v>13</v>
      </c>
      <c r="AA81" s="65">
        <f t="shared" si="5"/>
        <v>59.4</v>
      </c>
      <c r="AB81" s="76">
        <f t="shared" si="6"/>
        <v>18</v>
      </c>
      <c r="AC81" s="65">
        <f t="shared" si="7"/>
        <v>51.15</v>
      </c>
      <c r="AD81" s="76">
        <f t="shared" si="8"/>
        <v>15.5</v>
      </c>
      <c r="AE81" s="65"/>
      <c r="AF81" s="65"/>
      <c r="AG81" s="65"/>
      <c r="AH81" s="65"/>
      <c r="AI81" s="65"/>
      <c r="AJ81" s="65"/>
      <c r="AK81" s="65"/>
      <c r="AL81" s="65"/>
      <c r="AM81" s="65"/>
      <c r="AN81" s="65"/>
      <c r="AO81" s="65"/>
      <c r="AP81" s="65"/>
    </row>
    <row r="82" spans="1:42" s="55" customFormat="1">
      <c r="A82" s="65"/>
      <c r="B82" s="65" t="s">
        <v>149</v>
      </c>
      <c r="C82" s="66">
        <v>40828</v>
      </c>
      <c r="D82" s="68">
        <v>0.48819444444444443</v>
      </c>
      <c r="E82" s="68">
        <v>0.51736111111111105</v>
      </c>
      <c r="F82" s="83">
        <f t="shared" si="2"/>
        <v>2.9166666666666619E-2</v>
      </c>
      <c r="G82" s="70">
        <v>4</v>
      </c>
      <c r="H82" s="70">
        <v>18</v>
      </c>
      <c r="I82" s="68">
        <v>0.53888888888888886</v>
      </c>
      <c r="J82" s="68">
        <f t="shared" si="1"/>
        <v>5.0694444444444431E-2</v>
      </c>
      <c r="K82" s="65" t="s">
        <v>17</v>
      </c>
      <c r="L82" s="65">
        <v>2</v>
      </c>
      <c r="M82" s="65"/>
      <c r="N82" s="65" t="s">
        <v>160</v>
      </c>
      <c r="O82" s="65" t="s">
        <v>161</v>
      </c>
      <c r="P82" s="65">
        <v>330</v>
      </c>
      <c r="Q82" s="71">
        <v>24.661909999999999</v>
      </c>
      <c r="R82" s="71">
        <v>-112.17094</v>
      </c>
      <c r="S82" s="65" t="s">
        <v>152</v>
      </c>
      <c r="T82" s="65" t="s">
        <v>152</v>
      </c>
      <c r="U82" s="65">
        <v>9</v>
      </c>
      <c r="V82" s="65" t="s">
        <v>153</v>
      </c>
      <c r="W82" s="65">
        <f t="shared" si="3"/>
        <v>59.4</v>
      </c>
      <c r="X82" s="76">
        <v>18</v>
      </c>
      <c r="Y82" s="65">
        <f t="shared" si="4"/>
        <v>42.9</v>
      </c>
      <c r="Z82" s="76">
        <v>13</v>
      </c>
      <c r="AA82" s="65">
        <f t="shared" si="5"/>
        <v>59.4</v>
      </c>
      <c r="AB82" s="76">
        <f t="shared" si="6"/>
        <v>18</v>
      </c>
      <c r="AC82" s="65">
        <f t="shared" si="7"/>
        <v>51.15</v>
      </c>
      <c r="AD82" s="76">
        <f t="shared" si="8"/>
        <v>15.5</v>
      </c>
      <c r="AE82" s="65"/>
      <c r="AF82" s="65"/>
      <c r="AG82" s="65"/>
      <c r="AH82" s="65"/>
      <c r="AI82" s="65"/>
      <c r="AJ82" s="65"/>
      <c r="AK82" s="65"/>
      <c r="AL82" s="65"/>
      <c r="AM82" s="65"/>
      <c r="AN82" s="65"/>
      <c r="AO82" s="65"/>
      <c r="AP82" s="65"/>
    </row>
    <row r="83" spans="1:42" s="55" customFormat="1">
      <c r="A83" s="65"/>
      <c r="B83" s="65" t="s">
        <v>149</v>
      </c>
      <c r="C83" s="66">
        <v>40828</v>
      </c>
      <c r="D83" s="68">
        <v>0.48819444444444443</v>
      </c>
      <c r="E83" s="68">
        <v>0.51736111111111105</v>
      </c>
      <c r="F83" s="83">
        <f t="shared" si="2"/>
        <v>2.9166666666666619E-2</v>
      </c>
      <c r="G83" s="70">
        <v>5</v>
      </c>
      <c r="H83" s="70">
        <v>14</v>
      </c>
      <c r="I83" s="68">
        <v>0.54027777777777775</v>
      </c>
      <c r="J83" s="68">
        <f t="shared" si="1"/>
        <v>5.2083333333333315E-2</v>
      </c>
      <c r="K83" s="65" t="s">
        <v>17</v>
      </c>
      <c r="L83" s="65">
        <v>2</v>
      </c>
      <c r="M83" s="65"/>
      <c r="N83" s="65" t="s">
        <v>160</v>
      </c>
      <c r="O83" s="65" t="s">
        <v>161</v>
      </c>
      <c r="P83" s="65">
        <v>330</v>
      </c>
      <c r="Q83" s="71">
        <v>24.661909999999999</v>
      </c>
      <c r="R83" s="71">
        <v>-112.17094</v>
      </c>
      <c r="S83" s="65" t="s">
        <v>152</v>
      </c>
      <c r="T83" s="65" t="s">
        <v>152</v>
      </c>
      <c r="U83" s="65">
        <v>9</v>
      </c>
      <c r="V83" s="65" t="s">
        <v>153</v>
      </c>
      <c r="W83" s="65">
        <f t="shared" si="3"/>
        <v>59.4</v>
      </c>
      <c r="X83" s="76">
        <v>18</v>
      </c>
      <c r="Y83" s="65">
        <f t="shared" si="4"/>
        <v>42.9</v>
      </c>
      <c r="Z83" s="76">
        <v>13</v>
      </c>
      <c r="AA83" s="65">
        <f t="shared" si="5"/>
        <v>59.4</v>
      </c>
      <c r="AB83" s="76">
        <f t="shared" si="6"/>
        <v>18</v>
      </c>
      <c r="AC83" s="65">
        <f t="shared" si="7"/>
        <v>51.15</v>
      </c>
      <c r="AD83" s="76">
        <f t="shared" si="8"/>
        <v>15.5</v>
      </c>
      <c r="AE83" s="65"/>
      <c r="AF83" s="65"/>
      <c r="AG83" s="65"/>
      <c r="AH83" s="65"/>
      <c r="AI83" s="65"/>
      <c r="AJ83" s="65"/>
      <c r="AK83" s="65"/>
      <c r="AL83" s="65"/>
      <c r="AM83" s="65"/>
      <c r="AN83" s="65"/>
      <c r="AO83" s="65"/>
      <c r="AP83" s="65"/>
    </row>
    <row r="84" spans="1:42" s="55" customFormat="1">
      <c r="A84" s="65"/>
      <c r="B84" s="65" t="s">
        <v>149</v>
      </c>
      <c r="C84" s="66">
        <v>40828</v>
      </c>
      <c r="D84" s="68">
        <v>0.48819444444444443</v>
      </c>
      <c r="E84" s="68">
        <v>0.51736111111111105</v>
      </c>
      <c r="F84" s="83">
        <f t="shared" si="2"/>
        <v>2.9166666666666619E-2</v>
      </c>
      <c r="G84" s="70">
        <v>6</v>
      </c>
      <c r="H84" s="70">
        <v>22</v>
      </c>
      <c r="I84" s="68">
        <v>0.50208333333333333</v>
      </c>
      <c r="J84" s="68">
        <f t="shared" si="1"/>
        <v>1.3888888888888895E-2</v>
      </c>
      <c r="K84" s="65" t="s">
        <v>17</v>
      </c>
      <c r="L84" s="65">
        <v>2</v>
      </c>
      <c r="M84" s="65"/>
      <c r="N84" s="65" t="s">
        <v>160</v>
      </c>
      <c r="O84" s="65" t="s">
        <v>161</v>
      </c>
      <c r="P84" s="65">
        <v>330</v>
      </c>
      <c r="Q84" s="71">
        <v>24.661909999999999</v>
      </c>
      <c r="R84" s="71">
        <v>-112.17094</v>
      </c>
      <c r="S84" s="65" t="s">
        <v>152</v>
      </c>
      <c r="T84" s="65" t="s">
        <v>152</v>
      </c>
      <c r="U84" s="65">
        <v>9</v>
      </c>
      <c r="V84" s="65" t="s">
        <v>153</v>
      </c>
      <c r="W84" s="65">
        <f t="shared" si="3"/>
        <v>59.4</v>
      </c>
      <c r="X84" s="76">
        <v>18</v>
      </c>
      <c r="Y84" s="65">
        <f t="shared" si="4"/>
        <v>42.9</v>
      </c>
      <c r="Z84" s="76">
        <v>13</v>
      </c>
      <c r="AA84" s="65">
        <f t="shared" si="5"/>
        <v>59.4</v>
      </c>
      <c r="AB84" s="76">
        <f t="shared" si="6"/>
        <v>18</v>
      </c>
      <c r="AC84" s="65">
        <f t="shared" si="7"/>
        <v>51.15</v>
      </c>
      <c r="AD84" s="76">
        <f t="shared" si="8"/>
        <v>15.5</v>
      </c>
      <c r="AE84" s="65"/>
      <c r="AF84" s="65"/>
      <c r="AG84" s="65"/>
      <c r="AH84" s="65"/>
      <c r="AI84" s="65"/>
      <c r="AJ84" s="65"/>
      <c r="AK84" s="65"/>
      <c r="AL84" s="65"/>
      <c r="AM84" s="65"/>
      <c r="AN84" s="65"/>
      <c r="AO84" s="65"/>
      <c r="AP84" s="65"/>
    </row>
    <row r="85" spans="1:42" s="55" customFormat="1">
      <c r="A85" s="65"/>
      <c r="B85" s="65" t="s">
        <v>149</v>
      </c>
      <c r="C85" s="66">
        <v>40828</v>
      </c>
      <c r="D85" s="68">
        <v>0.48819444444444443</v>
      </c>
      <c r="E85" s="68">
        <v>0.51736111111111105</v>
      </c>
      <c r="F85" s="83">
        <f t="shared" si="2"/>
        <v>2.9166666666666619E-2</v>
      </c>
      <c r="G85" s="70">
        <v>7</v>
      </c>
      <c r="H85" s="70">
        <v>11</v>
      </c>
      <c r="I85" s="68">
        <v>0.50347222222222221</v>
      </c>
      <c r="J85" s="68">
        <f t="shared" si="1"/>
        <v>1.5277777777777779E-2</v>
      </c>
      <c r="K85" s="65" t="s">
        <v>17</v>
      </c>
      <c r="L85" s="65">
        <v>2</v>
      </c>
      <c r="M85" s="65"/>
      <c r="N85" s="65" t="s">
        <v>160</v>
      </c>
      <c r="O85" s="65" t="s">
        <v>161</v>
      </c>
      <c r="P85" s="65">
        <v>330</v>
      </c>
      <c r="Q85" s="71">
        <v>24.661909999999999</v>
      </c>
      <c r="R85" s="71">
        <v>-112.17094</v>
      </c>
      <c r="S85" s="65" t="s">
        <v>152</v>
      </c>
      <c r="T85" s="65" t="s">
        <v>152</v>
      </c>
      <c r="U85" s="65">
        <v>9</v>
      </c>
      <c r="V85" s="65" t="s">
        <v>153</v>
      </c>
      <c r="W85" s="65">
        <f t="shared" si="3"/>
        <v>59.4</v>
      </c>
      <c r="X85" s="76">
        <v>18</v>
      </c>
      <c r="Y85" s="65">
        <f t="shared" si="4"/>
        <v>42.9</v>
      </c>
      <c r="Z85" s="76">
        <v>13</v>
      </c>
      <c r="AA85" s="65">
        <f t="shared" si="5"/>
        <v>59.4</v>
      </c>
      <c r="AB85" s="76">
        <f t="shared" si="6"/>
        <v>18</v>
      </c>
      <c r="AC85" s="65">
        <f t="shared" si="7"/>
        <v>51.15</v>
      </c>
      <c r="AD85" s="76">
        <f t="shared" si="8"/>
        <v>15.5</v>
      </c>
      <c r="AE85" s="65"/>
      <c r="AF85" s="65"/>
      <c r="AG85" s="65"/>
      <c r="AH85" s="65"/>
      <c r="AI85" s="65"/>
      <c r="AJ85" s="65"/>
      <c r="AK85" s="65"/>
      <c r="AL85" s="65"/>
      <c r="AM85" s="65"/>
      <c r="AN85" s="65"/>
      <c r="AO85" s="65"/>
      <c r="AP85" s="65"/>
    </row>
    <row r="86" spans="1:42" s="55" customFormat="1">
      <c r="A86" s="65"/>
      <c r="B86" s="65" t="s">
        <v>149</v>
      </c>
      <c r="C86" s="66">
        <v>40828</v>
      </c>
      <c r="D86" s="68">
        <v>0.48819444444444443</v>
      </c>
      <c r="E86" s="68">
        <v>0.51736111111111105</v>
      </c>
      <c r="F86" s="83">
        <f t="shared" si="2"/>
        <v>2.9166666666666619E-2</v>
      </c>
      <c r="G86" s="70">
        <v>7</v>
      </c>
      <c r="H86" s="70">
        <v>18</v>
      </c>
      <c r="I86" s="68">
        <v>0.50347222222222221</v>
      </c>
      <c r="J86" s="68">
        <f t="shared" si="1"/>
        <v>1.5277777777777779E-2</v>
      </c>
      <c r="K86" s="65" t="s">
        <v>17</v>
      </c>
      <c r="L86" s="65">
        <v>2</v>
      </c>
      <c r="M86" s="65"/>
      <c r="N86" s="65" t="s">
        <v>160</v>
      </c>
      <c r="O86" s="65" t="s">
        <v>161</v>
      </c>
      <c r="P86" s="65">
        <v>330</v>
      </c>
      <c r="Q86" s="71">
        <v>24.661909999999999</v>
      </c>
      <c r="R86" s="71">
        <v>-112.17094</v>
      </c>
      <c r="S86" s="65" t="s">
        <v>152</v>
      </c>
      <c r="T86" s="65" t="s">
        <v>152</v>
      </c>
      <c r="U86" s="65">
        <v>9</v>
      </c>
      <c r="V86" s="65" t="s">
        <v>153</v>
      </c>
      <c r="W86" s="65">
        <f t="shared" si="3"/>
        <v>59.4</v>
      </c>
      <c r="X86" s="76">
        <v>18</v>
      </c>
      <c r="Y86" s="65">
        <f t="shared" si="4"/>
        <v>42.9</v>
      </c>
      <c r="Z86" s="76">
        <v>13</v>
      </c>
      <c r="AA86" s="65">
        <f t="shared" si="5"/>
        <v>59.4</v>
      </c>
      <c r="AB86" s="76">
        <f t="shared" si="6"/>
        <v>18</v>
      </c>
      <c r="AC86" s="65">
        <f t="shared" si="7"/>
        <v>51.15</v>
      </c>
      <c r="AD86" s="76">
        <f t="shared" si="8"/>
        <v>15.5</v>
      </c>
      <c r="AE86" s="65"/>
      <c r="AF86" s="65"/>
      <c r="AG86" s="65"/>
      <c r="AH86" s="65"/>
      <c r="AI86" s="65"/>
      <c r="AJ86" s="65"/>
      <c r="AK86" s="65"/>
      <c r="AL86" s="65"/>
      <c r="AM86" s="65"/>
      <c r="AN86" s="65"/>
      <c r="AO86" s="65"/>
      <c r="AP86" s="65"/>
    </row>
    <row r="87" spans="1:42" s="55" customFormat="1">
      <c r="A87" s="65"/>
      <c r="B87" s="65" t="s">
        <v>149</v>
      </c>
      <c r="C87" s="66">
        <v>40828</v>
      </c>
      <c r="D87" s="68">
        <v>0.48819444444444443</v>
      </c>
      <c r="E87" s="68">
        <v>0.51736111111111105</v>
      </c>
      <c r="F87" s="83">
        <f t="shared" si="2"/>
        <v>2.9166666666666619E-2</v>
      </c>
      <c r="G87" s="70">
        <v>8</v>
      </c>
      <c r="H87" s="70">
        <v>11</v>
      </c>
      <c r="I87" s="68">
        <v>0.50555555555555554</v>
      </c>
      <c r="J87" s="68">
        <f t="shared" si="1"/>
        <v>1.7361111111111105E-2</v>
      </c>
      <c r="K87" s="65" t="s">
        <v>17</v>
      </c>
      <c r="L87" s="65">
        <v>2</v>
      </c>
      <c r="M87" s="65"/>
      <c r="N87" s="65" t="s">
        <v>160</v>
      </c>
      <c r="O87" s="65" t="s">
        <v>161</v>
      </c>
      <c r="P87" s="65">
        <v>330</v>
      </c>
      <c r="Q87" s="71">
        <v>24.661909999999999</v>
      </c>
      <c r="R87" s="71">
        <v>-112.17094</v>
      </c>
      <c r="S87" s="65" t="s">
        <v>152</v>
      </c>
      <c r="T87" s="65" t="s">
        <v>152</v>
      </c>
      <c r="U87" s="65">
        <v>9</v>
      </c>
      <c r="V87" s="65" t="s">
        <v>153</v>
      </c>
      <c r="W87" s="65">
        <f t="shared" si="3"/>
        <v>59.4</v>
      </c>
      <c r="X87" s="76">
        <v>18</v>
      </c>
      <c r="Y87" s="65">
        <f t="shared" si="4"/>
        <v>42.9</v>
      </c>
      <c r="Z87" s="76">
        <v>13</v>
      </c>
      <c r="AA87" s="65">
        <f t="shared" si="5"/>
        <v>59.4</v>
      </c>
      <c r="AB87" s="76">
        <f t="shared" si="6"/>
        <v>18</v>
      </c>
      <c r="AC87" s="65">
        <f t="shared" si="7"/>
        <v>51.15</v>
      </c>
      <c r="AD87" s="76">
        <f t="shared" si="8"/>
        <v>15.5</v>
      </c>
      <c r="AE87" s="65"/>
      <c r="AF87" s="65"/>
      <c r="AG87" s="65"/>
      <c r="AH87" s="65"/>
      <c r="AI87" s="65"/>
      <c r="AJ87" s="65"/>
      <c r="AK87" s="65"/>
      <c r="AL87" s="65"/>
      <c r="AM87" s="65"/>
      <c r="AN87" s="65"/>
      <c r="AO87" s="65"/>
      <c r="AP87" s="65"/>
    </row>
    <row r="88" spans="1:42" s="55" customFormat="1">
      <c r="A88" s="65"/>
      <c r="B88" s="65" t="s">
        <v>149</v>
      </c>
      <c r="C88" s="66">
        <v>40828</v>
      </c>
      <c r="D88" s="68">
        <v>0.48819444444444443</v>
      </c>
      <c r="E88" s="68">
        <v>0.51736111111111105</v>
      </c>
      <c r="F88" s="83">
        <f t="shared" si="2"/>
        <v>2.9166666666666619E-2</v>
      </c>
      <c r="G88" s="70">
        <v>9</v>
      </c>
      <c r="H88" s="70">
        <v>14</v>
      </c>
      <c r="I88" s="68">
        <v>0.50694444444444442</v>
      </c>
      <c r="J88" s="68">
        <f t="shared" si="1"/>
        <v>1.8749999999999989E-2</v>
      </c>
      <c r="K88" s="65" t="s">
        <v>17</v>
      </c>
      <c r="L88" s="65">
        <v>2</v>
      </c>
      <c r="M88" s="65"/>
      <c r="N88" s="65" t="s">
        <v>160</v>
      </c>
      <c r="O88" s="65" t="s">
        <v>161</v>
      </c>
      <c r="P88" s="65">
        <v>330</v>
      </c>
      <c r="Q88" s="71">
        <v>24.661909999999999</v>
      </c>
      <c r="R88" s="71">
        <v>-112.17094</v>
      </c>
      <c r="S88" s="65" t="s">
        <v>152</v>
      </c>
      <c r="T88" s="65" t="s">
        <v>152</v>
      </c>
      <c r="U88" s="65">
        <v>9</v>
      </c>
      <c r="V88" s="65" t="s">
        <v>153</v>
      </c>
      <c r="W88" s="65">
        <f t="shared" si="3"/>
        <v>59.4</v>
      </c>
      <c r="X88" s="76">
        <v>18</v>
      </c>
      <c r="Y88" s="65">
        <f t="shared" si="4"/>
        <v>42.9</v>
      </c>
      <c r="Z88" s="76">
        <v>13</v>
      </c>
      <c r="AA88" s="65">
        <f t="shared" si="5"/>
        <v>59.4</v>
      </c>
      <c r="AB88" s="76">
        <f t="shared" si="6"/>
        <v>18</v>
      </c>
      <c r="AC88" s="65">
        <f t="shared" si="7"/>
        <v>51.15</v>
      </c>
      <c r="AD88" s="76">
        <f t="shared" si="8"/>
        <v>15.5</v>
      </c>
      <c r="AE88" s="65"/>
      <c r="AF88" s="65"/>
      <c r="AG88" s="65"/>
      <c r="AH88" s="65"/>
      <c r="AI88" s="65"/>
      <c r="AJ88" s="65"/>
      <c r="AK88" s="65"/>
      <c r="AL88" s="65"/>
      <c r="AM88" s="65"/>
      <c r="AN88" s="65"/>
      <c r="AO88" s="65"/>
      <c r="AP88" s="65"/>
    </row>
    <row r="89" spans="1:42" s="55" customFormat="1">
      <c r="A89" s="65"/>
      <c r="B89" s="65" t="s">
        <v>149</v>
      </c>
      <c r="C89" s="66">
        <v>40828</v>
      </c>
      <c r="D89" s="68">
        <v>0.48819444444444443</v>
      </c>
      <c r="E89" s="68">
        <v>0.51736111111111105</v>
      </c>
      <c r="F89" s="83">
        <f t="shared" si="2"/>
        <v>2.9166666666666619E-2</v>
      </c>
      <c r="G89" s="70">
        <v>10</v>
      </c>
      <c r="H89" s="70">
        <v>19</v>
      </c>
      <c r="I89" s="68">
        <v>0.50972222222222219</v>
      </c>
      <c r="J89" s="68">
        <f t="shared" si="1"/>
        <v>2.1527777777777757E-2</v>
      </c>
      <c r="K89" s="65" t="s">
        <v>17</v>
      </c>
      <c r="L89" s="65">
        <v>2</v>
      </c>
      <c r="M89" s="65"/>
      <c r="N89" s="65" t="s">
        <v>160</v>
      </c>
      <c r="O89" s="65" t="s">
        <v>161</v>
      </c>
      <c r="P89" s="65">
        <v>330</v>
      </c>
      <c r="Q89" s="71">
        <v>24.661909999999999</v>
      </c>
      <c r="R89" s="71">
        <v>-112.17094</v>
      </c>
      <c r="S89" s="65" t="s">
        <v>152</v>
      </c>
      <c r="T89" s="65" t="s">
        <v>152</v>
      </c>
      <c r="U89" s="65">
        <v>9</v>
      </c>
      <c r="V89" s="65" t="s">
        <v>153</v>
      </c>
      <c r="W89" s="65">
        <f t="shared" si="3"/>
        <v>59.4</v>
      </c>
      <c r="X89" s="76">
        <v>18</v>
      </c>
      <c r="Y89" s="65">
        <f t="shared" si="4"/>
        <v>42.9</v>
      </c>
      <c r="Z89" s="76">
        <v>13</v>
      </c>
      <c r="AA89" s="65">
        <f t="shared" si="5"/>
        <v>59.4</v>
      </c>
      <c r="AB89" s="76">
        <f t="shared" si="6"/>
        <v>18</v>
      </c>
      <c r="AC89" s="65">
        <f t="shared" si="7"/>
        <v>51.15</v>
      </c>
      <c r="AD89" s="76">
        <f t="shared" si="8"/>
        <v>15.5</v>
      </c>
      <c r="AE89" s="65"/>
      <c r="AF89" s="65"/>
      <c r="AG89" s="65"/>
      <c r="AH89" s="65"/>
      <c r="AI89" s="65"/>
      <c r="AJ89" s="65"/>
      <c r="AK89" s="65"/>
      <c r="AL89" s="65"/>
      <c r="AM89" s="65"/>
      <c r="AN89" s="65"/>
      <c r="AO89" s="65"/>
      <c r="AP89" s="65"/>
    </row>
    <row r="90" spans="1:42" s="55" customFormat="1">
      <c r="A90" s="65"/>
      <c r="B90" s="65" t="s">
        <v>149</v>
      </c>
      <c r="C90" s="66">
        <v>40828</v>
      </c>
      <c r="D90" s="68">
        <v>0.48819444444444443</v>
      </c>
      <c r="E90" s="68">
        <v>0.51736111111111105</v>
      </c>
      <c r="F90" s="83">
        <f t="shared" si="2"/>
        <v>2.9166666666666619E-2</v>
      </c>
      <c r="G90" s="70">
        <v>11</v>
      </c>
      <c r="H90" s="70">
        <v>19</v>
      </c>
      <c r="I90" s="68">
        <v>0.51041666666666663</v>
      </c>
      <c r="J90" s="68">
        <f t="shared" si="1"/>
        <v>2.2222222222222199E-2</v>
      </c>
      <c r="K90" s="65" t="s">
        <v>17</v>
      </c>
      <c r="L90" s="65">
        <v>2</v>
      </c>
      <c r="M90" s="65"/>
      <c r="N90" s="65" t="s">
        <v>160</v>
      </c>
      <c r="O90" s="65" t="s">
        <v>161</v>
      </c>
      <c r="P90" s="65">
        <v>330</v>
      </c>
      <c r="Q90" s="71">
        <v>24.661909999999999</v>
      </c>
      <c r="R90" s="71">
        <v>-112.17094</v>
      </c>
      <c r="S90" s="65" t="s">
        <v>152</v>
      </c>
      <c r="T90" s="65" t="s">
        <v>152</v>
      </c>
      <c r="U90" s="65">
        <v>9</v>
      </c>
      <c r="V90" s="65" t="s">
        <v>153</v>
      </c>
      <c r="W90" s="65">
        <f t="shared" si="3"/>
        <v>59.4</v>
      </c>
      <c r="X90" s="76">
        <v>18</v>
      </c>
      <c r="Y90" s="65">
        <f t="shared" si="4"/>
        <v>42.9</v>
      </c>
      <c r="Z90" s="76">
        <v>13</v>
      </c>
      <c r="AA90" s="65">
        <f t="shared" si="5"/>
        <v>59.4</v>
      </c>
      <c r="AB90" s="76">
        <f t="shared" si="6"/>
        <v>18</v>
      </c>
      <c r="AC90" s="65">
        <f t="shared" si="7"/>
        <v>51.15</v>
      </c>
      <c r="AD90" s="76">
        <f t="shared" si="8"/>
        <v>15.5</v>
      </c>
      <c r="AE90" s="65"/>
      <c r="AF90" s="65"/>
      <c r="AG90" s="65"/>
      <c r="AH90" s="65"/>
      <c r="AI90" s="65"/>
      <c r="AJ90" s="65"/>
      <c r="AK90" s="65"/>
      <c r="AL90" s="65"/>
      <c r="AM90" s="65"/>
      <c r="AN90" s="65"/>
      <c r="AO90" s="65"/>
      <c r="AP90" s="65"/>
    </row>
    <row r="91" spans="1:42" s="55" customFormat="1">
      <c r="A91" s="65"/>
      <c r="B91" s="65" t="s">
        <v>149</v>
      </c>
      <c r="C91" s="66">
        <v>40828</v>
      </c>
      <c r="D91" s="68">
        <v>0.48819444444444443</v>
      </c>
      <c r="E91" s="68">
        <v>0.51736111111111105</v>
      </c>
      <c r="F91" s="83">
        <f t="shared" si="2"/>
        <v>2.9166666666666619E-2</v>
      </c>
      <c r="G91" s="70">
        <v>12</v>
      </c>
      <c r="H91" s="70">
        <v>18</v>
      </c>
      <c r="I91" s="68">
        <v>0.51458333333333328</v>
      </c>
      <c r="J91" s="68">
        <f t="shared" si="1"/>
        <v>2.6388888888888851E-2</v>
      </c>
      <c r="K91" s="65" t="s">
        <v>17</v>
      </c>
      <c r="L91" s="65">
        <v>2</v>
      </c>
      <c r="M91" s="65"/>
      <c r="N91" s="65" t="s">
        <v>160</v>
      </c>
      <c r="O91" s="65" t="s">
        <v>161</v>
      </c>
      <c r="P91" s="65">
        <v>330</v>
      </c>
      <c r="Q91" s="71">
        <v>24.661909999999999</v>
      </c>
      <c r="R91" s="71">
        <v>-112.17094</v>
      </c>
      <c r="S91" s="65" t="s">
        <v>152</v>
      </c>
      <c r="T91" s="65" t="s">
        <v>152</v>
      </c>
      <c r="U91" s="65">
        <v>9</v>
      </c>
      <c r="V91" s="65" t="s">
        <v>153</v>
      </c>
      <c r="W91" s="65">
        <f t="shared" si="3"/>
        <v>59.4</v>
      </c>
      <c r="X91" s="76">
        <v>18</v>
      </c>
      <c r="Y91" s="65">
        <f t="shared" si="4"/>
        <v>42.9</v>
      </c>
      <c r="Z91" s="76">
        <v>13</v>
      </c>
      <c r="AA91" s="65">
        <f t="shared" si="5"/>
        <v>59.4</v>
      </c>
      <c r="AB91" s="76">
        <f t="shared" si="6"/>
        <v>18</v>
      </c>
      <c r="AC91" s="65">
        <f t="shared" si="7"/>
        <v>51.15</v>
      </c>
      <c r="AD91" s="76">
        <f t="shared" si="8"/>
        <v>15.5</v>
      </c>
      <c r="AE91" s="65"/>
      <c r="AF91" s="65"/>
      <c r="AG91" s="65"/>
      <c r="AH91" s="65"/>
      <c r="AI91" s="65"/>
      <c r="AJ91" s="65"/>
      <c r="AK91" s="65"/>
      <c r="AL91" s="65"/>
      <c r="AM91" s="65"/>
      <c r="AN91" s="65"/>
      <c r="AO91" s="65"/>
      <c r="AP91" s="65"/>
    </row>
    <row r="92" spans="1:42" s="56" customFormat="1">
      <c r="A92" s="80" t="s">
        <v>183</v>
      </c>
      <c r="B92" s="80" t="s">
        <v>177</v>
      </c>
      <c r="C92" s="81">
        <v>40828</v>
      </c>
      <c r="D92" s="83">
        <v>6.9444444444444447E-4</v>
      </c>
      <c r="E92" s="83">
        <v>2.361111111111111E-2</v>
      </c>
      <c r="F92" s="83">
        <f t="shared" si="2"/>
        <v>2.2916666666666665E-2</v>
      </c>
      <c r="G92" s="85">
        <v>1</v>
      </c>
      <c r="H92" s="85">
        <v>15</v>
      </c>
      <c r="I92" s="83">
        <v>1.3888888888888889E-3</v>
      </c>
      <c r="J92" s="83">
        <f t="shared" si="1"/>
        <v>6.9444444444444447E-4</v>
      </c>
      <c r="K92" s="80" t="s">
        <v>19</v>
      </c>
      <c r="L92" s="85">
        <v>2</v>
      </c>
      <c r="M92" s="80"/>
      <c r="N92" s="80" t="s">
        <v>160</v>
      </c>
      <c r="O92" s="80" t="s">
        <v>161</v>
      </c>
      <c r="P92" s="80">
        <v>90</v>
      </c>
      <c r="Q92" s="86">
        <v>24.662030000000001</v>
      </c>
      <c r="R92" s="86">
        <v>-112.17097</v>
      </c>
      <c r="S92" s="87" t="s">
        <v>152</v>
      </c>
      <c r="T92" s="87" t="s">
        <v>152</v>
      </c>
      <c r="U92" s="84">
        <v>7</v>
      </c>
      <c r="V92" s="80" t="s">
        <v>153</v>
      </c>
      <c r="W92" s="93">
        <v>14.19</v>
      </c>
      <c r="X92" s="93">
        <v>4.3</v>
      </c>
      <c r="Y92" s="93">
        <v>20.13</v>
      </c>
      <c r="Z92" s="93">
        <v>6.1</v>
      </c>
      <c r="AA92" s="93">
        <v>20.13</v>
      </c>
      <c r="AB92" s="93">
        <v>6.1</v>
      </c>
      <c r="AC92" s="93">
        <v>17.16</v>
      </c>
      <c r="AD92" s="93">
        <v>5.1999999999999993</v>
      </c>
      <c r="AE92" s="87">
        <v>12.454500000000001</v>
      </c>
      <c r="AF92" s="87">
        <v>12</v>
      </c>
      <c r="AG92" s="87">
        <v>245.7787754986133</v>
      </c>
      <c r="AH92" s="87">
        <v>2.9024816296394529E-2</v>
      </c>
      <c r="AI92" s="87">
        <v>2.9024816296394529E-2</v>
      </c>
      <c r="AJ92" s="80">
        <v>2</v>
      </c>
      <c r="AK92" s="80">
        <v>1</v>
      </c>
      <c r="AL92" s="85">
        <v>2</v>
      </c>
      <c r="AM92" s="85">
        <v>6</v>
      </c>
      <c r="AN92" s="85">
        <v>6</v>
      </c>
      <c r="AO92" s="80">
        <v>2</v>
      </c>
      <c r="AP92" s="80">
        <v>1</v>
      </c>
    </row>
    <row r="93" spans="1:42" s="56" customFormat="1">
      <c r="A93" s="80" t="s">
        <v>183</v>
      </c>
      <c r="B93" s="80" t="s">
        <v>177</v>
      </c>
      <c r="C93" s="81">
        <v>40828</v>
      </c>
      <c r="D93" s="83">
        <v>6.9444444444444447E-4</v>
      </c>
      <c r="E93" s="83">
        <v>2.361111111111111E-2</v>
      </c>
      <c r="F93" s="83">
        <f t="shared" si="2"/>
        <v>2.2916666666666665E-2</v>
      </c>
      <c r="G93" s="85">
        <v>2</v>
      </c>
      <c r="H93" s="85">
        <v>12</v>
      </c>
      <c r="I93" s="82">
        <v>6.2499999999999995E-3</v>
      </c>
      <c r="J93" s="83">
        <f t="shared" si="1"/>
        <v>5.5555555555555549E-3</v>
      </c>
      <c r="K93" s="80" t="s">
        <v>19</v>
      </c>
      <c r="L93" s="85">
        <v>2</v>
      </c>
      <c r="M93" s="80"/>
      <c r="N93" s="80" t="s">
        <v>160</v>
      </c>
      <c r="O93" s="80" t="s">
        <v>161</v>
      </c>
      <c r="P93" s="80">
        <v>90</v>
      </c>
      <c r="Q93" s="86">
        <v>24.662030000000001</v>
      </c>
      <c r="R93" s="86">
        <v>-112.17097</v>
      </c>
      <c r="S93" s="87" t="s">
        <v>152</v>
      </c>
      <c r="T93" s="87" t="s">
        <v>152</v>
      </c>
      <c r="U93" s="84">
        <v>7</v>
      </c>
      <c r="V93" s="80" t="s">
        <v>153</v>
      </c>
      <c r="W93" s="93">
        <v>14.19</v>
      </c>
      <c r="X93" s="93">
        <v>4.3</v>
      </c>
      <c r="Y93" s="93">
        <v>20.13</v>
      </c>
      <c r="Z93" s="93">
        <v>6.1</v>
      </c>
      <c r="AA93" s="93">
        <v>20.13</v>
      </c>
      <c r="AB93" s="93">
        <v>6.1</v>
      </c>
      <c r="AC93" s="93">
        <v>17.16</v>
      </c>
      <c r="AD93" s="93">
        <v>5.1999999999999993</v>
      </c>
      <c r="AE93" s="87">
        <v>10.2105</v>
      </c>
      <c r="AF93" s="87">
        <v>10</v>
      </c>
      <c r="AG93" s="87">
        <v>126.07993341662893</v>
      </c>
      <c r="AH93" s="87">
        <v>-0.28219217311676476</v>
      </c>
      <c r="AI93" s="87">
        <v>0</v>
      </c>
      <c r="AJ93" s="80">
        <v>9</v>
      </c>
      <c r="AK93" s="80">
        <v>1</v>
      </c>
      <c r="AL93" s="85">
        <v>2</v>
      </c>
      <c r="AM93" s="85">
        <v>6</v>
      </c>
      <c r="AN93" s="85">
        <v>6</v>
      </c>
      <c r="AO93" s="80">
        <v>2</v>
      </c>
      <c r="AP93" s="80">
        <v>1</v>
      </c>
    </row>
    <row r="94" spans="1:42" s="56" customFormat="1">
      <c r="A94" s="80" t="s">
        <v>183</v>
      </c>
      <c r="B94" s="80" t="s">
        <v>177</v>
      </c>
      <c r="C94" s="81">
        <v>40828</v>
      </c>
      <c r="D94" s="83">
        <v>6.9444444444444447E-4</v>
      </c>
      <c r="E94" s="83">
        <v>2.361111111111111E-2</v>
      </c>
      <c r="F94" s="83">
        <f t="shared" si="2"/>
        <v>2.2916666666666665E-2</v>
      </c>
      <c r="G94" s="85">
        <v>3</v>
      </c>
      <c r="H94" s="85">
        <v>16</v>
      </c>
      <c r="I94" s="83">
        <v>1.1111111111111112E-2</v>
      </c>
      <c r="J94" s="83">
        <f t="shared" si="1"/>
        <v>1.0416666666666668E-2</v>
      </c>
      <c r="K94" s="80" t="s">
        <v>19</v>
      </c>
      <c r="L94" s="85">
        <v>2</v>
      </c>
      <c r="M94" s="80"/>
      <c r="N94" s="80" t="s">
        <v>160</v>
      </c>
      <c r="O94" s="80" t="s">
        <v>161</v>
      </c>
      <c r="P94" s="80">
        <v>90</v>
      </c>
      <c r="Q94" s="86">
        <v>24.662030000000001</v>
      </c>
      <c r="R94" s="86">
        <v>-112.17097</v>
      </c>
      <c r="S94" s="87" t="s">
        <v>152</v>
      </c>
      <c r="T94" s="87" t="s">
        <v>152</v>
      </c>
      <c r="U94" s="84">
        <v>7</v>
      </c>
      <c r="V94" s="80" t="s">
        <v>153</v>
      </c>
      <c r="W94" s="93">
        <v>14.19</v>
      </c>
      <c r="X94" s="93">
        <v>4.3</v>
      </c>
      <c r="Y94" s="93">
        <v>20.13</v>
      </c>
      <c r="Z94" s="93">
        <v>6.1</v>
      </c>
      <c r="AA94" s="93">
        <v>20.13</v>
      </c>
      <c r="AB94" s="93">
        <v>6.1</v>
      </c>
      <c r="AC94" s="93">
        <v>17.16</v>
      </c>
      <c r="AD94" s="93">
        <v>5.1999999999999993</v>
      </c>
      <c r="AE94" s="87">
        <v>13.202500000000001</v>
      </c>
      <c r="AF94" s="87">
        <v>13</v>
      </c>
      <c r="AG94" s="87">
        <v>298.98731991165073</v>
      </c>
      <c r="AH94" s="87">
        <v>0.16736703177029189</v>
      </c>
      <c r="AI94" s="87">
        <v>0.16736703177029189</v>
      </c>
      <c r="AJ94" s="80">
        <v>16</v>
      </c>
      <c r="AK94" s="80">
        <v>1</v>
      </c>
      <c r="AL94" s="85">
        <v>2</v>
      </c>
      <c r="AM94" s="85">
        <v>6</v>
      </c>
      <c r="AN94" s="85">
        <v>6</v>
      </c>
      <c r="AO94" s="80">
        <v>2</v>
      </c>
      <c r="AP94" s="80">
        <v>1</v>
      </c>
    </row>
    <row r="95" spans="1:42" s="56" customFormat="1">
      <c r="A95" s="80" t="s">
        <v>183</v>
      </c>
      <c r="B95" s="80" t="s">
        <v>177</v>
      </c>
      <c r="C95" s="81">
        <v>40828</v>
      </c>
      <c r="D95" s="83">
        <v>6.9444444444444447E-4</v>
      </c>
      <c r="E95" s="83">
        <v>2.361111111111111E-2</v>
      </c>
      <c r="F95" s="83">
        <f t="shared" si="2"/>
        <v>2.2916666666666665E-2</v>
      </c>
      <c r="G95" s="85">
        <v>4</v>
      </c>
      <c r="H95" s="85">
        <v>18</v>
      </c>
      <c r="I95" s="83">
        <v>1.8055555555555557E-2</v>
      </c>
      <c r="J95" s="83">
        <f t="shared" si="1"/>
        <v>1.7361111111111112E-2</v>
      </c>
      <c r="K95" s="80" t="s">
        <v>19</v>
      </c>
      <c r="L95" s="85">
        <v>2</v>
      </c>
      <c r="M95" s="80"/>
      <c r="N95" s="80" t="s">
        <v>160</v>
      </c>
      <c r="O95" s="80" t="s">
        <v>161</v>
      </c>
      <c r="P95" s="80">
        <v>90</v>
      </c>
      <c r="Q95" s="86">
        <v>24.662030000000001</v>
      </c>
      <c r="R95" s="86">
        <v>-112.17097</v>
      </c>
      <c r="S95" s="87" t="s">
        <v>152</v>
      </c>
      <c r="T95" s="87" t="s">
        <v>152</v>
      </c>
      <c r="U95" s="84">
        <v>7</v>
      </c>
      <c r="V95" s="80" t="s">
        <v>153</v>
      </c>
      <c r="W95" s="93">
        <v>14.19</v>
      </c>
      <c r="X95" s="93">
        <v>4.3</v>
      </c>
      <c r="Y95" s="93">
        <v>20.13</v>
      </c>
      <c r="Z95" s="93">
        <v>6.1</v>
      </c>
      <c r="AA95" s="93">
        <v>20.13</v>
      </c>
      <c r="AB95" s="93">
        <v>6.1</v>
      </c>
      <c r="AC95" s="93">
        <v>17.16</v>
      </c>
      <c r="AD95" s="93">
        <v>5.1999999999999993</v>
      </c>
      <c r="AE95" s="87">
        <v>14.698500000000001</v>
      </c>
      <c r="AF95" s="87">
        <v>15</v>
      </c>
      <c r="AG95" s="87">
        <v>428.83019204754055</v>
      </c>
      <c r="AH95" s="87">
        <v>0.50495849932360548</v>
      </c>
      <c r="AI95" s="87">
        <v>0.50495849932360548</v>
      </c>
      <c r="AJ95" s="80">
        <v>26</v>
      </c>
      <c r="AK95" s="80">
        <v>1</v>
      </c>
      <c r="AL95" s="85">
        <v>2</v>
      </c>
      <c r="AM95" s="85">
        <v>6</v>
      </c>
      <c r="AN95" s="85">
        <v>6</v>
      </c>
      <c r="AO95" s="80">
        <v>2</v>
      </c>
      <c r="AP95" s="80">
        <v>1</v>
      </c>
    </row>
    <row r="96" spans="1:42" s="56" customFormat="1">
      <c r="A96" s="80" t="s">
        <v>183</v>
      </c>
      <c r="B96" s="80" t="s">
        <v>177</v>
      </c>
      <c r="C96" s="81">
        <v>40828</v>
      </c>
      <c r="D96" s="83">
        <v>6.9444444444444447E-4</v>
      </c>
      <c r="E96" s="83">
        <v>2.361111111111111E-2</v>
      </c>
      <c r="F96" s="83">
        <f t="shared" si="2"/>
        <v>2.2916666666666665E-2</v>
      </c>
      <c r="G96" s="85">
        <v>5</v>
      </c>
      <c r="H96" s="85">
        <v>18</v>
      </c>
      <c r="I96" s="83">
        <v>1.9444444444444445E-2</v>
      </c>
      <c r="J96" s="83">
        <f t="shared" si="1"/>
        <v>1.8749999999999999E-2</v>
      </c>
      <c r="K96" s="80" t="s">
        <v>19</v>
      </c>
      <c r="L96" s="85">
        <v>2</v>
      </c>
      <c r="M96" s="80"/>
      <c r="N96" s="80" t="s">
        <v>160</v>
      </c>
      <c r="O96" s="80" t="s">
        <v>161</v>
      </c>
      <c r="P96" s="80">
        <v>90</v>
      </c>
      <c r="Q96" s="86">
        <v>24.662030000000001</v>
      </c>
      <c r="R96" s="86">
        <v>-112.17097</v>
      </c>
      <c r="S96" s="87" t="s">
        <v>152</v>
      </c>
      <c r="T96" s="87" t="s">
        <v>152</v>
      </c>
      <c r="U96" s="84">
        <v>7</v>
      </c>
      <c r="V96" s="80" t="s">
        <v>153</v>
      </c>
      <c r="W96" s="93">
        <v>14.19</v>
      </c>
      <c r="X96" s="93">
        <v>4.3</v>
      </c>
      <c r="Y96" s="93">
        <v>20.13</v>
      </c>
      <c r="Z96" s="93">
        <v>6.1</v>
      </c>
      <c r="AA96" s="93">
        <v>20.13</v>
      </c>
      <c r="AB96" s="93">
        <v>6.1</v>
      </c>
      <c r="AC96" s="93">
        <v>17.16</v>
      </c>
      <c r="AD96" s="93">
        <v>5.1999999999999993</v>
      </c>
      <c r="AE96" s="87">
        <v>14.698500000000001</v>
      </c>
      <c r="AF96" s="87">
        <v>15</v>
      </c>
      <c r="AG96" s="87">
        <v>428.83019204754055</v>
      </c>
      <c r="AH96" s="87">
        <v>0.50495849932360548</v>
      </c>
      <c r="AI96" s="87">
        <v>0.50495849932360548</v>
      </c>
      <c r="AJ96" s="80">
        <v>28</v>
      </c>
      <c r="AK96" s="80">
        <v>1</v>
      </c>
      <c r="AL96" s="85">
        <v>2</v>
      </c>
      <c r="AM96" s="85">
        <v>6</v>
      </c>
      <c r="AN96" s="85">
        <v>6</v>
      </c>
      <c r="AO96" s="80">
        <v>2</v>
      </c>
      <c r="AP96" s="80">
        <v>1</v>
      </c>
    </row>
    <row r="97" spans="1:42" s="56" customFormat="1">
      <c r="A97" s="80" t="s">
        <v>183</v>
      </c>
      <c r="B97" s="80" t="s">
        <v>177</v>
      </c>
      <c r="C97" s="81">
        <v>40828</v>
      </c>
      <c r="D97" s="83">
        <v>6.9444444444444447E-4</v>
      </c>
      <c r="E97" s="83">
        <v>2.361111111111111E-2</v>
      </c>
      <c r="F97" s="83">
        <f t="shared" si="2"/>
        <v>2.2916666666666665E-2</v>
      </c>
      <c r="G97" s="85">
        <v>6</v>
      </c>
      <c r="H97" s="85">
        <v>11</v>
      </c>
      <c r="I97" s="83">
        <v>2.2222222222222223E-2</v>
      </c>
      <c r="J97" s="83">
        <f t="shared" si="1"/>
        <v>2.1527777777777778E-2</v>
      </c>
      <c r="K97" s="80" t="s">
        <v>19</v>
      </c>
      <c r="L97" s="85">
        <v>2</v>
      </c>
      <c r="M97" s="80"/>
      <c r="N97" s="80" t="s">
        <v>160</v>
      </c>
      <c r="O97" s="80" t="s">
        <v>161</v>
      </c>
      <c r="P97" s="80">
        <v>90</v>
      </c>
      <c r="Q97" s="86">
        <v>24.662030000000001</v>
      </c>
      <c r="R97" s="86">
        <v>-112.17097</v>
      </c>
      <c r="S97" s="87" t="s">
        <v>152</v>
      </c>
      <c r="T97" s="87" t="s">
        <v>152</v>
      </c>
      <c r="U97" s="84">
        <v>7</v>
      </c>
      <c r="V97" s="80" t="s">
        <v>153</v>
      </c>
      <c r="W97" s="93">
        <v>14.19</v>
      </c>
      <c r="X97" s="93">
        <v>4.3</v>
      </c>
      <c r="Y97" s="93">
        <v>20.13</v>
      </c>
      <c r="Z97" s="93">
        <v>6.1</v>
      </c>
      <c r="AA97" s="93">
        <v>20.13</v>
      </c>
      <c r="AB97" s="93">
        <v>6.1</v>
      </c>
      <c r="AC97" s="93">
        <v>17.16</v>
      </c>
      <c r="AD97" s="93">
        <v>5.1999999999999993</v>
      </c>
      <c r="AE97" s="87">
        <v>9.4625000000000004</v>
      </c>
      <c r="AF97" s="87">
        <v>9</v>
      </c>
      <c r="AG97" s="87">
        <v>97.640010435523564</v>
      </c>
      <c r="AH97" s="87">
        <v>-0.35613597286763871</v>
      </c>
      <c r="AI97" s="87">
        <v>0</v>
      </c>
      <c r="AJ97" s="80">
        <v>32</v>
      </c>
      <c r="AK97" s="80">
        <v>1</v>
      </c>
      <c r="AL97" s="85">
        <v>2</v>
      </c>
      <c r="AM97" s="85">
        <v>6</v>
      </c>
      <c r="AN97" s="85">
        <v>6</v>
      </c>
      <c r="AO97" s="80">
        <v>2</v>
      </c>
      <c r="AP97" s="80">
        <v>1</v>
      </c>
    </row>
    <row r="98" spans="1:42" s="56" customFormat="1">
      <c r="A98" s="80" t="s">
        <v>182</v>
      </c>
      <c r="B98" s="80" t="s">
        <v>177</v>
      </c>
      <c r="C98" s="81">
        <v>40828</v>
      </c>
      <c r="D98" s="83">
        <v>6.9444444444444447E-4</v>
      </c>
      <c r="E98" s="83">
        <v>1.9444444444444445E-2</v>
      </c>
      <c r="F98" s="83">
        <f t="shared" si="2"/>
        <v>1.8749999999999999E-2</v>
      </c>
      <c r="G98" s="85">
        <v>1</v>
      </c>
      <c r="H98" s="85">
        <v>11</v>
      </c>
      <c r="I98" s="83">
        <v>4.1666666666666666E-3</v>
      </c>
      <c r="J98" s="83">
        <f t="shared" si="1"/>
        <v>3.472222222222222E-3</v>
      </c>
      <c r="K98" s="80" t="s">
        <v>19</v>
      </c>
      <c r="L98" s="85">
        <v>2</v>
      </c>
      <c r="M98" s="80"/>
      <c r="N98" s="80" t="s">
        <v>160</v>
      </c>
      <c r="O98" s="80" t="s">
        <v>161</v>
      </c>
      <c r="P98" s="80">
        <v>90</v>
      </c>
      <c r="Q98" s="86">
        <v>24.671669999999999</v>
      </c>
      <c r="R98" s="86">
        <v>-112.16811</v>
      </c>
      <c r="S98" s="87" t="s">
        <v>152</v>
      </c>
      <c r="T98" s="87" t="s">
        <v>152</v>
      </c>
      <c r="U98" s="84">
        <v>7</v>
      </c>
      <c r="V98" s="80" t="s">
        <v>153</v>
      </c>
      <c r="W98" s="93">
        <v>26.4</v>
      </c>
      <c r="X98" s="93">
        <v>8</v>
      </c>
      <c r="Y98" s="93">
        <v>29.7</v>
      </c>
      <c r="Z98" s="93">
        <v>9</v>
      </c>
      <c r="AA98" s="93">
        <v>29.7</v>
      </c>
      <c r="AB98" s="93">
        <v>9</v>
      </c>
      <c r="AC98" s="93">
        <v>28.049999999999997</v>
      </c>
      <c r="AD98" s="93">
        <v>8.5</v>
      </c>
      <c r="AE98" s="87">
        <v>9.4625000000000004</v>
      </c>
      <c r="AF98" s="87">
        <v>9</v>
      </c>
      <c r="AG98" s="87">
        <v>97.640010435523564</v>
      </c>
      <c r="AH98" s="87">
        <v>-0.35613597286763871</v>
      </c>
      <c r="AI98" s="87">
        <v>0</v>
      </c>
      <c r="AJ98" s="80">
        <v>6</v>
      </c>
      <c r="AK98" s="80">
        <v>1</v>
      </c>
      <c r="AL98" s="85">
        <v>1</v>
      </c>
      <c r="AM98" s="85">
        <v>5</v>
      </c>
      <c r="AN98" s="85">
        <v>5</v>
      </c>
      <c r="AO98" s="80">
        <v>2</v>
      </c>
      <c r="AP98" s="80">
        <v>1</v>
      </c>
    </row>
    <row r="99" spans="1:42" s="56" customFormat="1">
      <c r="A99" s="80" t="s">
        <v>182</v>
      </c>
      <c r="B99" s="80" t="s">
        <v>177</v>
      </c>
      <c r="C99" s="81">
        <v>40828</v>
      </c>
      <c r="D99" s="83">
        <v>6.9444444444444447E-4</v>
      </c>
      <c r="E99" s="83">
        <v>1.9444444444444445E-2</v>
      </c>
      <c r="F99" s="83">
        <f t="shared" si="2"/>
        <v>1.8749999999999999E-2</v>
      </c>
      <c r="G99" s="85">
        <v>2</v>
      </c>
      <c r="H99" s="85">
        <v>9</v>
      </c>
      <c r="I99" s="83">
        <v>1.0416666666666666E-2</v>
      </c>
      <c r="J99" s="83">
        <f t="shared" si="1"/>
        <v>9.7222222222222224E-3</v>
      </c>
      <c r="K99" s="80" t="s">
        <v>19</v>
      </c>
      <c r="L99" s="85">
        <v>2</v>
      </c>
      <c r="M99" s="80"/>
      <c r="N99" s="80" t="s">
        <v>160</v>
      </c>
      <c r="O99" s="80" t="s">
        <v>161</v>
      </c>
      <c r="P99" s="80">
        <v>90</v>
      </c>
      <c r="Q99" s="86">
        <v>24.671669999999999</v>
      </c>
      <c r="R99" s="86">
        <v>-112.16811</v>
      </c>
      <c r="S99" s="87" t="s">
        <v>152</v>
      </c>
      <c r="T99" s="87" t="s">
        <v>152</v>
      </c>
      <c r="U99" s="84">
        <v>7</v>
      </c>
      <c r="V99" s="80" t="s">
        <v>153</v>
      </c>
      <c r="W99" s="93">
        <v>26.4</v>
      </c>
      <c r="X99" s="93">
        <v>8</v>
      </c>
      <c r="Y99" s="93">
        <v>29.7</v>
      </c>
      <c r="Z99" s="93">
        <v>9</v>
      </c>
      <c r="AA99" s="93">
        <v>29.7</v>
      </c>
      <c r="AB99" s="93">
        <v>9</v>
      </c>
      <c r="AC99" s="93">
        <v>28.049999999999997</v>
      </c>
      <c r="AD99" s="93">
        <v>8.5</v>
      </c>
      <c r="AE99" s="87">
        <v>7.9664999999999999</v>
      </c>
      <c r="AF99" s="87">
        <v>8</v>
      </c>
      <c r="AG99" s="87">
        <v>54.7654955194511</v>
      </c>
      <c r="AH99" s="87">
        <v>-0.46760971164942711</v>
      </c>
      <c r="AI99" s="87">
        <v>0</v>
      </c>
      <c r="AJ99" s="80">
        <v>15</v>
      </c>
      <c r="AK99" s="80">
        <v>1</v>
      </c>
      <c r="AL99" s="85">
        <v>1</v>
      </c>
      <c r="AM99" s="85">
        <v>5</v>
      </c>
      <c r="AN99" s="85">
        <v>5</v>
      </c>
      <c r="AO99" s="80">
        <v>2</v>
      </c>
      <c r="AP99" s="80">
        <v>1</v>
      </c>
    </row>
    <row r="100" spans="1:42" s="56" customFormat="1">
      <c r="A100" s="80" t="s">
        <v>182</v>
      </c>
      <c r="B100" s="80" t="s">
        <v>177</v>
      </c>
      <c r="C100" s="81">
        <v>40828</v>
      </c>
      <c r="D100" s="83">
        <v>6.9444444444444447E-4</v>
      </c>
      <c r="E100" s="83">
        <v>1.9444444444444445E-2</v>
      </c>
      <c r="F100" s="83">
        <f t="shared" si="2"/>
        <v>1.8749999999999999E-2</v>
      </c>
      <c r="G100" s="85">
        <v>3</v>
      </c>
      <c r="H100" s="85">
        <v>10</v>
      </c>
      <c r="I100" s="83">
        <v>1.2499999999999999E-2</v>
      </c>
      <c r="J100" s="83">
        <f t="shared" si="1"/>
        <v>1.1805555555555555E-2</v>
      </c>
      <c r="K100" s="80" t="s">
        <v>19</v>
      </c>
      <c r="L100" s="85">
        <v>2</v>
      </c>
      <c r="M100" s="80"/>
      <c r="N100" s="80" t="s">
        <v>160</v>
      </c>
      <c r="O100" s="80" t="s">
        <v>161</v>
      </c>
      <c r="P100" s="80">
        <v>90</v>
      </c>
      <c r="Q100" s="86">
        <v>24.671669999999999</v>
      </c>
      <c r="R100" s="86">
        <v>-112.16811</v>
      </c>
      <c r="S100" s="87" t="s">
        <v>152</v>
      </c>
      <c r="T100" s="87" t="s">
        <v>152</v>
      </c>
      <c r="U100" s="84">
        <v>7</v>
      </c>
      <c r="V100" s="80" t="s">
        <v>153</v>
      </c>
      <c r="W100" s="93">
        <v>26.4</v>
      </c>
      <c r="X100" s="93">
        <v>8</v>
      </c>
      <c r="Y100" s="93">
        <v>29.7</v>
      </c>
      <c r="Z100" s="93">
        <v>9</v>
      </c>
      <c r="AA100" s="93">
        <v>29.7</v>
      </c>
      <c r="AB100" s="93">
        <v>9</v>
      </c>
      <c r="AC100" s="93">
        <v>28.049999999999997</v>
      </c>
      <c r="AD100" s="93">
        <v>8.5</v>
      </c>
      <c r="AE100" s="87">
        <v>8.714500000000001</v>
      </c>
      <c r="AF100" s="87">
        <v>9</v>
      </c>
      <c r="AG100" s="87">
        <v>74.039372912203305</v>
      </c>
      <c r="AH100" s="87">
        <v>-0.41749763042827137</v>
      </c>
      <c r="AI100" s="87">
        <v>0</v>
      </c>
      <c r="AJ100" s="80">
        <v>18</v>
      </c>
      <c r="AK100" s="80">
        <v>1</v>
      </c>
      <c r="AL100" s="85">
        <v>1</v>
      </c>
      <c r="AM100" s="85">
        <v>5</v>
      </c>
      <c r="AN100" s="85">
        <v>5</v>
      </c>
      <c r="AO100" s="80">
        <v>2</v>
      </c>
      <c r="AP100" s="80">
        <v>1</v>
      </c>
    </row>
    <row r="101" spans="1:42" s="56" customFormat="1">
      <c r="A101" s="80" t="s">
        <v>182</v>
      </c>
      <c r="B101" s="80" t="s">
        <v>177</v>
      </c>
      <c r="C101" s="81">
        <v>40828</v>
      </c>
      <c r="D101" s="83">
        <v>6.9444444444444447E-4</v>
      </c>
      <c r="E101" s="83">
        <v>1.9444444444444445E-2</v>
      </c>
      <c r="F101" s="83">
        <f t="shared" si="2"/>
        <v>1.8749999999999999E-2</v>
      </c>
      <c r="G101" s="85">
        <v>3</v>
      </c>
      <c r="H101" s="85">
        <v>13</v>
      </c>
      <c r="I101" s="83">
        <v>1.2499999999999999E-2</v>
      </c>
      <c r="J101" s="83">
        <f t="shared" si="1"/>
        <v>1.1805555555555555E-2</v>
      </c>
      <c r="K101" s="80" t="s">
        <v>19</v>
      </c>
      <c r="L101" s="85">
        <v>2</v>
      </c>
      <c r="M101" s="80"/>
      <c r="N101" s="80" t="s">
        <v>160</v>
      </c>
      <c r="O101" s="80" t="s">
        <v>161</v>
      </c>
      <c r="P101" s="80">
        <v>90</v>
      </c>
      <c r="Q101" s="86">
        <v>24.671669999999999</v>
      </c>
      <c r="R101" s="86">
        <v>-112.16811</v>
      </c>
      <c r="S101" s="87" t="s">
        <v>152</v>
      </c>
      <c r="T101" s="87" t="s">
        <v>152</v>
      </c>
      <c r="U101" s="84">
        <v>7</v>
      </c>
      <c r="V101" s="80" t="s">
        <v>153</v>
      </c>
      <c r="W101" s="93">
        <v>26.4</v>
      </c>
      <c r="X101" s="93">
        <v>8</v>
      </c>
      <c r="Y101" s="93">
        <v>29.7</v>
      </c>
      <c r="Z101" s="93">
        <v>9</v>
      </c>
      <c r="AA101" s="93">
        <v>29.7</v>
      </c>
      <c r="AB101" s="93">
        <v>9</v>
      </c>
      <c r="AC101" s="93">
        <v>28.049999999999997</v>
      </c>
      <c r="AD101" s="93">
        <v>8.5</v>
      </c>
      <c r="AE101" s="87">
        <v>10.958500000000001</v>
      </c>
      <c r="AF101" s="87">
        <v>11</v>
      </c>
      <c r="AG101" s="87">
        <v>159.88648485388254</v>
      </c>
      <c r="AH101" s="87">
        <v>-0.19429513937990539</v>
      </c>
      <c r="AI101" s="87">
        <v>0</v>
      </c>
      <c r="AJ101" s="80">
        <v>18</v>
      </c>
      <c r="AK101" s="80">
        <v>1</v>
      </c>
      <c r="AL101" s="85">
        <v>1</v>
      </c>
      <c r="AM101" s="85">
        <v>5</v>
      </c>
      <c r="AN101" s="85">
        <v>5</v>
      </c>
      <c r="AO101" s="80">
        <v>2</v>
      </c>
      <c r="AP101" s="80">
        <v>1</v>
      </c>
    </row>
    <row r="102" spans="1:42" s="55" customFormat="1">
      <c r="A102" s="65" t="s">
        <v>184</v>
      </c>
      <c r="B102" s="65" t="s">
        <v>177</v>
      </c>
      <c r="C102" s="66">
        <v>40828</v>
      </c>
      <c r="D102" s="68">
        <v>0.53611111111111109</v>
      </c>
      <c r="E102" s="68">
        <v>0.55902777777777779</v>
      </c>
      <c r="F102" s="83">
        <f t="shared" si="2"/>
        <v>2.2916666666666696E-2</v>
      </c>
      <c r="G102" s="70">
        <v>1</v>
      </c>
      <c r="H102" s="70">
        <v>8</v>
      </c>
      <c r="I102" s="68">
        <v>0.54861111111111105</v>
      </c>
      <c r="J102" s="68">
        <f t="shared" si="1"/>
        <v>1.2499999999999956E-2</v>
      </c>
      <c r="K102" s="65" t="s">
        <v>23</v>
      </c>
      <c r="L102" s="70">
        <v>2</v>
      </c>
      <c r="M102" s="65"/>
      <c r="N102" s="65" t="s">
        <v>160</v>
      </c>
      <c r="O102" s="65" t="s">
        <v>161</v>
      </c>
      <c r="P102" s="65">
        <v>160</v>
      </c>
      <c r="Q102" s="71">
        <v>24.67154</v>
      </c>
      <c r="R102" s="71">
        <v>-112.16808</v>
      </c>
      <c r="S102" s="72" t="s">
        <v>152</v>
      </c>
      <c r="T102" s="72" t="s">
        <v>152</v>
      </c>
      <c r="U102" s="69">
        <v>8</v>
      </c>
      <c r="V102" s="65" t="s">
        <v>153</v>
      </c>
      <c r="W102" s="76">
        <v>18</v>
      </c>
      <c r="X102" s="76">
        <v>5.454545454545455</v>
      </c>
      <c r="Y102" s="76">
        <v>14</v>
      </c>
      <c r="Z102" s="76">
        <v>4.2424242424242422</v>
      </c>
      <c r="AA102" s="76">
        <v>18</v>
      </c>
      <c r="AB102" s="76">
        <v>5.454545454545455</v>
      </c>
      <c r="AC102" s="76">
        <v>16</v>
      </c>
      <c r="AD102" s="76">
        <v>4.8484848484848486</v>
      </c>
      <c r="AE102" s="72">
        <v>7.2184999999999997</v>
      </c>
      <c r="AF102" s="72">
        <v>7</v>
      </c>
      <c r="AG102" s="72">
        <v>39.321475564653859</v>
      </c>
      <c r="AH102" s="72">
        <v>-0.5077641635318999</v>
      </c>
      <c r="AI102" s="72">
        <v>0</v>
      </c>
      <c r="AJ102" s="65">
        <v>18</v>
      </c>
      <c r="AK102" s="65">
        <v>1</v>
      </c>
      <c r="AL102" s="70">
        <v>2</v>
      </c>
      <c r="AM102" s="70">
        <v>8</v>
      </c>
      <c r="AN102" s="70">
        <v>8</v>
      </c>
      <c r="AO102" s="65">
        <v>2</v>
      </c>
      <c r="AP102" s="65">
        <v>1</v>
      </c>
    </row>
    <row r="103" spans="1:42" s="55" customFormat="1">
      <c r="A103" s="65" t="s">
        <v>185</v>
      </c>
      <c r="B103" s="65" t="s">
        <v>177</v>
      </c>
      <c r="C103" s="66">
        <v>40829</v>
      </c>
      <c r="D103" s="68">
        <v>6.9444444444444447E-4</v>
      </c>
      <c r="E103" s="68">
        <v>1.3888888888888888E-2</v>
      </c>
      <c r="F103" s="83">
        <f t="shared" si="2"/>
        <v>1.3194444444444444E-2</v>
      </c>
      <c r="G103" s="70">
        <v>0</v>
      </c>
      <c r="H103" s="70">
        <v>0</v>
      </c>
      <c r="I103" s="65"/>
      <c r="J103" s="68"/>
      <c r="K103" s="65" t="s">
        <v>17</v>
      </c>
      <c r="L103" s="70">
        <v>2</v>
      </c>
      <c r="M103" s="65" t="s">
        <v>18</v>
      </c>
      <c r="N103" s="65" t="s">
        <v>150</v>
      </c>
      <c r="O103" s="65" t="s">
        <v>151</v>
      </c>
      <c r="P103" s="65">
        <v>330</v>
      </c>
      <c r="Q103" s="71">
        <v>24.569839999999999</v>
      </c>
      <c r="R103" s="71">
        <v>-112.10469999999999</v>
      </c>
      <c r="S103" s="72" t="s">
        <v>152</v>
      </c>
      <c r="T103" s="72" t="s">
        <v>152</v>
      </c>
      <c r="U103" s="69">
        <v>8</v>
      </c>
      <c r="V103" s="65" t="s">
        <v>153</v>
      </c>
      <c r="W103" s="76">
        <v>34.32</v>
      </c>
      <c r="X103" s="76">
        <v>10.4</v>
      </c>
      <c r="Y103" s="76">
        <v>34.979999999999997</v>
      </c>
      <c r="Z103" s="76">
        <v>10.6</v>
      </c>
      <c r="AA103" s="76">
        <v>34.979999999999997</v>
      </c>
      <c r="AB103" s="76">
        <v>10.6</v>
      </c>
      <c r="AC103" s="76">
        <v>34.65</v>
      </c>
      <c r="AD103" s="76">
        <v>10.5</v>
      </c>
      <c r="AE103" s="72" t="e">
        <v>#VALUE!</v>
      </c>
      <c r="AF103" s="72" t="e">
        <v>#VALUE!</v>
      </c>
      <c r="AG103" s="72" t="e">
        <v>#VALUE!</v>
      </c>
      <c r="AH103" s="72" t="e">
        <v>#VALUE!</v>
      </c>
      <c r="AI103" s="72" t="e">
        <v>#VALUE!</v>
      </c>
      <c r="AJ103" s="65" t="s">
        <v>152</v>
      </c>
      <c r="AK103" s="65">
        <v>0</v>
      </c>
      <c r="AL103" s="70">
        <v>2</v>
      </c>
      <c r="AM103" s="70">
        <v>6</v>
      </c>
      <c r="AN103" s="70">
        <v>6</v>
      </c>
      <c r="AO103" s="65">
        <v>2</v>
      </c>
      <c r="AP103" s="65">
        <v>1</v>
      </c>
    </row>
    <row r="104" spans="1:42" s="55" customFormat="1">
      <c r="A104" s="65" t="s">
        <v>164</v>
      </c>
      <c r="B104" s="65" t="s">
        <v>149</v>
      </c>
      <c r="C104" s="66">
        <v>40829</v>
      </c>
      <c r="D104" s="68">
        <v>0.48333333333333334</v>
      </c>
      <c r="E104" s="68">
        <v>0.50416666666666665</v>
      </c>
      <c r="F104" s="83">
        <f t="shared" si="2"/>
        <v>2.0833333333333315E-2</v>
      </c>
      <c r="G104" s="70">
        <v>1</v>
      </c>
      <c r="H104" s="70">
        <v>19</v>
      </c>
      <c r="I104" s="68">
        <v>0.48819444444444443</v>
      </c>
      <c r="J104" s="68">
        <v>4.8611111111110938E-3</v>
      </c>
      <c r="K104" s="65" t="s">
        <v>17</v>
      </c>
      <c r="L104" s="70">
        <v>2</v>
      </c>
      <c r="M104" s="65"/>
      <c r="N104" s="65" t="s">
        <v>156</v>
      </c>
      <c r="O104" s="65" t="s">
        <v>157</v>
      </c>
      <c r="P104" s="65">
        <v>120</v>
      </c>
      <c r="Q104" s="71">
        <v>24.557469999999999</v>
      </c>
      <c r="R104" s="71">
        <v>-112.10271</v>
      </c>
      <c r="S104" s="72" t="s">
        <v>152</v>
      </c>
      <c r="T104" s="72" t="s">
        <v>152</v>
      </c>
      <c r="U104" s="69">
        <v>9</v>
      </c>
      <c r="V104" s="65" t="s">
        <v>153</v>
      </c>
      <c r="W104" s="76">
        <v>32</v>
      </c>
      <c r="X104" s="76">
        <v>9.6969696969696972</v>
      </c>
      <c r="Y104" s="76">
        <v>37</v>
      </c>
      <c r="Z104" s="76">
        <v>11.212121212121213</v>
      </c>
      <c r="AA104" s="76">
        <v>37</v>
      </c>
      <c r="AB104" s="76">
        <v>11.212121212121213</v>
      </c>
      <c r="AC104" s="76">
        <v>34.5</v>
      </c>
      <c r="AD104" s="76">
        <v>10.454545454545455</v>
      </c>
      <c r="AE104" s="72">
        <v>15.4465</v>
      </c>
      <c r="AF104" s="72">
        <v>15</v>
      </c>
      <c r="AG104" s="72">
        <v>506.66058069508574</v>
      </c>
      <c r="AH104" s="72">
        <v>0.70731750980722297</v>
      </c>
      <c r="AI104" s="72">
        <v>0.70731750980722297</v>
      </c>
      <c r="AJ104" s="65">
        <v>7</v>
      </c>
      <c r="AK104" s="65">
        <v>1</v>
      </c>
      <c r="AL104" s="70">
        <v>1</v>
      </c>
      <c r="AM104" s="70">
        <v>5</v>
      </c>
      <c r="AN104" s="70">
        <v>5</v>
      </c>
      <c r="AO104" s="65">
        <v>2</v>
      </c>
      <c r="AP104" s="65">
        <v>1</v>
      </c>
    </row>
    <row r="105" spans="1:42" s="55" customFormat="1">
      <c r="A105" s="65" t="s">
        <v>164</v>
      </c>
      <c r="B105" s="65" t="s">
        <v>149</v>
      </c>
      <c r="C105" s="66">
        <v>40829</v>
      </c>
      <c r="D105" s="68">
        <v>0.48333333333333334</v>
      </c>
      <c r="E105" s="68">
        <v>0.50416666666666665</v>
      </c>
      <c r="F105" s="83">
        <f t="shared" si="2"/>
        <v>2.0833333333333315E-2</v>
      </c>
      <c r="G105" s="70">
        <v>2</v>
      </c>
      <c r="H105" s="70">
        <v>13</v>
      </c>
      <c r="I105" s="68">
        <v>0.49444444444444446</v>
      </c>
      <c r="J105" s="68">
        <v>1.1111111111111127E-2</v>
      </c>
      <c r="K105" s="65" t="s">
        <v>17</v>
      </c>
      <c r="L105" s="70">
        <v>2</v>
      </c>
      <c r="M105" s="65"/>
      <c r="N105" s="65" t="s">
        <v>156</v>
      </c>
      <c r="O105" s="65" t="s">
        <v>157</v>
      </c>
      <c r="P105" s="65">
        <v>120</v>
      </c>
      <c r="Q105" s="71">
        <v>24.557469999999999</v>
      </c>
      <c r="R105" s="71">
        <v>-112.10271</v>
      </c>
      <c r="S105" s="72" t="s">
        <v>152</v>
      </c>
      <c r="T105" s="72" t="s">
        <v>152</v>
      </c>
      <c r="U105" s="69">
        <v>9</v>
      </c>
      <c r="V105" s="65" t="s">
        <v>153</v>
      </c>
      <c r="W105" s="76">
        <v>32</v>
      </c>
      <c r="X105" s="76">
        <v>9.6969696969696972</v>
      </c>
      <c r="Y105" s="76">
        <v>37</v>
      </c>
      <c r="Z105" s="76">
        <v>11.212121212121213</v>
      </c>
      <c r="AA105" s="76">
        <v>37</v>
      </c>
      <c r="AB105" s="76">
        <v>11.212121212121213</v>
      </c>
      <c r="AC105" s="76">
        <v>34.5</v>
      </c>
      <c r="AD105" s="76">
        <v>10.454545454545455</v>
      </c>
      <c r="AE105" s="72">
        <v>10.958500000000001</v>
      </c>
      <c r="AF105" s="72">
        <v>11</v>
      </c>
      <c r="AG105" s="72">
        <v>159.88648485388254</v>
      </c>
      <c r="AH105" s="72">
        <v>-0.19429513937990539</v>
      </c>
      <c r="AI105" s="72">
        <v>0</v>
      </c>
      <c r="AJ105" s="65">
        <v>16</v>
      </c>
      <c r="AK105" s="65">
        <v>1</v>
      </c>
      <c r="AL105" s="70">
        <v>1</v>
      </c>
      <c r="AM105" s="70">
        <v>5</v>
      </c>
      <c r="AN105" s="70">
        <v>5</v>
      </c>
      <c r="AO105" s="65">
        <v>2</v>
      </c>
      <c r="AP105" s="65">
        <v>1</v>
      </c>
    </row>
    <row r="106" spans="1:42" s="55" customFormat="1">
      <c r="A106" s="65" t="s">
        <v>164</v>
      </c>
      <c r="B106" s="65" t="s">
        <v>149</v>
      </c>
      <c r="C106" s="66">
        <v>40829</v>
      </c>
      <c r="D106" s="68">
        <v>0.48333333333333334</v>
      </c>
      <c r="E106" s="68">
        <v>0.50416666666666665</v>
      </c>
      <c r="F106" s="83">
        <f t="shared" si="2"/>
        <v>2.0833333333333315E-2</v>
      </c>
      <c r="G106" s="70">
        <v>3</v>
      </c>
      <c r="H106" s="70">
        <v>15</v>
      </c>
      <c r="I106" s="68">
        <v>0.49722222222222223</v>
      </c>
      <c r="J106" s="68">
        <v>1.3888888888888895E-2</v>
      </c>
      <c r="K106" s="65" t="s">
        <v>17</v>
      </c>
      <c r="L106" s="70">
        <v>2</v>
      </c>
      <c r="M106" s="65"/>
      <c r="N106" s="65" t="s">
        <v>156</v>
      </c>
      <c r="O106" s="65" t="s">
        <v>157</v>
      </c>
      <c r="P106" s="65">
        <v>120</v>
      </c>
      <c r="Q106" s="71">
        <v>24.557469999999999</v>
      </c>
      <c r="R106" s="71">
        <v>-112.10271</v>
      </c>
      <c r="S106" s="72" t="s">
        <v>152</v>
      </c>
      <c r="T106" s="72" t="s">
        <v>152</v>
      </c>
      <c r="U106" s="69">
        <v>9</v>
      </c>
      <c r="V106" s="65" t="s">
        <v>153</v>
      </c>
      <c r="W106" s="76">
        <v>32</v>
      </c>
      <c r="X106" s="76">
        <v>9.6969696969696972</v>
      </c>
      <c r="Y106" s="76">
        <v>37</v>
      </c>
      <c r="Z106" s="76">
        <v>11.212121212121213</v>
      </c>
      <c r="AA106" s="76">
        <v>37</v>
      </c>
      <c r="AB106" s="76">
        <v>11.212121212121213</v>
      </c>
      <c r="AC106" s="76">
        <v>34.5</v>
      </c>
      <c r="AD106" s="76">
        <v>10.454545454545455</v>
      </c>
      <c r="AE106" s="72">
        <v>12.454500000000001</v>
      </c>
      <c r="AF106" s="72">
        <v>12</v>
      </c>
      <c r="AG106" s="72">
        <v>245.7787754986133</v>
      </c>
      <c r="AH106" s="72">
        <v>2.9024816296394529E-2</v>
      </c>
      <c r="AI106" s="72">
        <v>2.9024816296394529E-2</v>
      </c>
      <c r="AJ106" s="65">
        <v>20</v>
      </c>
      <c r="AK106" s="65">
        <v>1</v>
      </c>
      <c r="AL106" s="70">
        <v>1</v>
      </c>
      <c r="AM106" s="70">
        <v>5</v>
      </c>
      <c r="AN106" s="70">
        <v>5</v>
      </c>
      <c r="AO106" s="65">
        <v>2</v>
      </c>
      <c r="AP106" s="65">
        <v>1</v>
      </c>
    </row>
    <row r="107" spans="1:42" s="55" customFormat="1">
      <c r="A107" s="65" t="s">
        <v>164</v>
      </c>
      <c r="B107" s="65" t="s">
        <v>149</v>
      </c>
      <c r="C107" s="66">
        <v>40829</v>
      </c>
      <c r="D107" s="68">
        <v>0.48333333333333334</v>
      </c>
      <c r="E107" s="68">
        <v>0.50416666666666665</v>
      </c>
      <c r="F107" s="83">
        <f t="shared" si="2"/>
        <v>2.0833333333333315E-2</v>
      </c>
      <c r="G107" s="70">
        <v>4</v>
      </c>
      <c r="H107" s="70">
        <v>12</v>
      </c>
      <c r="I107" s="68">
        <v>0.5</v>
      </c>
      <c r="J107" s="68">
        <v>1.6666666666666663E-2</v>
      </c>
      <c r="K107" s="65" t="s">
        <v>17</v>
      </c>
      <c r="L107" s="70">
        <v>2</v>
      </c>
      <c r="M107" s="65"/>
      <c r="N107" s="65" t="s">
        <v>156</v>
      </c>
      <c r="O107" s="65" t="s">
        <v>157</v>
      </c>
      <c r="P107" s="65">
        <v>120</v>
      </c>
      <c r="Q107" s="71">
        <v>24.557469999999999</v>
      </c>
      <c r="R107" s="71">
        <v>-112.10271</v>
      </c>
      <c r="S107" s="72" t="s">
        <v>152</v>
      </c>
      <c r="T107" s="72" t="s">
        <v>152</v>
      </c>
      <c r="U107" s="69">
        <v>9</v>
      </c>
      <c r="V107" s="65" t="s">
        <v>153</v>
      </c>
      <c r="W107" s="76">
        <v>32</v>
      </c>
      <c r="X107" s="76">
        <v>9.6969696969696972</v>
      </c>
      <c r="Y107" s="76">
        <v>37</v>
      </c>
      <c r="Z107" s="76">
        <v>11.212121212121213</v>
      </c>
      <c r="AA107" s="76">
        <v>37</v>
      </c>
      <c r="AB107" s="76">
        <v>11.212121212121213</v>
      </c>
      <c r="AC107" s="76">
        <v>34.5</v>
      </c>
      <c r="AD107" s="76">
        <v>10.454545454545455</v>
      </c>
      <c r="AE107" s="72">
        <v>10.2105</v>
      </c>
      <c r="AF107" s="72">
        <v>10</v>
      </c>
      <c r="AG107" s="72">
        <v>126.07993341662893</v>
      </c>
      <c r="AH107" s="72">
        <v>-0.28219217311676476</v>
      </c>
      <c r="AI107" s="72">
        <v>0</v>
      </c>
      <c r="AJ107" s="65">
        <v>24</v>
      </c>
      <c r="AK107" s="65">
        <v>1</v>
      </c>
      <c r="AL107" s="70">
        <v>1</v>
      </c>
      <c r="AM107" s="70">
        <v>5</v>
      </c>
      <c r="AN107" s="70">
        <v>5</v>
      </c>
      <c r="AO107" s="65">
        <v>2</v>
      </c>
      <c r="AP107" s="65">
        <v>1</v>
      </c>
    </row>
    <row r="108" spans="1:42" s="55" customFormat="1">
      <c r="A108" s="65" t="s">
        <v>163</v>
      </c>
      <c r="B108" s="65" t="s">
        <v>149</v>
      </c>
      <c r="C108" s="66">
        <v>40829</v>
      </c>
      <c r="D108" s="68">
        <v>0.53749999999999998</v>
      </c>
      <c r="E108" s="68">
        <v>0.55694444444444446</v>
      </c>
      <c r="F108" s="83">
        <f t="shared" si="2"/>
        <v>1.9444444444444486E-2</v>
      </c>
      <c r="G108" s="70">
        <v>6</v>
      </c>
      <c r="H108" s="70">
        <v>17</v>
      </c>
      <c r="I108" s="68">
        <v>0.55625000000000002</v>
      </c>
      <c r="J108" s="68">
        <f t="shared" ref="J108:J119" si="9">I108-D108</f>
        <v>1.8750000000000044E-2</v>
      </c>
      <c r="K108" s="65" t="s">
        <v>17</v>
      </c>
      <c r="L108" s="70">
        <v>2</v>
      </c>
      <c r="M108" s="65"/>
      <c r="N108" s="65" t="s">
        <v>150</v>
      </c>
      <c r="O108" s="65" t="s">
        <v>151</v>
      </c>
      <c r="P108" s="65">
        <v>120</v>
      </c>
      <c r="Q108" s="71">
        <v>24.56898</v>
      </c>
      <c r="R108" s="71">
        <v>-112.10366</v>
      </c>
      <c r="S108" s="72" t="s">
        <v>152</v>
      </c>
      <c r="T108" s="72" t="s">
        <v>152</v>
      </c>
      <c r="U108" s="69">
        <v>7</v>
      </c>
      <c r="V108" s="65" t="s">
        <v>153</v>
      </c>
      <c r="W108" s="76">
        <v>35</v>
      </c>
      <c r="X108" s="76">
        <v>10.606060606060607</v>
      </c>
      <c r="Y108" s="76">
        <v>48</v>
      </c>
      <c r="Z108" s="76">
        <v>14.545454545454547</v>
      </c>
      <c r="AA108" s="76">
        <v>48</v>
      </c>
      <c r="AB108" s="76">
        <v>14.545454545454547</v>
      </c>
      <c r="AC108" s="76">
        <v>41.5</v>
      </c>
      <c r="AD108" s="76">
        <v>12.575757575757578</v>
      </c>
      <c r="AE108" s="72">
        <v>14.698500000000001</v>
      </c>
      <c r="AF108" s="72">
        <v>15</v>
      </c>
      <c r="AG108" s="72">
        <v>428.83019204754055</v>
      </c>
      <c r="AH108" s="72">
        <v>0.50495849932360548</v>
      </c>
      <c r="AI108" s="72">
        <v>0.50495849932360548</v>
      </c>
      <c r="AJ108" s="65">
        <v>27</v>
      </c>
      <c r="AK108" s="65">
        <v>1</v>
      </c>
      <c r="AL108" s="70">
        <v>2</v>
      </c>
      <c r="AM108" s="70">
        <v>5</v>
      </c>
      <c r="AN108" s="70">
        <v>5</v>
      </c>
      <c r="AO108" s="65">
        <v>2</v>
      </c>
      <c r="AP108" s="65">
        <v>1</v>
      </c>
    </row>
    <row r="109" spans="1:42" s="55" customFormat="1">
      <c r="A109" s="65" t="s">
        <v>163</v>
      </c>
      <c r="B109" s="65" t="s">
        <v>149</v>
      </c>
      <c r="C109" s="66">
        <v>40829</v>
      </c>
      <c r="D109" s="68">
        <v>0.53749999999999998</v>
      </c>
      <c r="E109" s="68">
        <v>0.55694444444444446</v>
      </c>
      <c r="F109" s="83">
        <f t="shared" si="2"/>
        <v>1.9444444444444486E-2</v>
      </c>
      <c r="G109" s="70">
        <v>1</v>
      </c>
      <c r="H109" s="70">
        <v>20</v>
      </c>
      <c r="I109" s="68">
        <v>0.54097222222222219</v>
      </c>
      <c r="J109" s="68">
        <f t="shared" si="9"/>
        <v>3.4722222222222099E-3</v>
      </c>
      <c r="K109" s="65" t="s">
        <v>17</v>
      </c>
      <c r="L109" s="70">
        <v>2</v>
      </c>
      <c r="M109" s="65"/>
      <c r="N109" s="65" t="s">
        <v>150</v>
      </c>
      <c r="O109" s="65" t="s">
        <v>151</v>
      </c>
      <c r="P109" s="65">
        <v>120</v>
      </c>
      <c r="Q109" s="71">
        <v>24.56898</v>
      </c>
      <c r="R109" s="71">
        <v>-112.10366</v>
      </c>
      <c r="S109" s="72" t="s">
        <v>152</v>
      </c>
      <c r="T109" s="72" t="s">
        <v>152</v>
      </c>
      <c r="U109" s="69">
        <v>7</v>
      </c>
      <c r="V109" s="65" t="s">
        <v>153</v>
      </c>
      <c r="W109" s="76">
        <v>35</v>
      </c>
      <c r="X109" s="76">
        <v>10.606060606060607</v>
      </c>
      <c r="Y109" s="76">
        <v>48</v>
      </c>
      <c r="Z109" s="76">
        <v>14.545454545454547</v>
      </c>
      <c r="AA109" s="76">
        <v>48</v>
      </c>
      <c r="AB109" s="76">
        <v>14.545454545454547</v>
      </c>
      <c r="AC109" s="76">
        <v>41.5</v>
      </c>
      <c r="AD109" s="76">
        <v>12.575757575757578</v>
      </c>
      <c r="AE109" s="72">
        <v>16.194500000000001</v>
      </c>
      <c r="AF109" s="72">
        <v>16</v>
      </c>
      <c r="AG109" s="72">
        <v>593.9131834357014</v>
      </c>
      <c r="AH109" s="72">
        <v>0.93417427693282351</v>
      </c>
      <c r="AI109" s="72">
        <v>0.93417427693282351</v>
      </c>
      <c r="AJ109" s="65">
        <v>5</v>
      </c>
      <c r="AK109" s="65">
        <v>1</v>
      </c>
      <c r="AL109" s="70">
        <v>2</v>
      </c>
      <c r="AM109" s="70">
        <v>5</v>
      </c>
      <c r="AN109" s="70">
        <v>5</v>
      </c>
      <c r="AO109" s="65">
        <v>2</v>
      </c>
      <c r="AP109" s="65">
        <v>1</v>
      </c>
    </row>
    <row r="110" spans="1:42" s="55" customFormat="1">
      <c r="A110" s="65" t="s">
        <v>163</v>
      </c>
      <c r="B110" s="65" t="s">
        <v>149</v>
      </c>
      <c r="C110" s="66">
        <v>40829</v>
      </c>
      <c r="D110" s="68">
        <v>0.53749999999999998</v>
      </c>
      <c r="E110" s="68">
        <v>0.55694444444444446</v>
      </c>
      <c r="F110" s="83">
        <f t="shared" si="2"/>
        <v>1.9444444444444486E-2</v>
      </c>
      <c r="G110" s="70">
        <v>1</v>
      </c>
      <c r="H110" s="70">
        <v>21</v>
      </c>
      <c r="I110" s="68">
        <v>0.54097222222222219</v>
      </c>
      <c r="J110" s="68">
        <f t="shared" si="9"/>
        <v>3.4722222222222099E-3</v>
      </c>
      <c r="K110" s="65" t="s">
        <v>17</v>
      </c>
      <c r="L110" s="70">
        <v>2</v>
      </c>
      <c r="M110" s="65"/>
      <c r="N110" s="65" t="s">
        <v>150</v>
      </c>
      <c r="O110" s="65" t="s">
        <v>151</v>
      </c>
      <c r="P110" s="65">
        <v>120</v>
      </c>
      <c r="Q110" s="71">
        <v>24.56898</v>
      </c>
      <c r="R110" s="71">
        <v>-112.10366</v>
      </c>
      <c r="S110" s="72" t="s">
        <v>152</v>
      </c>
      <c r="T110" s="72" t="s">
        <v>152</v>
      </c>
      <c r="U110" s="69">
        <v>7</v>
      </c>
      <c r="V110" s="65" t="s">
        <v>153</v>
      </c>
      <c r="W110" s="76">
        <v>35</v>
      </c>
      <c r="X110" s="76">
        <v>10.606060606060607</v>
      </c>
      <c r="Y110" s="76">
        <v>48</v>
      </c>
      <c r="Z110" s="76">
        <v>14.545454545454547</v>
      </c>
      <c r="AA110" s="76">
        <v>48</v>
      </c>
      <c r="AB110" s="76">
        <v>14.545454545454547</v>
      </c>
      <c r="AC110" s="76">
        <v>41.5</v>
      </c>
      <c r="AD110" s="76">
        <v>12.575757575757578</v>
      </c>
      <c r="AE110" s="72">
        <v>16.942499999999999</v>
      </c>
      <c r="AF110" s="72">
        <v>17</v>
      </c>
      <c r="AG110" s="72">
        <v>691.21379845369552</v>
      </c>
      <c r="AH110" s="72">
        <v>1.1871558759796081</v>
      </c>
      <c r="AI110" s="72">
        <v>1.1871558759796081</v>
      </c>
      <c r="AJ110" s="65">
        <v>5</v>
      </c>
      <c r="AK110" s="65">
        <v>1</v>
      </c>
      <c r="AL110" s="70">
        <v>2</v>
      </c>
      <c r="AM110" s="70">
        <v>5</v>
      </c>
      <c r="AN110" s="70">
        <v>5</v>
      </c>
      <c r="AO110" s="65">
        <v>2</v>
      </c>
      <c r="AP110" s="65">
        <v>1</v>
      </c>
    </row>
    <row r="111" spans="1:42" s="55" customFormat="1">
      <c r="A111" s="65" t="s">
        <v>163</v>
      </c>
      <c r="B111" s="65" t="s">
        <v>149</v>
      </c>
      <c r="C111" s="66">
        <v>40829</v>
      </c>
      <c r="D111" s="68">
        <v>0.53749999999999998</v>
      </c>
      <c r="E111" s="68">
        <v>0.55694444444444446</v>
      </c>
      <c r="F111" s="83">
        <f t="shared" si="2"/>
        <v>1.9444444444444486E-2</v>
      </c>
      <c r="G111" s="70">
        <v>2</v>
      </c>
      <c r="H111" s="70">
        <v>15</v>
      </c>
      <c r="I111" s="68">
        <v>0.54236111111111118</v>
      </c>
      <c r="J111" s="68">
        <f t="shared" si="9"/>
        <v>4.8611111111112049E-3</v>
      </c>
      <c r="K111" s="65" t="s">
        <v>17</v>
      </c>
      <c r="L111" s="70">
        <v>2</v>
      </c>
      <c r="M111" s="65"/>
      <c r="N111" s="65" t="s">
        <v>150</v>
      </c>
      <c r="O111" s="65" t="s">
        <v>151</v>
      </c>
      <c r="P111" s="65">
        <v>120</v>
      </c>
      <c r="Q111" s="71">
        <v>24.56898</v>
      </c>
      <c r="R111" s="71">
        <v>-112.10366</v>
      </c>
      <c r="S111" s="72" t="s">
        <v>152</v>
      </c>
      <c r="T111" s="72" t="s">
        <v>152</v>
      </c>
      <c r="U111" s="69">
        <v>7</v>
      </c>
      <c r="V111" s="65" t="s">
        <v>153</v>
      </c>
      <c r="W111" s="76">
        <v>35</v>
      </c>
      <c r="X111" s="76">
        <v>10.606060606060607</v>
      </c>
      <c r="Y111" s="76">
        <v>48</v>
      </c>
      <c r="Z111" s="76">
        <v>14.545454545454547</v>
      </c>
      <c r="AA111" s="76">
        <v>48</v>
      </c>
      <c r="AB111" s="76">
        <v>14.545454545454547</v>
      </c>
      <c r="AC111" s="76">
        <v>41.5</v>
      </c>
      <c r="AD111" s="76">
        <v>12.575757575757578</v>
      </c>
      <c r="AE111" s="72">
        <v>12.454500000000001</v>
      </c>
      <c r="AF111" s="72">
        <v>12</v>
      </c>
      <c r="AG111" s="72">
        <v>245.7787754986133</v>
      </c>
      <c r="AH111" s="72">
        <v>2.9024816296394529E-2</v>
      </c>
      <c r="AI111" s="72">
        <v>2.9024816296394529E-2</v>
      </c>
      <c r="AJ111" s="65">
        <v>7</v>
      </c>
      <c r="AK111" s="65">
        <v>1</v>
      </c>
      <c r="AL111" s="70">
        <v>2</v>
      </c>
      <c r="AM111" s="70">
        <v>5</v>
      </c>
      <c r="AN111" s="70">
        <v>5</v>
      </c>
      <c r="AO111" s="65">
        <v>2</v>
      </c>
      <c r="AP111" s="65">
        <v>1</v>
      </c>
    </row>
    <row r="112" spans="1:42" s="55" customFormat="1">
      <c r="A112" s="65" t="s">
        <v>163</v>
      </c>
      <c r="B112" s="65" t="s">
        <v>149</v>
      </c>
      <c r="C112" s="66">
        <v>40829</v>
      </c>
      <c r="D112" s="68">
        <v>0.53749999999999998</v>
      </c>
      <c r="E112" s="68">
        <v>0.55694444444444446</v>
      </c>
      <c r="F112" s="83">
        <f t="shared" si="2"/>
        <v>1.9444444444444486E-2</v>
      </c>
      <c r="G112" s="70">
        <v>2</v>
      </c>
      <c r="H112" s="70">
        <v>17</v>
      </c>
      <c r="I112" s="68">
        <v>0.54236111111111118</v>
      </c>
      <c r="J112" s="68">
        <f t="shared" si="9"/>
        <v>4.8611111111112049E-3</v>
      </c>
      <c r="K112" s="65" t="s">
        <v>17</v>
      </c>
      <c r="L112" s="70">
        <v>2</v>
      </c>
      <c r="M112" s="65"/>
      <c r="N112" s="65" t="s">
        <v>150</v>
      </c>
      <c r="O112" s="65" t="s">
        <v>151</v>
      </c>
      <c r="P112" s="65">
        <v>120</v>
      </c>
      <c r="Q112" s="71">
        <v>24.56898</v>
      </c>
      <c r="R112" s="71">
        <v>-112.10366</v>
      </c>
      <c r="S112" s="72" t="s">
        <v>152</v>
      </c>
      <c r="T112" s="72" t="s">
        <v>152</v>
      </c>
      <c r="U112" s="69">
        <v>7</v>
      </c>
      <c r="V112" s="65" t="s">
        <v>153</v>
      </c>
      <c r="W112" s="76">
        <v>35</v>
      </c>
      <c r="X112" s="76">
        <v>10.606060606060607</v>
      </c>
      <c r="Y112" s="76">
        <v>48</v>
      </c>
      <c r="Z112" s="76">
        <v>14.545454545454547</v>
      </c>
      <c r="AA112" s="76">
        <v>48</v>
      </c>
      <c r="AB112" s="76">
        <v>14.545454545454547</v>
      </c>
      <c r="AC112" s="76">
        <v>41.5</v>
      </c>
      <c r="AD112" s="76">
        <v>12.575757575757578</v>
      </c>
      <c r="AE112" s="72">
        <v>13.9505</v>
      </c>
      <c r="AF112" s="72">
        <v>14</v>
      </c>
      <c r="AG112" s="72">
        <v>359.80704047984557</v>
      </c>
      <c r="AH112" s="72">
        <v>0.32549830524759849</v>
      </c>
      <c r="AI112" s="72">
        <v>0.32549830524759849</v>
      </c>
      <c r="AJ112" s="65">
        <v>7</v>
      </c>
      <c r="AK112" s="65">
        <v>1</v>
      </c>
      <c r="AL112" s="70">
        <v>2</v>
      </c>
      <c r="AM112" s="70">
        <v>5</v>
      </c>
      <c r="AN112" s="70">
        <v>5</v>
      </c>
      <c r="AO112" s="65">
        <v>2</v>
      </c>
      <c r="AP112" s="65">
        <v>1</v>
      </c>
    </row>
    <row r="113" spans="1:43" s="55" customFormat="1">
      <c r="A113" s="65" t="s">
        <v>163</v>
      </c>
      <c r="B113" s="65" t="s">
        <v>149</v>
      </c>
      <c r="C113" s="66">
        <v>40829</v>
      </c>
      <c r="D113" s="68">
        <v>0.53749999999999998</v>
      </c>
      <c r="E113" s="68">
        <v>0.55694444444444446</v>
      </c>
      <c r="F113" s="83">
        <f t="shared" si="2"/>
        <v>1.9444444444444486E-2</v>
      </c>
      <c r="G113" s="70">
        <v>3</v>
      </c>
      <c r="H113" s="70">
        <v>8</v>
      </c>
      <c r="I113" s="68">
        <v>0.54999999999999993</v>
      </c>
      <c r="J113" s="68">
        <f t="shared" si="9"/>
        <v>1.2499999999999956E-2</v>
      </c>
      <c r="K113" s="65" t="s">
        <v>17</v>
      </c>
      <c r="L113" s="70">
        <v>2</v>
      </c>
      <c r="M113" s="65"/>
      <c r="N113" s="65" t="s">
        <v>150</v>
      </c>
      <c r="O113" s="65" t="s">
        <v>151</v>
      </c>
      <c r="P113" s="65">
        <v>120</v>
      </c>
      <c r="Q113" s="71">
        <v>24.56898</v>
      </c>
      <c r="R113" s="71">
        <v>-112.10366</v>
      </c>
      <c r="S113" s="72" t="s">
        <v>152</v>
      </c>
      <c r="T113" s="72" t="s">
        <v>152</v>
      </c>
      <c r="U113" s="69">
        <v>7</v>
      </c>
      <c r="V113" s="65" t="s">
        <v>153</v>
      </c>
      <c r="W113" s="76">
        <v>35</v>
      </c>
      <c r="X113" s="76">
        <v>10.606060606060607</v>
      </c>
      <c r="Y113" s="76">
        <v>48</v>
      </c>
      <c r="Z113" s="76">
        <v>14.545454545454547</v>
      </c>
      <c r="AA113" s="76">
        <v>48</v>
      </c>
      <c r="AB113" s="76">
        <v>14.545454545454547</v>
      </c>
      <c r="AC113" s="76">
        <v>41.5</v>
      </c>
      <c r="AD113" s="76">
        <v>12.575757575757578</v>
      </c>
      <c r="AE113" s="72">
        <v>7.2184999999999997</v>
      </c>
      <c r="AF113" s="72">
        <v>7</v>
      </c>
      <c r="AG113" s="72">
        <v>39.321475564653859</v>
      </c>
      <c r="AH113" s="72">
        <v>-0.5077641635318999</v>
      </c>
      <c r="AI113" s="72">
        <v>0</v>
      </c>
      <c r="AJ113" s="65">
        <v>18</v>
      </c>
      <c r="AK113" s="65">
        <v>1</v>
      </c>
      <c r="AL113" s="70">
        <v>2</v>
      </c>
      <c r="AM113" s="70">
        <v>5</v>
      </c>
      <c r="AN113" s="70">
        <v>5</v>
      </c>
      <c r="AO113" s="65">
        <v>2</v>
      </c>
      <c r="AP113" s="65">
        <v>1</v>
      </c>
    </row>
    <row r="114" spans="1:43" s="55" customFormat="1">
      <c r="A114" s="65" t="s">
        <v>163</v>
      </c>
      <c r="B114" s="65" t="s">
        <v>149</v>
      </c>
      <c r="C114" s="66">
        <v>40829</v>
      </c>
      <c r="D114" s="68">
        <v>0.53749999999999998</v>
      </c>
      <c r="E114" s="68">
        <v>0.55694444444444446</v>
      </c>
      <c r="F114" s="83">
        <f t="shared" si="2"/>
        <v>1.9444444444444486E-2</v>
      </c>
      <c r="G114" s="70">
        <v>3</v>
      </c>
      <c r="H114" s="70">
        <v>9</v>
      </c>
      <c r="I114" s="68">
        <v>0.54999999999999993</v>
      </c>
      <c r="J114" s="68">
        <f t="shared" si="9"/>
        <v>1.2499999999999956E-2</v>
      </c>
      <c r="K114" s="65" t="s">
        <v>17</v>
      </c>
      <c r="L114" s="70">
        <v>2</v>
      </c>
      <c r="M114" s="65"/>
      <c r="N114" s="65" t="s">
        <v>150</v>
      </c>
      <c r="O114" s="65" t="s">
        <v>151</v>
      </c>
      <c r="P114" s="65">
        <v>120</v>
      </c>
      <c r="Q114" s="71">
        <v>24.56898</v>
      </c>
      <c r="R114" s="71">
        <v>-112.10366</v>
      </c>
      <c r="S114" s="72" t="s">
        <v>152</v>
      </c>
      <c r="T114" s="72" t="s">
        <v>152</v>
      </c>
      <c r="U114" s="69">
        <v>7</v>
      </c>
      <c r="V114" s="65" t="s">
        <v>153</v>
      </c>
      <c r="W114" s="76">
        <v>35</v>
      </c>
      <c r="X114" s="76">
        <v>10.606060606060607</v>
      </c>
      <c r="Y114" s="76">
        <v>48</v>
      </c>
      <c r="Z114" s="76">
        <v>14.545454545454547</v>
      </c>
      <c r="AA114" s="76">
        <v>48</v>
      </c>
      <c r="AB114" s="76">
        <v>14.545454545454547</v>
      </c>
      <c r="AC114" s="76">
        <v>41.5</v>
      </c>
      <c r="AD114" s="76">
        <v>12.575757575757578</v>
      </c>
      <c r="AE114" s="72">
        <v>7.9664999999999999</v>
      </c>
      <c r="AF114" s="72">
        <v>8</v>
      </c>
      <c r="AG114" s="72">
        <v>54.7654955194511</v>
      </c>
      <c r="AH114" s="72">
        <v>-0.46760971164942711</v>
      </c>
      <c r="AI114" s="72">
        <v>0</v>
      </c>
      <c r="AJ114" s="65">
        <v>18</v>
      </c>
      <c r="AK114" s="65">
        <v>1</v>
      </c>
      <c r="AL114" s="70">
        <v>2</v>
      </c>
      <c r="AM114" s="70">
        <v>5</v>
      </c>
      <c r="AN114" s="70">
        <v>5</v>
      </c>
      <c r="AO114" s="65">
        <v>2</v>
      </c>
      <c r="AP114" s="65">
        <v>1</v>
      </c>
    </row>
    <row r="115" spans="1:43" s="55" customFormat="1">
      <c r="A115" s="65" t="s">
        <v>163</v>
      </c>
      <c r="B115" s="65" t="s">
        <v>149</v>
      </c>
      <c r="C115" s="66">
        <v>40829</v>
      </c>
      <c r="D115" s="68">
        <v>0.53749999999999998</v>
      </c>
      <c r="E115" s="68">
        <v>0.55694444444444446</v>
      </c>
      <c r="F115" s="83">
        <f t="shared" si="2"/>
        <v>1.9444444444444486E-2</v>
      </c>
      <c r="G115" s="70">
        <v>3</v>
      </c>
      <c r="H115" s="70">
        <v>17</v>
      </c>
      <c r="I115" s="68">
        <v>0.54999999999999993</v>
      </c>
      <c r="J115" s="68">
        <f t="shared" si="9"/>
        <v>1.2499999999999956E-2</v>
      </c>
      <c r="K115" s="65" t="s">
        <v>17</v>
      </c>
      <c r="L115" s="70">
        <v>2</v>
      </c>
      <c r="M115" s="65"/>
      <c r="N115" s="65" t="s">
        <v>150</v>
      </c>
      <c r="O115" s="65" t="s">
        <v>151</v>
      </c>
      <c r="P115" s="65">
        <v>120</v>
      </c>
      <c r="Q115" s="71">
        <v>24.56898</v>
      </c>
      <c r="R115" s="71">
        <v>-112.10366</v>
      </c>
      <c r="S115" s="72" t="s">
        <v>152</v>
      </c>
      <c r="T115" s="72" t="s">
        <v>152</v>
      </c>
      <c r="U115" s="69">
        <v>7</v>
      </c>
      <c r="V115" s="65" t="s">
        <v>153</v>
      </c>
      <c r="W115" s="76">
        <v>35</v>
      </c>
      <c r="X115" s="76">
        <v>10.606060606060607</v>
      </c>
      <c r="Y115" s="76">
        <v>48</v>
      </c>
      <c r="Z115" s="76">
        <v>14.545454545454547</v>
      </c>
      <c r="AA115" s="76">
        <v>48</v>
      </c>
      <c r="AB115" s="76">
        <v>14.545454545454547</v>
      </c>
      <c r="AC115" s="76">
        <v>41.5</v>
      </c>
      <c r="AD115" s="76">
        <v>12.575757575757578</v>
      </c>
      <c r="AE115" s="72">
        <v>13.9505</v>
      </c>
      <c r="AF115" s="72">
        <v>14</v>
      </c>
      <c r="AG115" s="72">
        <v>359.80704047984557</v>
      </c>
      <c r="AH115" s="72">
        <v>0.32549830524759849</v>
      </c>
      <c r="AI115" s="72">
        <v>0.32549830524759849</v>
      </c>
      <c r="AJ115" s="65">
        <v>18</v>
      </c>
      <c r="AK115" s="65">
        <v>1</v>
      </c>
      <c r="AL115" s="70">
        <v>2</v>
      </c>
      <c r="AM115" s="70">
        <v>5</v>
      </c>
      <c r="AN115" s="70">
        <v>5</v>
      </c>
      <c r="AO115" s="65">
        <v>2</v>
      </c>
      <c r="AP115" s="65">
        <v>1</v>
      </c>
    </row>
    <row r="116" spans="1:43" s="55" customFormat="1">
      <c r="A116" s="65" t="s">
        <v>163</v>
      </c>
      <c r="B116" s="65" t="s">
        <v>149</v>
      </c>
      <c r="C116" s="66">
        <v>40829</v>
      </c>
      <c r="D116" s="68">
        <v>0.53749999999999998</v>
      </c>
      <c r="E116" s="68">
        <v>0.55694444444444446</v>
      </c>
      <c r="F116" s="83">
        <f t="shared" si="2"/>
        <v>1.9444444444444486E-2</v>
      </c>
      <c r="G116" s="70">
        <v>3</v>
      </c>
      <c r="H116" s="70">
        <v>19</v>
      </c>
      <c r="I116" s="68">
        <v>0.54999999999999993</v>
      </c>
      <c r="J116" s="68">
        <f t="shared" si="9"/>
        <v>1.2499999999999956E-2</v>
      </c>
      <c r="K116" s="65" t="s">
        <v>17</v>
      </c>
      <c r="L116" s="70">
        <v>2</v>
      </c>
      <c r="M116" s="65"/>
      <c r="N116" s="65" t="s">
        <v>150</v>
      </c>
      <c r="O116" s="65" t="s">
        <v>151</v>
      </c>
      <c r="P116" s="65">
        <v>120</v>
      </c>
      <c r="Q116" s="71">
        <v>24.56898</v>
      </c>
      <c r="R116" s="71">
        <v>-112.10366</v>
      </c>
      <c r="S116" s="72" t="s">
        <v>152</v>
      </c>
      <c r="T116" s="72" t="s">
        <v>152</v>
      </c>
      <c r="U116" s="69">
        <v>7</v>
      </c>
      <c r="V116" s="65" t="s">
        <v>153</v>
      </c>
      <c r="W116" s="76">
        <v>35</v>
      </c>
      <c r="X116" s="76">
        <v>10.606060606060607</v>
      </c>
      <c r="Y116" s="76">
        <v>48</v>
      </c>
      <c r="Z116" s="76">
        <v>14.545454545454547</v>
      </c>
      <c r="AA116" s="76">
        <v>48</v>
      </c>
      <c r="AB116" s="76">
        <v>14.545454545454547</v>
      </c>
      <c r="AC116" s="76">
        <v>41.5</v>
      </c>
      <c r="AD116" s="76">
        <v>12.575757575757578</v>
      </c>
      <c r="AE116" s="72">
        <v>15.4465</v>
      </c>
      <c r="AF116" s="72">
        <v>15</v>
      </c>
      <c r="AG116" s="72">
        <v>506.66058069508574</v>
      </c>
      <c r="AH116" s="72">
        <v>0.70731750980722297</v>
      </c>
      <c r="AI116" s="72">
        <v>0.70731750980722297</v>
      </c>
      <c r="AJ116" s="65">
        <v>18</v>
      </c>
      <c r="AK116" s="65">
        <v>1</v>
      </c>
      <c r="AL116" s="70">
        <v>2</v>
      </c>
      <c r="AM116" s="70">
        <v>5</v>
      </c>
      <c r="AN116" s="70">
        <v>5</v>
      </c>
      <c r="AO116" s="65">
        <v>2</v>
      </c>
      <c r="AP116" s="65">
        <v>1</v>
      </c>
    </row>
    <row r="117" spans="1:43" s="55" customFormat="1">
      <c r="A117" s="65" t="s">
        <v>163</v>
      </c>
      <c r="B117" s="65" t="s">
        <v>149</v>
      </c>
      <c r="C117" s="66">
        <v>40829</v>
      </c>
      <c r="D117" s="68">
        <v>0.53749999999999998</v>
      </c>
      <c r="E117" s="68">
        <v>0.55694444444444446</v>
      </c>
      <c r="F117" s="83">
        <f t="shared" si="2"/>
        <v>1.9444444444444486E-2</v>
      </c>
      <c r="G117" s="70">
        <v>4</v>
      </c>
      <c r="H117" s="70">
        <v>11</v>
      </c>
      <c r="I117" s="68">
        <v>0.55138888888888882</v>
      </c>
      <c r="J117" s="68">
        <f t="shared" si="9"/>
        <v>1.388888888888884E-2</v>
      </c>
      <c r="K117" s="65" t="s">
        <v>17</v>
      </c>
      <c r="L117" s="70">
        <v>2</v>
      </c>
      <c r="M117" s="65"/>
      <c r="N117" s="65" t="s">
        <v>150</v>
      </c>
      <c r="O117" s="65" t="s">
        <v>151</v>
      </c>
      <c r="P117" s="65">
        <v>120</v>
      </c>
      <c r="Q117" s="71">
        <v>24.56898</v>
      </c>
      <c r="R117" s="71">
        <v>-112.10366</v>
      </c>
      <c r="S117" s="72" t="s">
        <v>152</v>
      </c>
      <c r="T117" s="72" t="s">
        <v>152</v>
      </c>
      <c r="U117" s="69">
        <v>7</v>
      </c>
      <c r="V117" s="65" t="s">
        <v>153</v>
      </c>
      <c r="W117" s="76">
        <v>35</v>
      </c>
      <c r="X117" s="76">
        <v>10.606060606060607</v>
      </c>
      <c r="Y117" s="76">
        <v>48</v>
      </c>
      <c r="Z117" s="76">
        <v>14.545454545454547</v>
      </c>
      <c r="AA117" s="76">
        <v>48</v>
      </c>
      <c r="AB117" s="76">
        <v>14.545454545454547</v>
      </c>
      <c r="AC117" s="76">
        <v>41.5</v>
      </c>
      <c r="AD117" s="76">
        <v>12.575757575757578</v>
      </c>
      <c r="AE117" s="72">
        <v>9.4625000000000004</v>
      </c>
      <c r="AF117" s="72">
        <v>9</v>
      </c>
      <c r="AG117" s="72">
        <v>97.640010435523564</v>
      </c>
      <c r="AH117" s="72">
        <v>-0.35613597286763871</v>
      </c>
      <c r="AI117" s="72">
        <v>0</v>
      </c>
      <c r="AJ117" s="65">
        <v>20</v>
      </c>
      <c r="AK117" s="65">
        <v>1</v>
      </c>
      <c r="AL117" s="70">
        <v>2</v>
      </c>
      <c r="AM117" s="70">
        <v>5</v>
      </c>
      <c r="AN117" s="70">
        <v>5</v>
      </c>
      <c r="AO117" s="65">
        <v>2</v>
      </c>
      <c r="AP117" s="65">
        <v>1</v>
      </c>
    </row>
    <row r="118" spans="1:43" s="55" customFormat="1">
      <c r="A118" s="65" t="s">
        <v>163</v>
      </c>
      <c r="B118" s="65" t="s">
        <v>149</v>
      </c>
      <c r="C118" s="66">
        <v>40829</v>
      </c>
      <c r="D118" s="68">
        <v>0.53749999999999998</v>
      </c>
      <c r="E118" s="68">
        <v>0.55694444444444446</v>
      </c>
      <c r="F118" s="83">
        <f t="shared" si="2"/>
        <v>1.9444444444444486E-2</v>
      </c>
      <c r="G118" s="70">
        <v>4</v>
      </c>
      <c r="H118" s="70">
        <v>14</v>
      </c>
      <c r="I118" s="68">
        <v>0.55138888888888882</v>
      </c>
      <c r="J118" s="68">
        <f t="shared" si="9"/>
        <v>1.388888888888884E-2</v>
      </c>
      <c r="K118" s="65" t="s">
        <v>17</v>
      </c>
      <c r="L118" s="70">
        <v>2</v>
      </c>
      <c r="M118" s="65"/>
      <c r="N118" s="65" t="s">
        <v>150</v>
      </c>
      <c r="O118" s="65" t="s">
        <v>151</v>
      </c>
      <c r="P118" s="65">
        <v>120</v>
      </c>
      <c r="Q118" s="71">
        <v>24.56898</v>
      </c>
      <c r="R118" s="71">
        <v>-112.10366</v>
      </c>
      <c r="S118" s="72" t="s">
        <v>152</v>
      </c>
      <c r="T118" s="72" t="s">
        <v>152</v>
      </c>
      <c r="U118" s="69">
        <v>7</v>
      </c>
      <c r="V118" s="65" t="s">
        <v>153</v>
      </c>
      <c r="W118" s="76">
        <v>35</v>
      </c>
      <c r="X118" s="76">
        <v>10.606060606060607</v>
      </c>
      <c r="Y118" s="76">
        <v>48</v>
      </c>
      <c r="Z118" s="76">
        <v>14.545454545454547</v>
      </c>
      <c r="AA118" s="76">
        <v>48</v>
      </c>
      <c r="AB118" s="76">
        <v>14.545454545454547</v>
      </c>
      <c r="AC118" s="76">
        <v>41.5</v>
      </c>
      <c r="AD118" s="76">
        <v>12.575757575757578</v>
      </c>
      <c r="AE118" s="72">
        <v>11.7065</v>
      </c>
      <c r="AF118" s="72">
        <v>12</v>
      </c>
      <c r="AG118" s="72">
        <v>199.60111901661068</v>
      </c>
      <c r="AH118" s="72">
        <v>-9.1037090556812195E-2</v>
      </c>
      <c r="AI118" s="72">
        <v>0</v>
      </c>
      <c r="AJ118" s="65">
        <v>20</v>
      </c>
      <c r="AK118" s="65">
        <v>1</v>
      </c>
      <c r="AL118" s="70">
        <v>2</v>
      </c>
      <c r="AM118" s="70">
        <v>5</v>
      </c>
      <c r="AN118" s="70">
        <v>5</v>
      </c>
      <c r="AO118" s="65">
        <v>2</v>
      </c>
      <c r="AP118" s="65">
        <v>1</v>
      </c>
    </row>
    <row r="119" spans="1:43" s="55" customFormat="1">
      <c r="A119" s="65" t="s">
        <v>163</v>
      </c>
      <c r="B119" s="65" t="s">
        <v>149</v>
      </c>
      <c r="C119" s="66">
        <v>40829</v>
      </c>
      <c r="D119" s="68">
        <v>0.53749999999999998</v>
      </c>
      <c r="E119" s="68">
        <v>0.55694444444444446</v>
      </c>
      <c r="F119" s="83">
        <f t="shared" si="2"/>
        <v>1.9444444444444486E-2</v>
      </c>
      <c r="G119" s="70">
        <v>5</v>
      </c>
      <c r="H119" s="70">
        <v>15</v>
      </c>
      <c r="I119" s="68">
        <v>0.55555555555555558</v>
      </c>
      <c r="J119" s="68">
        <f t="shared" si="9"/>
        <v>1.8055555555555602E-2</v>
      </c>
      <c r="K119" s="65" t="s">
        <v>17</v>
      </c>
      <c r="L119" s="70">
        <v>2</v>
      </c>
      <c r="M119" s="65"/>
      <c r="N119" s="65" t="s">
        <v>150</v>
      </c>
      <c r="O119" s="65" t="s">
        <v>151</v>
      </c>
      <c r="P119" s="65">
        <v>120</v>
      </c>
      <c r="Q119" s="71">
        <v>24.56898</v>
      </c>
      <c r="R119" s="71">
        <v>-112.10366</v>
      </c>
      <c r="S119" s="72" t="s">
        <v>152</v>
      </c>
      <c r="T119" s="72" t="s">
        <v>152</v>
      </c>
      <c r="U119" s="69">
        <v>7</v>
      </c>
      <c r="V119" s="65" t="s">
        <v>153</v>
      </c>
      <c r="W119" s="76">
        <v>35</v>
      </c>
      <c r="X119" s="76">
        <v>10.606060606060607</v>
      </c>
      <c r="Y119" s="76">
        <v>48</v>
      </c>
      <c r="Z119" s="76">
        <v>14.545454545454547</v>
      </c>
      <c r="AA119" s="76">
        <v>48</v>
      </c>
      <c r="AB119" s="76">
        <v>14.545454545454547</v>
      </c>
      <c r="AC119" s="76">
        <v>41.5</v>
      </c>
      <c r="AD119" s="76">
        <v>12.575757575757578</v>
      </c>
      <c r="AE119" s="72">
        <v>12.454500000000001</v>
      </c>
      <c r="AF119" s="72">
        <v>12</v>
      </c>
      <c r="AG119" s="72">
        <v>245.7787754986133</v>
      </c>
      <c r="AH119" s="72">
        <v>2.9024816296394529E-2</v>
      </c>
      <c r="AI119" s="72">
        <v>2.9024816296394529E-2</v>
      </c>
      <c r="AJ119" s="65">
        <v>26</v>
      </c>
      <c r="AK119" s="65">
        <v>1</v>
      </c>
      <c r="AL119" s="70">
        <v>2</v>
      </c>
      <c r="AM119" s="70">
        <v>5</v>
      </c>
      <c r="AN119" s="70">
        <v>5</v>
      </c>
      <c r="AO119" s="65">
        <v>2</v>
      </c>
      <c r="AP119" s="65">
        <v>1</v>
      </c>
    </row>
    <row r="120" spans="1:43" s="55" customFormat="1">
      <c r="A120" s="65" t="s">
        <v>186</v>
      </c>
      <c r="B120" s="65" t="s">
        <v>177</v>
      </c>
      <c r="C120" s="66">
        <v>40829</v>
      </c>
      <c r="D120" s="68">
        <v>6.9444444444444447E-4</v>
      </c>
      <c r="E120" s="68">
        <v>2.2916666666666669E-2</v>
      </c>
      <c r="F120" s="83">
        <f t="shared" si="2"/>
        <v>2.2222222222222223E-2</v>
      </c>
      <c r="G120" s="70">
        <v>1</v>
      </c>
      <c r="H120" s="70">
        <v>10</v>
      </c>
      <c r="I120" s="68">
        <v>6.2499999999999995E-3</v>
      </c>
      <c r="J120" s="68">
        <v>5.5555555555555358E-3</v>
      </c>
      <c r="K120" s="65" t="s">
        <v>19</v>
      </c>
      <c r="L120" s="70">
        <v>2</v>
      </c>
      <c r="M120" s="65"/>
      <c r="N120" s="65" t="s">
        <v>156</v>
      </c>
      <c r="O120" s="65" t="s">
        <v>157</v>
      </c>
      <c r="P120" s="65">
        <v>210</v>
      </c>
      <c r="Q120" s="71">
        <v>24.557549999999999</v>
      </c>
      <c r="R120" s="71">
        <v>-112.10275</v>
      </c>
      <c r="S120" s="72" t="s">
        <v>152</v>
      </c>
      <c r="T120" s="72" t="s">
        <v>152</v>
      </c>
      <c r="U120" s="69">
        <v>7</v>
      </c>
      <c r="V120" s="65" t="s">
        <v>153</v>
      </c>
      <c r="W120" s="76">
        <v>40.26</v>
      </c>
      <c r="X120" s="76">
        <v>12.2</v>
      </c>
      <c r="Y120" s="76">
        <v>51.48</v>
      </c>
      <c r="Z120" s="76">
        <v>15.6</v>
      </c>
      <c r="AA120" s="76">
        <v>51.48</v>
      </c>
      <c r="AB120" s="76">
        <v>15.6</v>
      </c>
      <c r="AC120" s="76">
        <v>45.87</v>
      </c>
      <c r="AD120" s="76">
        <v>13.899999999999999</v>
      </c>
      <c r="AE120" s="72">
        <v>8.714500000000001</v>
      </c>
      <c r="AF120" s="72">
        <v>9</v>
      </c>
      <c r="AG120" s="72">
        <v>74.039372912203305</v>
      </c>
      <c r="AH120" s="72">
        <v>-0.41749763042827137</v>
      </c>
      <c r="AI120" s="72">
        <v>0</v>
      </c>
      <c r="AJ120" s="65">
        <v>9</v>
      </c>
      <c r="AK120" s="65">
        <v>1</v>
      </c>
      <c r="AL120" s="70">
        <v>1</v>
      </c>
      <c r="AM120" s="70">
        <v>4</v>
      </c>
      <c r="AN120" s="70">
        <v>4</v>
      </c>
      <c r="AO120" s="65">
        <v>2</v>
      </c>
      <c r="AP120" s="65">
        <v>1</v>
      </c>
    </row>
    <row r="121" spans="1:43" s="55" customFormat="1">
      <c r="A121" s="65" t="s">
        <v>186</v>
      </c>
      <c r="B121" s="65" t="s">
        <v>177</v>
      </c>
      <c r="C121" s="66">
        <v>40829</v>
      </c>
      <c r="D121" s="68">
        <v>6.9444444444444447E-4</v>
      </c>
      <c r="E121" s="68">
        <v>2.2916666666666669E-2</v>
      </c>
      <c r="F121" s="83">
        <f t="shared" si="2"/>
        <v>2.2222222222222223E-2</v>
      </c>
      <c r="G121" s="70">
        <v>1</v>
      </c>
      <c r="H121" s="70">
        <v>15</v>
      </c>
      <c r="I121" s="68">
        <v>6.2499999999999995E-3</v>
      </c>
      <c r="J121" s="68">
        <v>5.5555555555555358E-3</v>
      </c>
      <c r="K121" s="65" t="s">
        <v>19</v>
      </c>
      <c r="L121" s="70">
        <v>2</v>
      </c>
      <c r="M121" s="65"/>
      <c r="N121" s="65" t="s">
        <v>156</v>
      </c>
      <c r="O121" s="65" t="s">
        <v>157</v>
      </c>
      <c r="P121" s="65">
        <v>210</v>
      </c>
      <c r="Q121" s="71">
        <v>24.557549999999999</v>
      </c>
      <c r="R121" s="71">
        <v>-112.10275</v>
      </c>
      <c r="S121" s="72" t="s">
        <v>152</v>
      </c>
      <c r="T121" s="72" t="s">
        <v>152</v>
      </c>
      <c r="U121" s="69">
        <v>7</v>
      </c>
      <c r="V121" s="65" t="s">
        <v>153</v>
      </c>
      <c r="W121" s="76">
        <v>40.26</v>
      </c>
      <c r="X121" s="76">
        <v>12.2</v>
      </c>
      <c r="Y121" s="76">
        <v>51.48</v>
      </c>
      <c r="Z121" s="76">
        <v>15.6</v>
      </c>
      <c r="AA121" s="76">
        <v>51.48</v>
      </c>
      <c r="AB121" s="76">
        <v>15.6</v>
      </c>
      <c r="AC121" s="76">
        <v>45.87</v>
      </c>
      <c r="AD121" s="76">
        <v>13.899999999999999</v>
      </c>
      <c r="AE121" s="72">
        <v>12.454500000000001</v>
      </c>
      <c r="AF121" s="72">
        <v>12</v>
      </c>
      <c r="AG121" s="72">
        <v>245.7787754986133</v>
      </c>
      <c r="AH121" s="72">
        <v>2.9024816296394529E-2</v>
      </c>
      <c r="AI121" s="72">
        <v>2.9024816296394529E-2</v>
      </c>
      <c r="AJ121" s="65">
        <v>9</v>
      </c>
      <c r="AK121" s="65">
        <v>1</v>
      </c>
      <c r="AL121" s="70">
        <v>1</v>
      </c>
      <c r="AM121" s="70">
        <v>4</v>
      </c>
      <c r="AN121" s="70">
        <v>4</v>
      </c>
      <c r="AO121" s="65">
        <v>2</v>
      </c>
      <c r="AP121" s="65">
        <v>1</v>
      </c>
    </row>
    <row r="122" spans="1:43" s="55" customFormat="1">
      <c r="A122" s="65" t="s">
        <v>186</v>
      </c>
      <c r="B122" s="65" t="s">
        <v>177</v>
      </c>
      <c r="C122" s="66">
        <v>40829</v>
      </c>
      <c r="D122" s="68">
        <v>6.9444444444444447E-4</v>
      </c>
      <c r="E122" s="68">
        <v>2.2916666666666669E-2</v>
      </c>
      <c r="F122" s="83">
        <f t="shared" si="2"/>
        <v>2.2222222222222223E-2</v>
      </c>
      <c r="G122" s="70">
        <v>2</v>
      </c>
      <c r="H122" s="70">
        <v>12</v>
      </c>
      <c r="I122" s="68">
        <v>1.1805555555555555E-2</v>
      </c>
      <c r="J122" s="68">
        <v>1.1111111111111072E-2</v>
      </c>
      <c r="K122" s="65" t="s">
        <v>19</v>
      </c>
      <c r="L122" s="70">
        <v>2</v>
      </c>
      <c r="M122" s="65"/>
      <c r="N122" s="65" t="s">
        <v>156</v>
      </c>
      <c r="O122" s="65" t="s">
        <v>157</v>
      </c>
      <c r="P122" s="65">
        <v>210</v>
      </c>
      <c r="Q122" s="71">
        <v>24.557549999999999</v>
      </c>
      <c r="R122" s="71">
        <v>-112.10275</v>
      </c>
      <c r="S122" s="72" t="s">
        <v>152</v>
      </c>
      <c r="T122" s="72" t="s">
        <v>152</v>
      </c>
      <c r="U122" s="69">
        <v>7</v>
      </c>
      <c r="V122" s="65" t="s">
        <v>153</v>
      </c>
      <c r="W122" s="76">
        <v>40.26</v>
      </c>
      <c r="X122" s="76">
        <v>12.2</v>
      </c>
      <c r="Y122" s="76">
        <v>51.48</v>
      </c>
      <c r="Z122" s="76">
        <v>15.6</v>
      </c>
      <c r="AA122" s="76">
        <v>51.48</v>
      </c>
      <c r="AB122" s="76">
        <v>15.6</v>
      </c>
      <c r="AC122" s="76">
        <v>45.87</v>
      </c>
      <c r="AD122" s="76">
        <v>13.899999999999999</v>
      </c>
      <c r="AE122" s="72">
        <v>10.2105</v>
      </c>
      <c r="AF122" s="72">
        <v>10</v>
      </c>
      <c r="AG122" s="72">
        <v>126.07993341662893</v>
      </c>
      <c r="AH122" s="72">
        <v>-0.28219217311676476</v>
      </c>
      <c r="AI122" s="72">
        <v>0</v>
      </c>
      <c r="AJ122" s="65">
        <v>17</v>
      </c>
      <c r="AK122" s="65">
        <v>1</v>
      </c>
      <c r="AL122" s="70">
        <v>1</v>
      </c>
      <c r="AM122" s="70">
        <v>4</v>
      </c>
      <c r="AN122" s="70">
        <v>4</v>
      </c>
      <c r="AO122" s="65">
        <v>2</v>
      </c>
      <c r="AP122" s="65">
        <v>1</v>
      </c>
    </row>
    <row r="123" spans="1:43" s="55" customFormat="1">
      <c r="A123" s="65" t="s">
        <v>186</v>
      </c>
      <c r="B123" s="65" t="s">
        <v>177</v>
      </c>
      <c r="C123" s="66">
        <v>40829</v>
      </c>
      <c r="D123" s="68">
        <v>6.9444444444444447E-4</v>
      </c>
      <c r="E123" s="68">
        <v>2.2916666666666669E-2</v>
      </c>
      <c r="F123" s="83">
        <f t="shared" si="2"/>
        <v>2.2222222222222223E-2</v>
      </c>
      <c r="G123" s="70">
        <v>3</v>
      </c>
      <c r="H123" s="70">
        <v>7</v>
      </c>
      <c r="I123" s="68">
        <v>1.3194444444444444E-2</v>
      </c>
      <c r="J123" s="68">
        <v>1.2499999999999956E-2</v>
      </c>
      <c r="K123" s="65" t="s">
        <v>19</v>
      </c>
      <c r="L123" s="70">
        <v>2</v>
      </c>
      <c r="M123" s="65"/>
      <c r="N123" s="65" t="s">
        <v>156</v>
      </c>
      <c r="O123" s="65" t="s">
        <v>157</v>
      </c>
      <c r="P123" s="65">
        <v>210</v>
      </c>
      <c r="Q123" s="71">
        <v>24.557549999999999</v>
      </c>
      <c r="R123" s="71">
        <v>-112.10275</v>
      </c>
      <c r="S123" s="72" t="s">
        <v>152</v>
      </c>
      <c r="T123" s="72" t="s">
        <v>152</v>
      </c>
      <c r="U123" s="69">
        <v>7</v>
      </c>
      <c r="V123" s="65" t="s">
        <v>153</v>
      </c>
      <c r="W123" s="76">
        <v>40.26</v>
      </c>
      <c r="X123" s="76">
        <v>12.2</v>
      </c>
      <c r="Y123" s="76">
        <v>51.48</v>
      </c>
      <c r="Z123" s="76">
        <v>15.6</v>
      </c>
      <c r="AA123" s="76">
        <v>51.48</v>
      </c>
      <c r="AB123" s="76">
        <v>15.6</v>
      </c>
      <c r="AC123" s="76">
        <v>45.87</v>
      </c>
      <c r="AD123" s="76">
        <v>13.899999999999999</v>
      </c>
      <c r="AE123" s="72">
        <v>6.4704999999999995</v>
      </c>
      <c r="AF123" s="72">
        <v>6</v>
      </c>
      <c r="AG123" s="72">
        <v>27.226960789980438</v>
      </c>
      <c r="AH123" s="72">
        <v>-0.5392099019460509</v>
      </c>
      <c r="AI123" s="72">
        <v>0</v>
      </c>
      <c r="AJ123" s="65">
        <v>18</v>
      </c>
      <c r="AK123" s="65">
        <v>1</v>
      </c>
      <c r="AL123" s="70">
        <v>1</v>
      </c>
      <c r="AM123" s="70">
        <v>4</v>
      </c>
      <c r="AN123" s="70">
        <v>4</v>
      </c>
      <c r="AO123" s="65">
        <v>2</v>
      </c>
      <c r="AP123" s="65">
        <v>1</v>
      </c>
    </row>
    <row r="124" spans="1:43" s="55" customFormat="1">
      <c r="A124" s="65" t="s">
        <v>186</v>
      </c>
      <c r="B124" s="65" t="s">
        <v>177</v>
      </c>
      <c r="C124" s="66">
        <v>40829</v>
      </c>
      <c r="D124" s="68">
        <v>6.9444444444444447E-4</v>
      </c>
      <c r="E124" s="68">
        <v>2.2916666666666669E-2</v>
      </c>
      <c r="F124" s="83">
        <f t="shared" si="2"/>
        <v>2.2222222222222223E-2</v>
      </c>
      <c r="G124" s="70">
        <v>3</v>
      </c>
      <c r="H124" s="70">
        <v>12</v>
      </c>
      <c r="I124" s="68">
        <v>1.3194444444444444E-2</v>
      </c>
      <c r="J124" s="68">
        <v>1.2499999999999956E-2</v>
      </c>
      <c r="K124" s="65" t="s">
        <v>19</v>
      </c>
      <c r="L124" s="70">
        <v>2</v>
      </c>
      <c r="M124" s="65"/>
      <c r="N124" s="65" t="s">
        <v>156</v>
      </c>
      <c r="O124" s="65" t="s">
        <v>157</v>
      </c>
      <c r="P124" s="65">
        <v>210</v>
      </c>
      <c r="Q124" s="71">
        <v>24.557549999999999</v>
      </c>
      <c r="R124" s="71">
        <v>-112.10275</v>
      </c>
      <c r="S124" s="72" t="s">
        <v>152</v>
      </c>
      <c r="T124" s="72" t="s">
        <v>152</v>
      </c>
      <c r="U124" s="69">
        <v>7</v>
      </c>
      <c r="V124" s="65" t="s">
        <v>153</v>
      </c>
      <c r="W124" s="76">
        <v>40.26</v>
      </c>
      <c r="X124" s="76">
        <v>12.2</v>
      </c>
      <c r="Y124" s="76">
        <v>51.48</v>
      </c>
      <c r="Z124" s="76">
        <v>15.6</v>
      </c>
      <c r="AA124" s="76">
        <v>51.48</v>
      </c>
      <c r="AB124" s="76">
        <v>15.6</v>
      </c>
      <c r="AC124" s="76">
        <v>45.87</v>
      </c>
      <c r="AD124" s="76">
        <v>13.899999999999999</v>
      </c>
      <c r="AE124" s="72">
        <v>10.2105</v>
      </c>
      <c r="AF124" s="72">
        <v>10</v>
      </c>
      <c r="AG124" s="72">
        <v>126.07993341662893</v>
      </c>
      <c r="AH124" s="72">
        <v>-0.28219217311676476</v>
      </c>
      <c r="AI124" s="72">
        <v>0</v>
      </c>
      <c r="AJ124" s="65">
        <v>18</v>
      </c>
      <c r="AK124" s="65">
        <v>1</v>
      </c>
      <c r="AL124" s="70">
        <v>1</v>
      </c>
      <c r="AM124" s="70">
        <v>4</v>
      </c>
      <c r="AN124" s="70">
        <v>4</v>
      </c>
      <c r="AO124" s="65">
        <v>2</v>
      </c>
      <c r="AP124" s="65">
        <v>1</v>
      </c>
    </row>
    <row r="125" spans="1:43" s="58" customFormat="1">
      <c r="A125" s="65" t="s">
        <v>186</v>
      </c>
      <c r="B125" s="65" t="s">
        <v>177</v>
      </c>
      <c r="C125" s="66">
        <v>40829</v>
      </c>
      <c r="D125" s="68">
        <v>6.9444444444444447E-4</v>
      </c>
      <c r="E125" s="68">
        <v>2.2916666666666669E-2</v>
      </c>
      <c r="F125" s="83">
        <f t="shared" si="2"/>
        <v>2.2222222222222223E-2</v>
      </c>
      <c r="G125" s="70">
        <v>3</v>
      </c>
      <c r="H125" s="70">
        <v>14</v>
      </c>
      <c r="I125" s="68">
        <v>1.3194444444444444E-2</v>
      </c>
      <c r="J125" s="68">
        <v>1.2499999999999956E-2</v>
      </c>
      <c r="K125" s="65" t="s">
        <v>19</v>
      </c>
      <c r="L125" s="70">
        <v>2</v>
      </c>
      <c r="M125" s="65"/>
      <c r="N125" s="65" t="s">
        <v>156</v>
      </c>
      <c r="O125" s="65" t="s">
        <v>157</v>
      </c>
      <c r="P125" s="65">
        <v>210</v>
      </c>
      <c r="Q125" s="71">
        <v>24.557549999999999</v>
      </c>
      <c r="R125" s="71">
        <v>-112.10275</v>
      </c>
      <c r="S125" s="72" t="s">
        <v>152</v>
      </c>
      <c r="T125" s="72" t="s">
        <v>152</v>
      </c>
      <c r="U125" s="69">
        <v>7</v>
      </c>
      <c r="V125" s="65" t="s">
        <v>153</v>
      </c>
      <c r="W125" s="76">
        <v>40.26</v>
      </c>
      <c r="X125" s="76">
        <v>12.2</v>
      </c>
      <c r="Y125" s="76">
        <v>51.48</v>
      </c>
      <c r="Z125" s="76">
        <v>15.6</v>
      </c>
      <c r="AA125" s="76">
        <v>51.48</v>
      </c>
      <c r="AB125" s="76">
        <v>15.6</v>
      </c>
      <c r="AC125" s="76">
        <v>45.87</v>
      </c>
      <c r="AD125" s="76">
        <v>13.899999999999999</v>
      </c>
      <c r="AE125" s="72">
        <v>11.7065</v>
      </c>
      <c r="AF125" s="72">
        <v>12</v>
      </c>
      <c r="AG125" s="72">
        <v>199.60111901661068</v>
      </c>
      <c r="AH125" s="72">
        <v>-9.1037090556812195E-2</v>
      </c>
      <c r="AI125" s="72">
        <v>0</v>
      </c>
      <c r="AJ125" s="65">
        <v>18</v>
      </c>
      <c r="AK125" s="65">
        <v>1</v>
      </c>
      <c r="AL125" s="70">
        <v>1</v>
      </c>
      <c r="AM125" s="70">
        <v>4</v>
      </c>
      <c r="AN125" s="70">
        <v>4</v>
      </c>
      <c r="AO125" s="65">
        <v>2</v>
      </c>
      <c r="AP125" s="65">
        <v>1</v>
      </c>
      <c r="AQ125" s="57"/>
    </row>
    <row r="126" spans="1:43" s="58" customFormat="1">
      <c r="A126" s="65" t="s">
        <v>186</v>
      </c>
      <c r="B126" s="65" t="s">
        <v>177</v>
      </c>
      <c r="C126" s="66">
        <v>40829</v>
      </c>
      <c r="D126" s="68">
        <v>6.9444444444444447E-4</v>
      </c>
      <c r="E126" s="68">
        <v>2.2916666666666669E-2</v>
      </c>
      <c r="F126" s="83">
        <f t="shared" si="2"/>
        <v>2.2222222222222223E-2</v>
      </c>
      <c r="G126" s="70">
        <v>3</v>
      </c>
      <c r="H126" s="70">
        <v>14</v>
      </c>
      <c r="I126" s="68">
        <v>1.3194444444444444E-2</v>
      </c>
      <c r="J126" s="68">
        <v>1.2499999999999956E-2</v>
      </c>
      <c r="K126" s="65" t="s">
        <v>19</v>
      </c>
      <c r="L126" s="70">
        <v>2</v>
      </c>
      <c r="M126" s="65"/>
      <c r="N126" s="65" t="s">
        <v>156</v>
      </c>
      <c r="O126" s="65" t="s">
        <v>157</v>
      </c>
      <c r="P126" s="65">
        <v>210</v>
      </c>
      <c r="Q126" s="71">
        <v>24.557549999999999</v>
      </c>
      <c r="R126" s="71">
        <v>-112.10275</v>
      </c>
      <c r="S126" s="72" t="s">
        <v>152</v>
      </c>
      <c r="T126" s="72" t="s">
        <v>152</v>
      </c>
      <c r="U126" s="69">
        <v>7</v>
      </c>
      <c r="V126" s="65" t="s">
        <v>153</v>
      </c>
      <c r="W126" s="76">
        <v>40.26</v>
      </c>
      <c r="X126" s="76">
        <v>12.2</v>
      </c>
      <c r="Y126" s="76">
        <v>51.48</v>
      </c>
      <c r="Z126" s="76">
        <v>15.6</v>
      </c>
      <c r="AA126" s="76">
        <v>51.48</v>
      </c>
      <c r="AB126" s="76">
        <v>15.6</v>
      </c>
      <c r="AC126" s="76">
        <v>45.87</v>
      </c>
      <c r="AD126" s="76">
        <v>13.899999999999999</v>
      </c>
      <c r="AE126" s="72">
        <v>11.7065</v>
      </c>
      <c r="AF126" s="72">
        <v>12</v>
      </c>
      <c r="AG126" s="72">
        <v>199.60111901661068</v>
      </c>
      <c r="AH126" s="72">
        <v>-9.1037090556812195E-2</v>
      </c>
      <c r="AI126" s="72">
        <v>0</v>
      </c>
      <c r="AJ126" s="65">
        <v>18</v>
      </c>
      <c r="AK126" s="65">
        <v>1</v>
      </c>
      <c r="AL126" s="70">
        <v>1</v>
      </c>
      <c r="AM126" s="70">
        <v>4</v>
      </c>
      <c r="AN126" s="70">
        <v>4</v>
      </c>
      <c r="AO126" s="65">
        <v>2</v>
      </c>
      <c r="AP126" s="65">
        <v>1</v>
      </c>
      <c r="AQ126" s="57"/>
    </row>
    <row r="127" spans="1:43" s="58" customFormat="1">
      <c r="A127" s="65" t="s">
        <v>186</v>
      </c>
      <c r="B127" s="65" t="s">
        <v>177</v>
      </c>
      <c r="C127" s="66">
        <v>40829</v>
      </c>
      <c r="D127" s="68">
        <v>6.9444444444444447E-4</v>
      </c>
      <c r="E127" s="68">
        <v>2.2916666666666669E-2</v>
      </c>
      <c r="F127" s="83">
        <f t="shared" si="2"/>
        <v>2.2222222222222223E-2</v>
      </c>
      <c r="G127" s="70">
        <v>3</v>
      </c>
      <c r="H127" s="70">
        <v>15</v>
      </c>
      <c r="I127" s="68">
        <v>1.3194444444444444E-2</v>
      </c>
      <c r="J127" s="68">
        <v>1.2499999999999956E-2</v>
      </c>
      <c r="K127" s="65" t="s">
        <v>19</v>
      </c>
      <c r="L127" s="70">
        <v>2</v>
      </c>
      <c r="M127" s="65"/>
      <c r="N127" s="65" t="s">
        <v>156</v>
      </c>
      <c r="O127" s="65" t="s">
        <v>157</v>
      </c>
      <c r="P127" s="65">
        <v>210</v>
      </c>
      <c r="Q127" s="71">
        <v>24.557549999999999</v>
      </c>
      <c r="R127" s="71">
        <v>-112.10275</v>
      </c>
      <c r="S127" s="72" t="s">
        <v>152</v>
      </c>
      <c r="T127" s="72" t="s">
        <v>152</v>
      </c>
      <c r="U127" s="69">
        <v>7</v>
      </c>
      <c r="V127" s="65" t="s">
        <v>153</v>
      </c>
      <c r="W127" s="76">
        <v>40.26</v>
      </c>
      <c r="X127" s="76">
        <v>12.2</v>
      </c>
      <c r="Y127" s="76">
        <v>51.48</v>
      </c>
      <c r="Z127" s="76">
        <v>15.6</v>
      </c>
      <c r="AA127" s="76">
        <v>51.48</v>
      </c>
      <c r="AB127" s="76">
        <v>15.6</v>
      </c>
      <c r="AC127" s="76">
        <v>45.87</v>
      </c>
      <c r="AD127" s="76">
        <v>13.899999999999999</v>
      </c>
      <c r="AE127" s="72">
        <v>12.454500000000001</v>
      </c>
      <c r="AF127" s="72">
        <v>12</v>
      </c>
      <c r="AG127" s="72">
        <v>245.7787754986133</v>
      </c>
      <c r="AH127" s="72">
        <v>2.9024816296394529E-2</v>
      </c>
      <c r="AI127" s="72">
        <v>2.9024816296394529E-2</v>
      </c>
      <c r="AJ127" s="65">
        <v>18</v>
      </c>
      <c r="AK127" s="65">
        <v>1</v>
      </c>
      <c r="AL127" s="70">
        <v>1</v>
      </c>
      <c r="AM127" s="70">
        <v>4</v>
      </c>
      <c r="AN127" s="70">
        <v>4</v>
      </c>
      <c r="AO127" s="65">
        <v>2</v>
      </c>
      <c r="AP127" s="65">
        <v>1</v>
      </c>
      <c r="AQ127" s="57"/>
    </row>
    <row r="128" spans="1:43" s="58" customFormat="1">
      <c r="A128" s="65" t="s">
        <v>186</v>
      </c>
      <c r="B128" s="65" t="s">
        <v>177</v>
      </c>
      <c r="C128" s="66">
        <v>40829</v>
      </c>
      <c r="D128" s="68">
        <v>6.9444444444444447E-4</v>
      </c>
      <c r="E128" s="68">
        <v>2.2916666666666669E-2</v>
      </c>
      <c r="F128" s="83">
        <f t="shared" si="2"/>
        <v>2.2222222222222223E-2</v>
      </c>
      <c r="G128" s="70">
        <v>3</v>
      </c>
      <c r="H128" s="70">
        <v>15</v>
      </c>
      <c r="I128" s="68">
        <v>1.3194444444444444E-2</v>
      </c>
      <c r="J128" s="68">
        <v>1.2499999999999956E-2</v>
      </c>
      <c r="K128" s="65" t="s">
        <v>19</v>
      </c>
      <c r="L128" s="70">
        <v>2</v>
      </c>
      <c r="M128" s="65"/>
      <c r="N128" s="65" t="s">
        <v>156</v>
      </c>
      <c r="O128" s="65" t="s">
        <v>157</v>
      </c>
      <c r="P128" s="65">
        <v>210</v>
      </c>
      <c r="Q128" s="71">
        <v>24.557549999999999</v>
      </c>
      <c r="R128" s="71">
        <v>-112.10275</v>
      </c>
      <c r="S128" s="72" t="s">
        <v>152</v>
      </c>
      <c r="T128" s="72" t="s">
        <v>152</v>
      </c>
      <c r="U128" s="69">
        <v>7</v>
      </c>
      <c r="V128" s="65" t="s">
        <v>153</v>
      </c>
      <c r="W128" s="76">
        <v>40.26</v>
      </c>
      <c r="X128" s="76">
        <v>12.2</v>
      </c>
      <c r="Y128" s="76">
        <v>51.48</v>
      </c>
      <c r="Z128" s="76">
        <v>15.6</v>
      </c>
      <c r="AA128" s="76">
        <v>51.48</v>
      </c>
      <c r="AB128" s="76">
        <v>15.6</v>
      </c>
      <c r="AC128" s="76">
        <v>45.87</v>
      </c>
      <c r="AD128" s="76">
        <v>13.899999999999999</v>
      </c>
      <c r="AE128" s="72">
        <v>12.454500000000001</v>
      </c>
      <c r="AF128" s="72">
        <v>12</v>
      </c>
      <c r="AG128" s="72">
        <v>245.7787754986133</v>
      </c>
      <c r="AH128" s="72">
        <v>2.9024816296394529E-2</v>
      </c>
      <c r="AI128" s="72">
        <v>2.9024816296394529E-2</v>
      </c>
      <c r="AJ128" s="65">
        <v>18</v>
      </c>
      <c r="AK128" s="65">
        <v>1</v>
      </c>
      <c r="AL128" s="70">
        <v>1</v>
      </c>
      <c r="AM128" s="70">
        <v>4</v>
      </c>
      <c r="AN128" s="70">
        <v>4</v>
      </c>
      <c r="AO128" s="65">
        <v>2</v>
      </c>
      <c r="AP128" s="65">
        <v>1</v>
      </c>
      <c r="AQ128" s="57"/>
    </row>
    <row r="129" spans="1:43" s="58" customFormat="1">
      <c r="A129" s="65" t="s">
        <v>186</v>
      </c>
      <c r="B129" s="65" t="s">
        <v>177</v>
      </c>
      <c r="C129" s="66">
        <v>40829</v>
      </c>
      <c r="D129" s="68">
        <v>6.9444444444444447E-4</v>
      </c>
      <c r="E129" s="68">
        <v>2.2916666666666669E-2</v>
      </c>
      <c r="F129" s="83">
        <f t="shared" si="2"/>
        <v>2.2222222222222223E-2</v>
      </c>
      <c r="G129" s="70">
        <v>3</v>
      </c>
      <c r="H129" s="70">
        <v>16</v>
      </c>
      <c r="I129" s="68">
        <v>1.3194444444444444E-2</v>
      </c>
      <c r="J129" s="68">
        <v>1.2499999999999956E-2</v>
      </c>
      <c r="K129" s="65" t="s">
        <v>19</v>
      </c>
      <c r="L129" s="70">
        <v>2</v>
      </c>
      <c r="M129" s="65"/>
      <c r="N129" s="65" t="s">
        <v>156</v>
      </c>
      <c r="O129" s="65" t="s">
        <v>157</v>
      </c>
      <c r="P129" s="65">
        <v>210</v>
      </c>
      <c r="Q129" s="71">
        <v>24.557549999999999</v>
      </c>
      <c r="R129" s="71">
        <v>-112.10275</v>
      </c>
      <c r="S129" s="72" t="s">
        <v>152</v>
      </c>
      <c r="T129" s="72" t="s">
        <v>152</v>
      </c>
      <c r="U129" s="69">
        <v>7</v>
      </c>
      <c r="V129" s="65" t="s">
        <v>153</v>
      </c>
      <c r="W129" s="76">
        <v>40.26</v>
      </c>
      <c r="X129" s="76">
        <v>12.2</v>
      </c>
      <c r="Y129" s="76">
        <v>51.48</v>
      </c>
      <c r="Z129" s="76">
        <v>15.6</v>
      </c>
      <c r="AA129" s="76">
        <v>51.48</v>
      </c>
      <c r="AB129" s="76">
        <v>15.6</v>
      </c>
      <c r="AC129" s="76">
        <v>45.87</v>
      </c>
      <c r="AD129" s="76">
        <v>13.899999999999999</v>
      </c>
      <c r="AE129" s="72">
        <v>13.202500000000001</v>
      </c>
      <c r="AF129" s="72">
        <v>13</v>
      </c>
      <c r="AG129" s="72">
        <v>298.98731991165073</v>
      </c>
      <c r="AH129" s="72">
        <v>0.16736703177029189</v>
      </c>
      <c r="AI129" s="72">
        <v>0.16736703177029189</v>
      </c>
      <c r="AJ129" s="65">
        <v>18</v>
      </c>
      <c r="AK129" s="65">
        <v>1</v>
      </c>
      <c r="AL129" s="70">
        <v>1</v>
      </c>
      <c r="AM129" s="70">
        <v>4</v>
      </c>
      <c r="AN129" s="70">
        <v>4</v>
      </c>
      <c r="AO129" s="65">
        <v>2</v>
      </c>
      <c r="AP129" s="65">
        <v>1</v>
      </c>
      <c r="AQ129" s="57"/>
    </row>
    <row r="130" spans="1:43" s="58" customFormat="1">
      <c r="A130" s="65" t="s">
        <v>186</v>
      </c>
      <c r="B130" s="65" t="s">
        <v>177</v>
      </c>
      <c r="C130" s="66">
        <v>40829</v>
      </c>
      <c r="D130" s="68">
        <v>6.9444444444444447E-4</v>
      </c>
      <c r="E130" s="68">
        <v>2.2916666666666669E-2</v>
      </c>
      <c r="F130" s="83">
        <f t="shared" si="2"/>
        <v>2.2222222222222223E-2</v>
      </c>
      <c r="G130" s="70">
        <v>4</v>
      </c>
      <c r="H130" s="70">
        <v>12</v>
      </c>
      <c r="I130" s="68">
        <v>1.4583333333333332E-2</v>
      </c>
      <c r="J130" s="68">
        <v>1.388888888888884E-2</v>
      </c>
      <c r="K130" s="65" t="s">
        <v>19</v>
      </c>
      <c r="L130" s="70">
        <v>2</v>
      </c>
      <c r="M130" s="65"/>
      <c r="N130" s="65" t="s">
        <v>156</v>
      </c>
      <c r="O130" s="65" t="s">
        <v>157</v>
      </c>
      <c r="P130" s="65">
        <v>210</v>
      </c>
      <c r="Q130" s="71">
        <v>24.557549999999999</v>
      </c>
      <c r="R130" s="71">
        <v>-112.10275</v>
      </c>
      <c r="S130" s="72" t="s">
        <v>152</v>
      </c>
      <c r="T130" s="72" t="s">
        <v>152</v>
      </c>
      <c r="U130" s="69">
        <v>7</v>
      </c>
      <c r="V130" s="65" t="s">
        <v>153</v>
      </c>
      <c r="W130" s="76">
        <v>40.26</v>
      </c>
      <c r="X130" s="76">
        <v>12.2</v>
      </c>
      <c r="Y130" s="76">
        <v>51.48</v>
      </c>
      <c r="Z130" s="76">
        <v>15.6</v>
      </c>
      <c r="AA130" s="76">
        <v>51.48</v>
      </c>
      <c r="AB130" s="76">
        <v>15.6</v>
      </c>
      <c r="AC130" s="76">
        <v>45.87</v>
      </c>
      <c r="AD130" s="76">
        <v>13.899999999999999</v>
      </c>
      <c r="AE130" s="72">
        <v>10.2105</v>
      </c>
      <c r="AF130" s="72">
        <v>10</v>
      </c>
      <c r="AG130" s="72">
        <v>126.07993341662893</v>
      </c>
      <c r="AH130" s="72">
        <v>-0.28219217311676476</v>
      </c>
      <c r="AI130" s="72">
        <v>0</v>
      </c>
      <c r="AJ130" s="65">
        <v>21</v>
      </c>
      <c r="AK130" s="65">
        <v>1</v>
      </c>
      <c r="AL130" s="70">
        <v>1</v>
      </c>
      <c r="AM130" s="70">
        <v>4</v>
      </c>
      <c r="AN130" s="70">
        <v>4</v>
      </c>
      <c r="AO130" s="65">
        <v>2</v>
      </c>
      <c r="AP130" s="65">
        <v>1</v>
      </c>
      <c r="AQ130" s="57"/>
    </row>
    <row r="131" spans="1:43" s="58" customFormat="1">
      <c r="A131" s="65" t="s">
        <v>186</v>
      </c>
      <c r="B131" s="65" t="s">
        <v>177</v>
      </c>
      <c r="C131" s="66">
        <v>40829</v>
      </c>
      <c r="D131" s="68">
        <v>6.9444444444444447E-4</v>
      </c>
      <c r="E131" s="68">
        <v>2.2916666666666669E-2</v>
      </c>
      <c r="F131" s="83">
        <f t="shared" ref="F131:F194" si="10">E131-D131</f>
        <v>2.2222222222222223E-2</v>
      </c>
      <c r="G131" s="70">
        <v>4</v>
      </c>
      <c r="H131" s="70">
        <v>12</v>
      </c>
      <c r="I131" s="68">
        <v>1.4583333333333332E-2</v>
      </c>
      <c r="J131" s="68">
        <v>1.388888888888884E-2</v>
      </c>
      <c r="K131" s="65" t="s">
        <v>19</v>
      </c>
      <c r="L131" s="70">
        <v>2</v>
      </c>
      <c r="M131" s="65"/>
      <c r="N131" s="65" t="s">
        <v>156</v>
      </c>
      <c r="O131" s="65" t="s">
        <v>157</v>
      </c>
      <c r="P131" s="65">
        <v>210</v>
      </c>
      <c r="Q131" s="71">
        <v>24.557549999999999</v>
      </c>
      <c r="R131" s="71">
        <v>-112.10275</v>
      </c>
      <c r="S131" s="72" t="s">
        <v>152</v>
      </c>
      <c r="T131" s="72" t="s">
        <v>152</v>
      </c>
      <c r="U131" s="69">
        <v>7</v>
      </c>
      <c r="V131" s="65" t="s">
        <v>153</v>
      </c>
      <c r="W131" s="76">
        <v>40.26</v>
      </c>
      <c r="X131" s="76">
        <v>12.2</v>
      </c>
      <c r="Y131" s="76">
        <v>51.48</v>
      </c>
      <c r="Z131" s="76">
        <v>15.6</v>
      </c>
      <c r="AA131" s="76">
        <v>51.48</v>
      </c>
      <c r="AB131" s="76">
        <v>15.6</v>
      </c>
      <c r="AC131" s="76">
        <v>45.87</v>
      </c>
      <c r="AD131" s="76">
        <v>13.899999999999999</v>
      </c>
      <c r="AE131" s="72">
        <v>10.2105</v>
      </c>
      <c r="AF131" s="72">
        <v>10</v>
      </c>
      <c r="AG131" s="72">
        <v>126.07993341662893</v>
      </c>
      <c r="AH131" s="72">
        <v>-0.28219217311676476</v>
      </c>
      <c r="AI131" s="72">
        <v>0</v>
      </c>
      <c r="AJ131" s="65">
        <v>21</v>
      </c>
      <c r="AK131" s="65">
        <v>1</v>
      </c>
      <c r="AL131" s="70">
        <v>1</v>
      </c>
      <c r="AM131" s="70">
        <v>4</v>
      </c>
      <c r="AN131" s="70">
        <v>4</v>
      </c>
      <c r="AO131" s="65">
        <v>2</v>
      </c>
      <c r="AP131" s="65">
        <v>1</v>
      </c>
      <c r="AQ131" s="57"/>
    </row>
    <row r="132" spans="1:43" s="58" customFormat="1">
      <c r="A132" s="65" t="s">
        <v>186</v>
      </c>
      <c r="B132" s="65" t="s">
        <v>177</v>
      </c>
      <c r="C132" s="66">
        <v>40829</v>
      </c>
      <c r="D132" s="68">
        <v>6.9444444444444447E-4</v>
      </c>
      <c r="E132" s="68">
        <v>2.2916666666666669E-2</v>
      </c>
      <c r="F132" s="83">
        <f t="shared" si="10"/>
        <v>2.2222222222222223E-2</v>
      </c>
      <c r="G132" s="70">
        <v>4</v>
      </c>
      <c r="H132" s="70">
        <v>13</v>
      </c>
      <c r="I132" s="68">
        <v>1.4583333333333332E-2</v>
      </c>
      <c r="J132" s="68">
        <v>1.388888888888884E-2</v>
      </c>
      <c r="K132" s="65" t="s">
        <v>19</v>
      </c>
      <c r="L132" s="70">
        <v>2</v>
      </c>
      <c r="M132" s="65"/>
      <c r="N132" s="65" t="s">
        <v>156</v>
      </c>
      <c r="O132" s="65" t="s">
        <v>157</v>
      </c>
      <c r="P132" s="65">
        <v>210</v>
      </c>
      <c r="Q132" s="71">
        <v>24.557549999999999</v>
      </c>
      <c r="R132" s="71">
        <v>-112.10275</v>
      </c>
      <c r="S132" s="72" t="s">
        <v>152</v>
      </c>
      <c r="T132" s="72" t="s">
        <v>152</v>
      </c>
      <c r="U132" s="69">
        <v>7</v>
      </c>
      <c r="V132" s="65" t="s">
        <v>153</v>
      </c>
      <c r="W132" s="76">
        <v>40.26</v>
      </c>
      <c r="X132" s="76">
        <v>12.2</v>
      </c>
      <c r="Y132" s="76">
        <v>51.48</v>
      </c>
      <c r="Z132" s="76">
        <v>15.6</v>
      </c>
      <c r="AA132" s="76">
        <v>51.48</v>
      </c>
      <c r="AB132" s="76">
        <v>15.6</v>
      </c>
      <c r="AC132" s="76">
        <v>45.87</v>
      </c>
      <c r="AD132" s="76">
        <v>13.899999999999999</v>
      </c>
      <c r="AE132" s="72">
        <v>10.958500000000001</v>
      </c>
      <c r="AF132" s="72">
        <v>11</v>
      </c>
      <c r="AG132" s="72">
        <v>159.88648485388254</v>
      </c>
      <c r="AH132" s="72">
        <v>-0.19429513937990539</v>
      </c>
      <c r="AI132" s="72">
        <v>0</v>
      </c>
      <c r="AJ132" s="65">
        <v>21</v>
      </c>
      <c r="AK132" s="65">
        <v>1</v>
      </c>
      <c r="AL132" s="70">
        <v>1</v>
      </c>
      <c r="AM132" s="70">
        <v>4</v>
      </c>
      <c r="AN132" s="70">
        <v>4</v>
      </c>
      <c r="AO132" s="65">
        <v>2</v>
      </c>
      <c r="AP132" s="65">
        <v>1</v>
      </c>
      <c r="AQ132" s="57"/>
    </row>
    <row r="133" spans="1:43" s="55" customFormat="1">
      <c r="A133" s="65" t="s">
        <v>186</v>
      </c>
      <c r="B133" s="65" t="s">
        <v>177</v>
      </c>
      <c r="C133" s="66">
        <v>40829</v>
      </c>
      <c r="D133" s="68">
        <v>6.9444444444444447E-4</v>
      </c>
      <c r="E133" s="68">
        <v>2.2916666666666669E-2</v>
      </c>
      <c r="F133" s="83">
        <f t="shared" si="10"/>
        <v>2.2222222222222223E-2</v>
      </c>
      <c r="G133" s="70">
        <v>5</v>
      </c>
      <c r="H133" s="70">
        <v>15</v>
      </c>
      <c r="I133" s="68">
        <v>1.7361111111111112E-2</v>
      </c>
      <c r="J133" s="68">
        <v>1.6666666666666607E-2</v>
      </c>
      <c r="K133" s="65" t="s">
        <v>19</v>
      </c>
      <c r="L133" s="70">
        <v>2</v>
      </c>
      <c r="M133" s="65"/>
      <c r="N133" s="65" t="s">
        <v>156</v>
      </c>
      <c r="O133" s="65" t="s">
        <v>157</v>
      </c>
      <c r="P133" s="65">
        <v>210</v>
      </c>
      <c r="Q133" s="71">
        <v>24.557549999999999</v>
      </c>
      <c r="R133" s="71">
        <v>-112.10275</v>
      </c>
      <c r="S133" s="72" t="s">
        <v>152</v>
      </c>
      <c r="T133" s="72" t="s">
        <v>152</v>
      </c>
      <c r="U133" s="69">
        <v>7</v>
      </c>
      <c r="V133" s="65" t="s">
        <v>153</v>
      </c>
      <c r="W133" s="76">
        <v>40.26</v>
      </c>
      <c r="X133" s="76">
        <v>12.2</v>
      </c>
      <c r="Y133" s="76">
        <v>51.48</v>
      </c>
      <c r="Z133" s="76">
        <v>15.6</v>
      </c>
      <c r="AA133" s="76">
        <v>51.48</v>
      </c>
      <c r="AB133" s="76">
        <v>15.6</v>
      </c>
      <c r="AC133" s="76">
        <v>45.87</v>
      </c>
      <c r="AD133" s="76">
        <v>13.899999999999999</v>
      </c>
      <c r="AE133" s="72">
        <v>12.454500000000001</v>
      </c>
      <c r="AF133" s="72">
        <v>12</v>
      </c>
      <c r="AG133" s="72">
        <v>245.7787754986133</v>
      </c>
      <c r="AH133" s="72">
        <v>2.9024816296394529E-2</v>
      </c>
      <c r="AI133" s="72">
        <v>2.9024816296394529E-2</v>
      </c>
      <c r="AJ133" s="65">
        <v>25</v>
      </c>
      <c r="AK133" s="65">
        <v>1</v>
      </c>
      <c r="AL133" s="70">
        <v>1</v>
      </c>
      <c r="AM133" s="70">
        <v>4</v>
      </c>
      <c r="AN133" s="70">
        <v>4</v>
      </c>
      <c r="AO133" s="65">
        <v>2</v>
      </c>
      <c r="AP133" s="65">
        <v>1</v>
      </c>
    </row>
    <row r="134" spans="1:43" s="55" customFormat="1">
      <c r="A134" s="65" t="s">
        <v>186</v>
      </c>
      <c r="B134" s="65" t="s">
        <v>177</v>
      </c>
      <c r="C134" s="66">
        <v>40829</v>
      </c>
      <c r="D134" s="68">
        <v>6.9444444444444447E-4</v>
      </c>
      <c r="E134" s="68">
        <v>2.2916666666666669E-2</v>
      </c>
      <c r="F134" s="83">
        <f t="shared" si="10"/>
        <v>2.2222222222222223E-2</v>
      </c>
      <c r="G134" s="70">
        <v>5</v>
      </c>
      <c r="H134" s="70">
        <v>17</v>
      </c>
      <c r="I134" s="68">
        <v>1.7361111111111112E-2</v>
      </c>
      <c r="J134" s="68">
        <v>1.6666666666666607E-2</v>
      </c>
      <c r="K134" s="65" t="s">
        <v>19</v>
      </c>
      <c r="L134" s="70">
        <v>2</v>
      </c>
      <c r="M134" s="65"/>
      <c r="N134" s="65" t="s">
        <v>156</v>
      </c>
      <c r="O134" s="65" t="s">
        <v>157</v>
      </c>
      <c r="P134" s="65">
        <v>210</v>
      </c>
      <c r="Q134" s="71">
        <v>24.557549999999999</v>
      </c>
      <c r="R134" s="71">
        <v>-112.10275</v>
      </c>
      <c r="S134" s="72" t="s">
        <v>152</v>
      </c>
      <c r="T134" s="72" t="s">
        <v>152</v>
      </c>
      <c r="U134" s="69">
        <v>7</v>
      </c>
      <c r="V134" s="65" t="s">
        <v>153</v>
      </c>
      <c r="W134" s="76">
        <v>40.26</v>
      </c>
      <c r="X134" s="76">
        <v>12.2</v>
      </c>
      <c r="Y134" s="76">
        <v>51.48</v>
      </c>
      <c r="Z134" s="76">
        <v>15.6</v>
      </c>
      <c r="AA134" s="76">
        <v>51.48</v>
      </c>
      <c r="AB134" s="76">
        <v>15.6</v>
      </c>
      <c r="AC134" s="76">
        <v>45.87</v>
      </c>
      <c r="AD134" s="76">
        <v>13.899999999999999</v>
      </c>
      <c r="AE134" s="72">
        <v>13.9505</v>
      </c>
      <c r="AF134" s="72">
        <v>14</v>
      </c>
      <c r="AG134" s="72">
        <v>359.80704047984557</v>
      </c>
      <c r="AH134" s="72">
        <v>0.32549830524759849</v>
      </c>
      <c r="AI134" s="72">
        <v>0.32549830524759849</v>
      </c>
      <c r="AJ134" s="65">
        <v>25</v>
      </c>
      <c r="AK134" s="65">
        <v>1</v>
      </c>
      <c r="AL134" s="70">
        <v>1</v>
      </c>
      <c r="AM134" s="70">
        <v>4</v>
      </c>
      <c r="AN134" s="70">
        <v>4</v>
      </c>
      <c r="AO134" s="65">
        <v>2</v>
      </c>
      <c r="AP134" s="65">
        <v>1</v>
      </c>
    </row>
    <row r="135" spans="1:43" s="55" customFormat="1">
      <c r="A135" s="65" t="s">
        <v>186</v>
      </c>
      <c r="B135" s="65" t="s">
        <v>177</v>
      </c>
      <c r="C135" s="66">
        <v>40829</v>
      </c>
      <c r="D135" s="68">
        <v>6.9444444444444447E-4</v>
      </c>
      <c r="E135" s="68">
        <v>2.2916666666666669E-2</v>
      </c>
      <c r="F135" s="83">
        <f t="shared" si="10"/>
        <v>2.2222222222222223E-2</v>
      </c>
      <c r="G135" s="70">
        <v>6</v>
      </c>
      <c r="H135" s="70">
        <v>16</v>
      </c>
      <c r="I135" s="68">
        <v>2.1527777777777781E-2</v>
      </c>
      <c r="J135" s="68">
        <v>2.083333333333337E-2</v>
      </c>
      <c r="K135" s="65" t="s">
        <v>19</v>
      </c>
      <c r="L135" s="70">
        <v>2</v>
      </c>
      <c r="M135" s="65"/>
      <c r="N135" s="65" t="s">
        <v>156</v>
      </c>
      <c r="O135" s="65" t="s">
        <v>157</v>
      </c>
      <c r="P135" s="65">
        <v>210</v>
      </c>
      <c r="Q135" s="71">
        <v>24.557549999999999</v>
      </c>
      <c r="R135" s="71">
        <v>-112.10275</v>
      </c>
      <c r="S135" s="72" t="s">
        <v>152</v>
      </c>
      <c r="T135" s="72" t="s">
        <v>152</v>
      </c>
      <c r="U135" s="69">
        <v>7</v>
      </c>
      <c r="V135" s="65" t="s">
        <v>153</v>
      </c>
      <c r="W135" s="76">
        <v>40.26</v>
      </c>
      <c r="X135" s="76">
        <v>12.2</v>
      </c>
      <c r="Y135" s="76">
        <v>51.48</v>
      </c>
      <c r="Z135" s="76">
        <v>15.6</v>
      </c>
      <c r="AA135" s="76">
        <v>51.48</v>
      </c>
      <c r="AB135" s="76">
        <v>15.6</v>
      </c>
      <c r="AC135" s="76">
        <v>45.87</v>
      </c>
      <c r="AD135" s="76">
        <v>13.899999999999999</v>
      </c>
      <c r="AE135" s="72">
        <v>13.202500000000001</v>
      </c>
      <c r="AF135" s="72">
        <v>13</v>
      </c>
      <c r="AG135" s="72">
        <v>298.98731991165073</v>
      </c>
      <c r="AH135" s="72">
        <v>0.16736703177029189</v>
      </c>
      <c r="AI135" s="72">
        <v>0.16736703177029189</v>
      </c>
      <c r="AJ135" s="65">
        <v>31</v>
      </c>
      <c r="AK135" s="65">
        <v>1</v>
      </c>
      <c r="AL135" s="70">
        <v>1</v>
      </c>
      <c r="AM135" s="70">
        <v>4</v>
      </c>
      <c r="AN135" s="70">
        <v>4</v>
      </c>
      <c r="AO135" s="65">
        <v>2</v>
      </c>
      <c r="AP135" s="65">
        <v>1</v>
      </c>
    </row>
    <row r="136" spans="1:43" s="56" customFormat="1">
      <c r="A136" s="80" t="s">
        <v>187</v>
      </c>
      <c r="B136" s="80" t="s">
        <v>177</v>
      </c>
      <c r="C136" s="81">
        <v>40830</v>
      </c>
      <c r="D136" s="83">
        <v>6.9444444444444447E-4</v>
      </c>
      <c r="E136" s="83">
        <v>1.9444444444444445E-2</v>
      </c>
      <c r="F136" s="83">
        <f t="shared" si="10"/>
        <v>1.8749999999999999E-2</v>
      </c>
      <c r="G136" s="85">
        <v>1</v>
      </c>
      <c r="H136" s="85">
        <v>19</v>
      </c>
      <c r="I136" s="83">
        <v>1.0416666666666666E-2</v>
      </c>
      <c r="J136" s="83">
        <f t="shared" ref="J136:J158" si="11">I136-D136</f>
        <v>9.7222222222222224E-3</v>
      </c>
      <c r="K136" s="80" t="s">
        <v>17</v>
      </c>
      <c r="L136" s="85">
        <v>2</v>
      </c>
      <c r="M136" s="80"/>
      <c r="N136" s="80" t="s">
        <v>166</v>
      </c>
      <c r="O136" s="80" t="s">
        <v>167</v>
      </c>
      <c r="P136" s="80">
        <v>120</v>
      </c>
      <c r="Q136" s="86">
        <v>24.658999999999999</v>
      </c>
      <c r="R136" s="86">
        <v>-112.18055</v>
      </c>
      <c r="S136" s="87" t="s">
        <v>152</v>
      </c>
      <c r="T136" s="87" t="s">
        <v>152</v>
      </c>
      <c r="U136" s="84">
        <v>5</v>
      </c>
      <c r="V136" s="80" t="s">
        <v>153</v>
      </c>
      <c r="W136" s="93">
        <v>40.26</v>
      </c>
      <c r="X136" s="93">
        <v>12.2</v>
      </c>
      <c r="Y136" s="93">
        <v>44.22</v>
      </c>
      <c r="Z136" s="93">
        <v>13.4</v>
      </c>
      <c r="AA136" s="93">
        <v>44.22</v>
      </c>
      <c r="AB136" s="93">
        <v>13.4</v>
      </c>
      <c r="AC136" s="93">
        <v>42.239999999999995</v>
      </c>
      <c r="AD136" s="93">
        <v>12.8</v>
      </c>
      <c r="AE136" s="87">
        <v>15.4465</v>
      </c>
      <c r="AF136" s="87">
        <v>15</v>
      </c>
      <c r="AG136" s="87">
        <v>506.66058069508574</v>
      </c>
      <c r="AH136" s="87">
        <v>0.70731750980722297</v>
      </c>
      <c r="AI136" s="87">
        <v>0.70731750980722297</v>
      </c>
      <c r="AJ136" s="80">
        <v>15</v>
      </c>
      <c r="AK136" s="80">
        <v>1</v>
      </c>
      <c r="AL136" s="85">
        <v>1</v>
      </c>
      <c r="AM136" s="85">
        <v>1</v>
      </c>
      <c r="AN136" s="85">
        <v>1</v>
      </c>
      <c r="AO136" s="80">
        <v>1</v>
      </c>
      <c r="AP136" s="80">
        <v>1</v>
      </c>
    </row>
    <row r="137" spans="1:43" s="56" customFormat="1">
      <c r="A137" s="80" t="s">
        <v>187</v>
      </c>
      <c r="B137" s="80" t="s">
        <v>177</v>
      </c>
      <c r="C137" s="81">
        <v>40830</v>
      </c>
      <c r="D137" s="83">
        <v>6.9444444444444447E-4</v>
      </c>
      <c r="E137" s="83">
        <v>1.9444444444444445E-2</v>
      </c>
      <c r="F137" s="83">
        <f t="shared" si="10"/>
        <v>1.8749999999999999E-2</v>
      </c>
      <c r="G137" s="85">
        <v>2</v>
      </c>
      <c r="H137" s="85">
        <v>21</v>
      </c>
      <c r="I137" s="83">
        <v>1.1805555555555555E-2</v>
      </c>
      <c r="J137" s="83">
        <f t="shared" si="11"/>
        <v>1.1111111111111112E-2</v>
      </c>
      <c r="K137" s="80" t="s">
        <v>17</v>
      </c>
      <c r="L137" s="85">
        <v>2</v>
      </c>
      <c r="M137" s="80"/>
      <c r="N137" s="80" t="s">
        <v>166</v>
      </c>
      <c r="O137" s="80" t="s">
        <v>167</v>
      </c>
      <c r="P137" s="80">
        <v>120</v>
      </c>
      <c r="Q137" s="86">
        <v>24.658999999999999</v>
      </c>
      <c r="R137" s="86">
        <v>-112.18055</v>
      </c>
      <c r="S137" s="87" t="s">
        <v>152</v>
      </c>
      <c r="T137" s="87" t="s">
        <v>152</v>
      </c>
      <c r="U137" s="84">
        <v>5</v>
      </c>
      <c r="V137" s="80" t="s">
        <v>153</v>
      </c>
      <c r="W137" s="93">
        <v>40.26</v>
      </c>
      <c r="X137" s="93">
        <v>12.2</v>
      </c>
      <c r="Y137" s="93">
        <v>44.22</v>
      </c>
      <c r="Z137" s="93">
        <v>13.4</v>
      </c>
      <c r="AA137" s="93">
        <v>44.22</v>
      </c>
      <c r="AB137" s="93">
        <v>13.4</v>
      </c>
      <c r="AC137" s="93">
        <v>42.239999999999995</v>
      </c>
      <c r="AD137" s="93">
        <v>12.8</v>
      </c>
      <c r="AE137" s="87">
        <v>16.942499999999999</v>
      </c>
      <c r="AF137" s="87">
        <v>17</v>
      </c>
      <c r="AG137" s="87">
        <v>691.21379845369552</v>
      </c>
      <c r="AH137" s="87">
        <v>1.1871558759796081</v>
      </c>
      <c r="AI137" s="87">
        <v>1.1871558759796081</v>
      </c>
      <c r="AJ137" s="80">
        <v>17</v>
      </c>
      <c r="AK137" s="80">
        <v>1</v>
      </c>
      <c r="AL137" s="85">
        <v>1</v>
      </c>
      <c r="AM137" s="85">
        <v>1</v>
      </c>
      <c r="AN137" s="85">
        <v>1</v>
      </c>
      <c r="AO137" s="80">
        <v>1</v>
      </c>
      <c r="AP137" s="80">
        <v>1</v>
      </c>
    </row>
    <row r="138" spans="1:43" s="56" customFormat="1">
      <c r="A138" s="80" t="s">
        <v>187</v>
      </c>
      <c r="B138" s="80" t="s">
        <v>177</v>
      </c>
      <c r="C138" s="81">
        <v>40830</v>
      </c>
      <c r="D138" s="83">
        <v>6.9444444444444447E-4</v>
      </c>
      <c r="E138" s="83">
        <v>1.9444444444444445E-2</v>
      </c>
      <c r="F138" s="83">
        <f t="shared" si="10"/>
        <v>1.8749999999999999E-2</v>
      </c>
      <c r="G138" s="85">
        <v>3</v>
      </c>
      <c r="H138" s="85">
        <v>22</v>
      </c>
      <c r="I138" s="83">
        <v>1.5277777777777777E-2</v>
      </c>
      <c r="J138" s="83">
        <f t="shared" si="11"/>
        <v>1.4583333333333334E-2</v>
      </c>
      <c r="K138" s="80" t="s">
        <v>17</v>
      </c>
      <c r="L138" s="85">
        <v>2</v>
      </c>
      <c r="M138" s="80"/>
      <c r="N138" s="80" t="s">
        <v>166</v>
      </c>
      <c r="O138" s="80" t="s">
        <v>167</v>
      </c>
      <c r="P138" s="80">
        <v>120</v>
      </c>
      <c r="Q138" s="86">
        <v>24.658999999999999</v>
      </c>
      <c r="R138" s="86">
        <v>-112.18055</v>
      </c>
      <c r="S138" s="87" t="s">
        <v>152</v>
      </c>
      <c r="T138" s="87" t="s">
        <v>152</v>
      </c>
      <c r="U138" s="84">
        <v>5</v>
      </c>
      <c r="V138" s="80" t="s">
        <v>153</v>
      </c>
      <c r="W138" s="93">
        <v>40.26</v>
      </c>
      <c r="X138" s="93">
        <v>12.2</v>
      </c>
      <c r="Y138" s="93">
        <v>44.22</v>
      </c>
      <c r="Z138" s="93">
        <v>13.4</v>
      </c>
      <c r="AA138" s="93">
        <v>44.22</v>
      </c>
      <c r="AB138" s="93">
        <v>13.4</v>
      </c>
      <c r="AC138" s="93">
        <v>42.239999999999995</v>
      </c>
      <c r="AD138" s="93">
        <v>12.8</v>
      </c>
      <c r="AE138" s="87">
        <v>17.6905</v>
      </c>
      <c r="AF138" s="87">
        <v>18</v>
      </c>
      <c r="AG138" s="87">
        <v>799.19872211710003</v>
      </c>
      <c r="AH138" s="87">
        <v>1.4679166775044603</v>
      </c>
      <c r="AI138" s="87">
        <v>1.4679166775044603</v>
      </c>
      <c r="AJ138" s="80">
        <v>22</v>
      </c>
      <c r="AK138" s="80">
        <v>1</v>
      </c>
      <c r="AL138" s="85">
        <v>1</v>
      </c>
      <c r="AM138" s="85">
        <v>1</v>
      </c>
      <c r="AN138" s="85">
        <v>1</v>
      </c>
      <c r="AO138" s="80">
        <v>1</v>
      </c>
      <c r="AP138" s="80">
        <v>1</v>
      </c>
    </row>
    <row r="139" spans="1:43" s="55" customFormat="1">
      <c r="A139" s="65" t="s">
        <v>168</v>
      </c>
      <c r="B139" s="65" t="s">
        <v>149</v>
      </c>
      <c r="C139" s="66">
        <v>40830</v>
      </c>
      <c r="D139" s="68">
        <v>0.54027777777777775</v>
      </c>
      <c r="E139" s="68">
        <v>0.56111111111111112</v>
      </c>
      <c r="F139" s="83">
        <f t="shared" si="10"/>
        <v>2.083333333333337E-2</v>
      </c>
      <c r="G139" s="70">
        <v>1</v>
      </c>
      <c r="H139" s="70">
        <v>24</v>
      </c>
      <c r="I139" s="68">
        <v>0.54236111111111118</v>
      </c>
      <c r="J139" s="68">
        <f t="shared" si="11"/>
        <v>2.083333333333437E-3</v>
      </c>
      <c r="K139" s="65" t="s">
        <v>17</v>
      </c>
      <c r="L139" s="70">
        <v>2</v>
      </c>
      <c r="M139" s="65"/>
      <c r="N139" s="65" t="s">
        <v>166</v>
      </c>
      <c r="O139" s="65" t="s">
        <v>167</v>
      </c>
      <c r="P139" s="65">
        <v>160</v>
      </c>
      <c r="Q139" s="71">
        <v>24.659109999999998</v>
      </c>
      <c r="R139" s="71">
        <v>-112.1806</v>
      </c>
      <c r="S139" s="72" t="s">
        <v>152</v>
      </c>
      <c r="T139" s="72" t="s">
        <v>152</v>
      </c>
      <c r="U139" s="69">
        <v>5</v>
      </c>
      <c r="V139" s="65" t="s">
        <v>153</v>
      </c>
      <c r="W139" s="76">
        <v>48</v>
      </c>
      <c r="X139" s="76">
        <v>14.545454545454547</v>
      </c>
      <c r="Y139" s="76">
        <v>46</v>
      </c>
      <c r="Z139" s="76">
        <v>13.939393939393939</v>
      </c>
      <c r="AA139" s="76">
        <v>48</v>
      </c>
      <c r="AB139" s="76">
        <v>14.545454545454547</v>
      </c>
      <c r="AC139" s="76">
        <v>47</v>
      </c>
      <c r="AD139" s="76">
        <v>14.242424242424242</v>
      </c>
      <c r="AE139" s="72">
        <v>19.186499999999999</v>
      </c>
      <c r="AF139" s="72">
        <v>19</v>
      </c>
      <c r="AG139" s="72">
        <v>1049.8173965226345</v>
      </c>
      <c r="AH139" s="72">
        <v>2.1195252309588497</v>
      </c>
      <c r="AI139" s="72">
        <v>2.1195252309588497</v>
      </c>
      <c r="AJ139" s="65">
        <v>3</v>
      </c>
      <c r="AK139" s="65">
        <v>1</v>
      </c>
      <c r="AL139" s="70">
        <v>1</v>
      </c>
      <c r="AM139" s="70">
        <v>4</v>
      </c>
      <c r="AN139" s="70">
        <v>4</v>
      </c>
      <c r="AO139" s="65">
        <v>1</v>
      </c>
      <c r="AP139" s="65">
        <v>1</v>
      </c>
    </row>
    <row r="140" spans="1:43" s="55" customFormat="1">
      <c r="A140" s="65" t="s">
        <v>168</v>
      </c>
      <c r="B140" s="65" t="s">
        <v>149</v>
      </c>
      <c r="C140" s="66">
        <v>40830</v>
      </c>
      <c r="D140" s="68">
        <v>0.54027777777777775</v>
      </c>
      <c r="E140" s="68">
        <v>0.56111111111111112</v>
      </c>
      <c r="F140" s="83">
        <f t="shared" si="10"/>
        <v>2.083333333333337E-2</v>
      </c>
      <c r="G140" s="70">
        <v>1</v>
      </c>
      <c r="H140" s="70">
        <v>24</v>
      </c>
      <c r="I140" s="68">
        <v>0.54236111111111118</v>
      </c>
      <c r="J140" s="68">
        <f t="shared" si="11"/>
        <v>2.083333333333437E-3</v>
      </c>
      <c r="K140" s="65" t="s">
        <v>17</v>
      </c>
      <c r="L140" s="70">
        <v>2</v>
      </c>
      <c r="M140" s="65"/>
      <c r="N140" s="65" t="s">
        <v>166</v>
      </c>
      <c r="O140" s="65" t="s">
        <v>167</v>
      </c>
      <c r="P140" s="65">
        <v>160</v>
      </c>
      <c r="Q140" s="71">
        <v>24.659109999999998</v>
      </c>
      <c r="R140" s="71">
        <v>-112.1806</v>
      </c>
      <c r="S140" s="72" t="s">
        <v>152</v>
      </c>
      <c r="T140" s="72" t="s">
        <v>152</v>
      </c>
      <c r="U140" s="69">
        <v>5</v>
      </c>
      <c r="V140" s="65" t="s">
        <v>153</v>
      </c>
      <c r="W140" s="76">
        <v>48</v>
      </c>
      <c r="X140" s="76">
        <v>14.545454545454547</v>
      </c>
      <c r="Y140" s="76">
        <v>46</v>
      </c>
      <c r="Z140" s="76">
        <v>13.939393939393939</v>
      </c>
      <c r="AA140" s="76">
        <v>48</v>
      </c>
      <c r="AB140" s="76">
        <v>14.545454545454547</v>
      </c>
      <c r="AC140" s="76">
        <v>47</v>
      </c>
      <c r="AD140" s="76">
        <v>14.242424242424242</v>
      </c>
      <c r="AE140" s="72">
        <v>19.186499999999999</v>
      </c>
      <c r="AF140" s="72">
        <v>19</v>
      </c>
      <c r="AG140" s="72">
        <v>1049.8173965226345</v>
      </c>
      <c r="AH140" s="72">
        <v>2.1195252309588497</v>
      </c>
      <c r="AI140" s="72">
        <v>2.1195252309588497</v>
      </c>
      <c r="AJ140" s="65">
        <v>3</v>
      </c>
      <c r="AK140" s="65">
        <v>1</v>
      </c>
      <c r="AL140" s="70">
        <v>1</v>
      </c>
      <c r="AM140" s="70">
        <v>4</v>
      </c>
      <c r="AN140" s="70">
        <v>4</v>
      </c>
      <c r="AO140" s="65">
        <v>1</v>
      </c>
      <c r="AP140" s="65">
        <v>1</v>
      </c>
    </row>
    <row r="141" spans="1:43" s="55" customFormat="1">
      <c r="A141" s="65" t="s">
        <v>168</v>
      </c>
      <c r="B141" s="65" t="s">
        <v>149</v>
      </c>
      <c r="C141" s="66">
        <v>40830</v>
      </c>
      <c r="D141" s="68">
        <v>0.54027777777777775</v>
      </c>
      <c r="E141" s="68">
        <v>0.56111111111111112</v>
      </c>
      <c r="F141" s="83">
        <f t="shared" si="10"/>
        <v>2.083333333333337E-2</v>
      </c>
      <c r="G141" s="70">
        <v>2</v>
      </c>
      <c r="H141" s="70">
        <v>19</v>
      </c>
      <c r="I141" s="68">
        <v>0.55763888888888891</v>
      </c>
      <c r="J141" s="68">
        <f t="shared" si="11"/>
        <v>1.736111111111116E-2</v>
      </c>
      <c r="K141" s="65" t="s">
        <v>17</v>
      </c>
      <c r="L141" s="70">
        <v>2</v>
      </c>
      <c r="M141" s="65"/>
      <c r="N141" s="65" t="s">
        <v>166</v>
      </c>
      <c r="O141" s="65" t="s">
        <v>167</v>
      </c>
      <c r="P141" s="65">
        <v>160</v>
      </c>
      <c r="Q141" s="71">
        <v>24.659109999999998</v>
      </c>
      <c r="R141" s="71">
        <v>-112.1806</v>
      </c>
      <c r="S141" s="72" t="s">
        <v>152</v>
      </c>
      <c r="T141" s="72" t="s">
        <v>152</v>
      </c>
      <c r="U141" s="69">
        <v>5</v>
      </c>
      <c r="V141" s="65" t="s">
        <v>153</v>
      </c>
      <c r="W141" s="76">
        <v>48</v>
      </c>
      <c r="X141" s="76">
        <v>14.545454545454547</v>
      </c>
      <c r="Y141" s="76">
        <v>46</v>
      </c>
      <c r="Z141" s="76">
        <v>13.939393939393939</v>
      </c>
      <c r="AA141" s="76">
        <v>48</v>
      </c>
      <c r="AB141" s="76">
        <v>14.545454545454547</v>
      </c>
      <c r="AC141" s="76">
        <v>47</v>
      </c>
      <c r="AD141" s="76">
        <v>14.242424242424242</v>
      </c>
      <c r="AE141" s="72">
        <v>15.4465</v>
      </c>
      <c r="AF141" s="72">
        <v>15</v>
      </c>
      <c r="AG141" s="72">
        <v>506.66058069508574</v>
      </c>
      <c r="AH141" s="72">
        <v>0.70731750980722297</v>
      </c>
      <c r="AI141" s="72">
        <v>0.70731750980722297</v>
      </c>
      <c r="AJ141" s="65">
        <v>22</v>
      </c>
      <c r="AK141" s="65">
        <v>1</v>
      </c>
      <c r="AL141" s="70">
        <v>1</v>
      </c>
      <c r="AM141" s="70">
        <v>4</v>
      </c>
      <c r="AN141" s="70">
        <v>4</v>
      </c>
      <c r="AO141" s="65">
        <v>1</v>
      </c>
      <c r="AP141" s="65">
        <v>1</v>
      </c>
    </row>
    <row r="142" spans="1:43" s="58" customFormat="1">
      <c r="A142" s="65" t="s">
        <v>165</v>
      </c>
      <c r="B142" s="65" t="s">
        <v>149</v>
      </c>
      <c r="C142" s="66">
        <v>40830</v>
      </c>
      <c r="D142" s="68">
        <v>0.48819444444444443</v>
      </c>
      <c r="E142" s="68">
        <v>0.50972222222222219</v>
      </c>
      <c r="F142" s="83">
        <f t="shared" si="10"/>
        <v>2.1527777777777757E-2</v>
      </c>
      <c r="G142" s="70">
        <v>1</v>
      </c>
      <c r="H142" s="70">
        <v>19</v>
      </c>
      <c r="I142" s="68">
        <v>0.50555555555555554</v>
      </c>
      <c r="J142" s="68">
        <f t="shared" si="11"/>
        <v>1.7361111111111105E-2</v>
      </c>
      <c r="K142" s="65" t="s">
        <v>17</v>
      </c>
      <c r="L142" s="70">
        <v>2</v>
      </c>
      <c r="M142" s="65"/>
      <c r="N142" s="65" t="s">
        <v>166</v>
      </c>
      <c r="O142" s="65" t="s">
        <v>167</v>
      </c>
      <c r="P142" s="65">
        <v>160</v>
      </c>
      <c r="Q142" s="71">
        <v>24.660520000000002</v>
      </c>
      <c r="R142" s="71">
        <v>-112.17910000000001</v>
      </c>
      <c r="S142" s="72" t="s">
        <v>152</v>
      </c>
      <c r="T142" s="72" t="s">
        <v>152</v>
      </c>
      <c r="U142" s="69">
        <v>5</v>
      </c>
      <c r="V142" s="65" t="s">
        <v>153</v>
      </c>
      <c r="W142" s="76">
        <v>45</v>
      </c>
      <c r="X142" s="76">
        <v>13.636363636363637</v>
      </c>
      <c r="Y142" s="76">
        <v>46</v>
      </c>
      <c r="Z142" s="76">
        <v>13.939393939393939</v>
      </c>
      <c r="AA142" s="76">
        <v>46</v>
      </c>
      <c r="AB142" s="76">
        <v>13.939393939393939</v>
      </c>
      <c r="AC142" s="76">
        <v>45.5</v>
      </c>
      <c r="AD142" s="76">
        <v>13.787878787878789</v>
      </c>
      <c r="AE142" s="72">
        <v>15.4465</v>
      </c>
      <c r="AF142" s="72">
        <v>15</v>
      </c>
      <c r="AG142" s="72">
        <v>506.66058069508574</v>
      </c>
      <c r="AH142" s="72">
        <v>0.70731750980722297</v>
      </c>
      <c r="AI142" s="72">
        <v>0.70731750980722297</v>
      </c>
      <c r="AJ142" s="65">
        <v>15</v>
      </c>
      <c r="AK142" s="65">
        <v>1</v>
      </c>
      <c r="AL142" s="70">
        <v>1</v>
      </c>
      <c r="AM142" s="70">
        <v>3</v>
      </c>
      <c r="AN142" s="70">
        <v>3</v>
      </c>
      <c r="AO142" s="65">
        <v>1</v>
      </c>
      <c r="AP142" s="65">
        <v>1</v>
      </c>
      <c r="AQ142" s="57"/>
    </row>
    <row r="143" spans="1:43" s="58" customFormat="1">
      <c r="A143" s="65" t="s">
        <v>165</v>
      </c>
      <c r="B143" s="65" t="s">
        <v>149</v>
      </c>
      <c r="C143" s="66">
        <v>40830</v>
      </c>
      <c r="D143" s="68">
        <v>0.48819444444444443</v>
      </c>
      <c r="E143" s="68">
        <v>0.50972222222222219</v>
      </c>
      <c r="F143" s="83">
        <f t="shared" si="10"/>
        <v>2.1527777777777757E-2</v>
      </c>
      <c r="G143" s="70">
        <v>2</v>
      </c>
      <c r="H143" s="70">
        <v>9</v>
      </c>
      <c r="I143" s="68">
        <v>0.5083333333333333</v>
      </c>
      <c r="J143" s="68">
        <f t="shared" si="11"/>
        <v>2.0138888888888873E-2</v>
      </c>
      <c r="K143" s="65" t="s">
        <v>17</v>
      </c>
      <c r="L143" s="70">
        <v>2</v>
      </c>
      <c r="M143" s="65"/>
      <c r="N143" s="65" t="s">
        <v>166</v>
      </c>
      <c r="O143" s="65" t="s">
        <v>167</v>
      </c>
      <c r="P143" s="65">
        <v>160</v>
      </c>
      <c r="Q143" s="71">
        <v>24.660520000000002</v>
      </c>
      <c r="R143" s="71">
        <v>-112.17910000000001</v>
      </c>
      <c r="S143" s="72" t="s">
        <v>152</v>
      </c>
      <c r="T143" s="72" t="s">
        <v>152</v>
      </c>
      <c r="U143" s="69">
        <v>5</v>
      </c>
      <c r="V143" s="65" t="s">
        <v>153</v>
      </c>
      <c r="W143" s="76">
        <v>45</v>
      </c>
      <c r="X143" s="76">
        <v>13.636363636363637</v>
      </c>
      <c r="Y143" s="76">
        <v>46</v>
      </c>
      <c r="Z143" s="76">
        <v>13.939393939393939</v>
      </c>
      <c r="AA143" s="76">
        <v>46</v>
      </c>
      <c r="AB143" s="76">
        <v>13.939393939393939</v>
      </c>
      <c r="AC143" s="76">
        <v>45.5</v>
      </c>
      <c r="AD143" s="76">
        <v>13.787878787878789</v>
      </c>
      <c r="AE143" s="72">
        <v>7.9664999999999999</v>
      </c>
      <c r="AF143" s="72">
        <v>8</v>
      </c>
      <c r="AG143" s="72">
        <v>54.7654955194511</v>
      </c>
      <c r="AH143" s="72">
        <v>-0.46760971164942711</v>
      </c>
      <c r="AI143" s="72">
        <v>0</v>
      </c>
      <c r="AJ143" s="65">
        <v>19</v>
      </c>
      <c r="AK143" s="65">
        <v>1</v>
      </c>
      <c r="AL143" s="70">
        <v>1</v>
      </c>
      <c r="AM143" s="70">
        <v>3</v>
      </c>
      <c r="AN143" s="70">
        <v>3</v>
      </c>
      <c r="AO143" s="65">
        <v>1</v>
      </c>
      <c r="AP143" s="65">
        <v>1</v>
      </c>
      <c r="AQ143" s="57"/>
    </row>
    <row r="144" spans="1:43" s="64" customFormat="1">
      <c r="A144" s="80" t="s">
        <v>188</v>
      </c>
      <c r="B144" s="80" t="s">
        <v>177</v>
      </c>
      <c r="C144" s="81">
        <v>40830</v>
      </c>
      <c r="D144" s="83">
        <v>6.9444444444444447E-4</v>
      </c>
      <c r="E144" s="83">
        <v>1.9444444444444445E-2</v>
      </c>
      <c r="F144" s="83">
        <f t="shared" si="10"/>
        <v>1.8749999999999999E-2</v>
      </c>
      <c r="G144" s="85">
        <v>1</v>
      </c>
      <c r="H144" s="85">
        <v>14</v>
      </c>
      <c r="I144" s="83">
        <v>1.1111111111111112E-2</v>
      </c>
      <c r="J144" s="83">
        <f t="shared" si="11"/>
        <v>1.0416666666666668E-2</v>
      </c>
      <c r="K144" s="80" t="s">
        <v>17</v>
      </c>
      <c r="L144" s="85">
        <v>2</v>
      </c>
      <c r="M144" s="80"/>
      <c r="N144" s="80" t="s">
        <v>166</v>
      </c>
      <c r="O144" s="80" t="s">
        <v>167</v>
      </c>
      <c r="P144" s="80">
        <v>30</v>
      </c>
      <c r="Q144" s="86">
        <v>24.660530000000001</v>
      </c>
      <c r="R144" s="86">
        <v>-112.17905</v>
      </c>
      <c r="S144" s="87" t="s">
        <v>152</v>
      </c>
      <c r="T144" s="87" t="s">
        <v>152</v>
      </c>
      <c r="U144" s="84">
        <v>5</v>
      </c>
      <c r="V144" s="80" t="s">
        <v>153</v>
      </c>
      <c r="W144" s="93">
        <v>47.519999999999996</v>
      </c>
      <c r="X144" s="93">
        <v>14.4</v>
      </c>
      <c r="Y144" s="93">
        <v>48.839999999999996</v>
      </c>
      <c r="Z144" s="93">
        <v>14.8</v>
      </c>
      <c r="AA144" s="93">
        <v>48.839999999999996</v>
      </c>
      <c r="AB144" s="93">
        <v>14.8</v>
      </c>
      <c r="AC144" s="93">
        <v>48.179999999999993</v>
      </c>
      <c r="AD144" s="93">
        <v>14.600000000000001</v>
      </c>
      <c r="AE144" s="87">
        <v>11.7065</v>
      </c>
      <c r="AF144" s="87">
        <v>12</v>
      </c>
      <c r="AG144" s="87">
        <v>199.60111901661068</v>
      </c>
      <c r="AH144" s="87">
        <v>-9.1037090556812195E-2</v>
      </c>
      <c r="AI144" s="87">
        <v>0</v>
      </c>
      <c r="AJ144" s="80">
        <v>16</v>
      </c>
      <c r="AK144" s="80">
        <v>1</v>
      </c>
      <c r="AL144" s="85">
        <v>2</v>
      </c>
      <c r="AM144" s="85">
        <v>2</v>
      </c>
      <c r="AN144" s="85">
        <v>2</v>
      </c>
      <c r="AO144" s="80">
        <v>1</v>
      </c>
      <c r="AP144" s="80">
        <v>1</v>
      </c>
      <c r="AQ144" s="63"/>
    </row>
    <row r="145" spans="1:42" s="56" customFormat="1">
      <c r="A145" s="80" t="s">
        <v>188</v>
      </c>
      <c r="B145" s="80" t="s">
        <v>177</v>
      </c>
      <c r="C145" s="81">
        <v>40830</v>
      </c>
      <c r="D145" s="83">
        <v>6.9444444444444447E-4</v>
      </c>
      <c r="E145" s="83">
        <v>1.9444444444444445E-2</v>
      </c>
      <c r="F145" s="83">
        <f t="shared" si="10"/>
        <v>1.8749999999999999E-2</v>
      </c>
      <c r="G145" s="85">
        <v>1</v>
      </c>
      <c r="H145" s="85">
        <v>19</v>
      </c>
      <c r="I145" s="83">
        <v>1.1111111111111112E-2</v>
      </c>
      <c r="J145" s="83">
        <f t="shared" si="11"/>
        <v>1.0416666666666668E-2</v>
      </c>
      <c r="K145" s="80" t="s">
        <v>17</v>
      </c>
      <c r="L145" s="85">
        <v>2</v>
      </c>
      <c r="M145" s="80"/>
      <c r="N145" s="80" t="s">
        <v>166</v>
      </c>
      <c r="O145" s="80" t="s">
        <v>167</v>
      </c>
      <c r="P145" s="80">
        <v>30</v>
      </c>
      <c r="Q145" s="86">
        <v>24.660530000000001</v>
      </c>
      <c r="R145" s="86">
        <v>-112.17905</v>
      </c>
      <c r="S145" s="87" t="s">
        <v>152</v>
      </c>
      <c r="T145" s="87" t="s">
        <v>152</v>
      </c>
      <c r="U145" s="84">
        <v>5</v>
      </c>
      <c r="V145" s="80" t="s">
        <v>153</v>
      </c>
      <c r="W145" s="93">
        <v>47.519999999999996</v>
      </c>
      <c r="X145" s="93">
        <v>14.4</v>
      </c>
      <c r="Y145" s="93">
        <v>48.839999999999996</v>
      </c>
      <c r="Z145" s="93">
        <v>14.8</v>
      </c>
      <c r="AA145" s="93">
        <v>48.839999999999996</v>
      </c>
      <c r="AB145" s="93">
        <v>14.8</v>
      </c>
      <c r="AC145" s="93">
        <v>48.179999999999993</v>
      </c>
      <c r="AD145" s="93">
        <v>14.600000000000001</v>
      </c>
      <c r="AE145" s="87">
        <v>15.4465</v>
      </c>
      <c r="AF145" s="87">
        <v>15</v>
      </c>
      <c r="AG145" s="87">
        <v>506.66058069508574</v>
      </c>
      <c r="AH145" s="87">
        <v>0.70731750980722297</v>
      </c>
      <c r="AI145" s="87">
        <v>0.70731750980722297</v>
      </c>
      <c r="AJ145" s="80">
        <v>16</v>
      </c>
      <c r="AK145" s="80">
        <v>1</v>
      </c>
      <c r="AL145" s="85">
        <v>2</v>
      </c>
      <c r="AM145" s="85">
        <v>2</v>
      </c>
      <c r="AN145" s="85">
        <v>2</v>
      </c>
      <c r="AO145" s="80">
        <v>1</v>
      </c>
      <c r="AP145" s="80">
        <v>1</v>
      </c>
    </row>
    <row r="146" spans="1:42" s="56" customFormat="1">
      <c r="A146" s="80" t="s">
        <v>188</v>
      </c>
      <c r="B146" s="80" t="s">
        <v>177</v>
      </c>
      <c r="C146" s="81">
        <v>40830</v>
      </c>
      <c r="D146" s="83">
        <v>6.9444444444444447E-4</v>
      </c>
      <c r="E146" s="83">
        <v>1.9444444444444445E-2</v>
      </c>
      <c r="F146" s="83">
        <f t="shared" si="10"/>
        <v>1.8749999999999999E-2</v>
      </c>
      <c r="G146" s="85">
        <v>2</v>
      </c>
      <c r="H146" s="85">
        <v>19</v>
      </c>
      <c r="I146" s="83">
        <v>1.4583333333333332E-2</v>
      </c>
      <c r="J146" s="83">
        <f t="shared" si="11"/>
        <v>1.3888888888888888E-2</v>
      </c>
      <c r="K146" s="80" t="s">
        <v>17</v>
      </c>
      <c r="L146" s="85">
        <v>2</v>
      </c>
      <c r="M146" s="80"/>
      <c r="N146" s="80" t="s">
        <v>166</v>
      </c>
      <c r="O146" s="80" t="s">
        <v>167</v>
      </c>
      <c r="P146" s="80">
        <v>30</v>
      </c>
      <c r="Q146" s="86">
        <v>24.660530000000001</v>
      </c>
      <c r="R146" s="86">
        <v>-112.17905</v>
      </c>
      <c r="S146" s="87" t="s">
        <v>152</v>
      </c>
      <c r="T146" s="87" t="s">
        <v>152</v>
      </c>
      <c r="U146" s="84">
        <v>5</v>
      </c>
      <c r="V146" s="80" t="s">
        <v>153</v>
      </c>
      <c r="W146" s="93">
        <v>47.519999999999996</v>
      </c>
      <c r="X146" s="93">
        <v>14.4</v>
      </c>
      <c r="Y146" s="93">
        <v>48.839999999999996</v>
      </c>
      <c r="Z146" s="93">
        <v>14.8</v>
      </c>
      <c r="AA146" s="93">
        <v>48.839999999999996</v>
      </c>
      <c r="AB146" s="93">
        <v>14.8</v>
      </c>
      <c r="AC146" s="93">
        <v>48.179999999999993</v>
      </c>
      <c r="AD146" s="93">
        <v>14.600000000000001</v>
      </c>
      <c r="AE146" s="87">
        <v>15.4465</v>
      </c>
      <c r="AF146" s="87">
        <v>15</v>
      </c>
      <c r="AG146" s="87">
        <v>506.66058069508574</v>
      </c>
      <c r="AH146" s="87">
        <v>0.70731750980722297</v>
      </c>
      <c r="AI146" s="87">
        <v>0.70731750980722297</v>
      </c>
      <c r="AJ146" s="80">
        <v>21</v>
      </c>
      <c r="AK146" s="80">
        <v>1</v>
      </c>
      <c r="AL146" s="85">
        <v>2</v>
      </c>
      <c r="AM146" s="85">
        <v>2</v>
      </c>
      <c r="AN146" s="85">
        <v>2</v>
      </c>
      <c r="AO146" s="80">
        <v>1</v>
      </c>
      <c r="AP146" s="80">
        <v>1</v>
      </c>
    </row>
    <row r="147" spans="1:42" s="56" customFormat="1">
      <c r="A147" s="80" t="s">
        <v>188</v>
      </c>
      <c r="B147" s="80" t="s">
        <v>177</v>
      </c>
      <c r="C147" s="81">
        <v>40830</v>
      </c>
      <c r="D147" s="83">
        <v>6.9444444444444447E-4</v>
      </c>
      <c r="E147" s="83">
        <v>1.9444444444444445E-2</v>
      </c>
      <c r="F147" s="83">
        <f t="shared" si="10"/>
        <v>1.8749999999999999E-2</v>
      </c>
      <c r="G147" s="85">
        <v>2</v>
      </c>
      <c r="H147" s="85">
        <v>20</v>
      </c>
      <c r="I147" s="83">
        <v>1.4583333333333332E-2</v>
      </c>
      <c r="J147" s="83">
        <f t="shared" si="11"/>
        <v>1.3888888888888888E-2</v>
      </c>
      <c r="K147" s="80" t="s">
        <v>17</v>
      </c>
      <c r="L147" s="85">
        <v>2</v>
      </c>
      <c r="M147" s="80"/>
      <c r="N147" s="80" t="s">
        <v>166</v>
      </c>
      <c r="O147" s="80" t="s">
        <v>167</v>
      </c>
      <c r="P147" s="80">
        <v>30</v>
      </c>
      <c r="Q147" s="86">
        <v>24.660530000000001</v>
      </c>
      <c r="R147" s="86">
        <v>-112.17905</v>
      </c>
      <c r="S147" s="87" t="s">
        <v>152</v>
      </c>
      <c r="T147" s="87" t="s">
        <v>152</v>
      </c>
      <c r="U147" s="84">
        <v>5</v>
      </c>
      <c r="V147" s="80" t="s">
        <v>153</v>
      </c>
      <c r="W147" s="93">
        <v>47.519999999999996</v>
      </c>
      <c r="X147" s="93">
        <v>14.4</v>
      </c>
      <c r="Y147" s="93">
        <v>48.839999999999996</v>
      </c>
      <c r="Z147" s="93">
        <v>14.8</v>
      </c>
      <c r="AA147" s="93">
        <v>48.839999999999996</v>
      </c>
      <c r="AB147" s="93">
        <v>14.8</v>
      </c>
      <c r="AC147" s="93">
        <v>48.179999999999993</v>
      </c>
      <c r="AD147" s="93">
        <v>14.600000000000001</v>
      </c>
      <c r="AE147" s="87">
        <v>16.194500000000001</v>
      </c>
      <c r="AF147" s="87">
        <v>16</v>
      </c>
      <c r="AG147" s="87">
        <v>593.9131834357014</v>
      </c>
      <c r="AH147" s="87">
        <v>0.93417427693282351</v>
      </c>
      <c r="AI147" s="87">
        <v>0.93417427693282351</v>
      </c>
      <c r="AJ147" s="80">
        <v>21</v>
      </c>
      <c r="AK147" s="80">
        <v>1</v>
      </c>
      <c r="AL147" s="85">
        <v>2</v>
      </c>
      <c r="AM147" s="85">
        <v>2</v>
      </c>
      <c r="AN147" s="85">
        <v>2</v>
      </c>
      <c r="AO147" s="80">
        <v>1</v>
      </c>
      <c r="AP147" s="80">
        <v>1</v>
      </c>
    </row>
    <row r="148" spans="1:42" s="55" customFormat="1">
      <c r="A148" s="65" t="s">
        <v>172</v>
      </c>
      <c r="B148" s="65" t="s">
        <v>149</v>
      </c>
      <c r="C148" s="66">
        <v>40831</v>
      </c>
      <c r="D148" s="68">
        <v>0.56388888888888888</v>
      </c>
      <c r="E148" s="68">
        <v>0.58333333333333337</v>
      </c>
      <c r="F148" s="83">
        <f t="shared" si="10"/>
        <v>1.9444444444444486E-2</v>
      </c>
      <c r="G148" s="70">
        <v>1</v>
      </c>
      <c r="H148" s="70">
        <v>8</v>
      </c>
      <c r="I148" s="68">
        <v>0.56805555555555554</v>
      </c>
      <c r="J148" s="68">
        <f t="shared" si="11"/>
        <v>4.1666666666666519E-3</v>
      </c>
      <c r="K148" s="65" t="s">
        <v>17</v>
      </c>
      <c r="L148" s="70">
        <v>2</v>
      </c>
      <c r="M148" s="65"/>
      <c r="N148" s="65" t="s">
        <v>170</v>
      </c>
      <c r="O148" s="65" t="s">
        <v>171</v>
      </c>
      <c r="P148" s="65">
        <v>60</v>
      </c>
      <c r="Q148" s="71">
        <v>24.660240000000002</v>
      </c>
      <c r="R148" s="71">
        <v>-112.17919000000001</v>
      </c>
      <c r="S148" s="72" t="s">
        <v>152</v>
      </c>
      <c r="T148" s="72" t="s">
        <v>152</v>
      </c>
      <c r="U148" s="69">
        <v>4</v>
      </c>
      <c r="V148" s="65" t="s">
        <v>153</v>
      </c>
      <c r="W148" s="76">
        <v>45</v>
      </c>
      <c r="X148" s="76">
        <v>13.636363636363637</v>
      </c>
      <c r="Y148" s="76">
        <v>40</v>
      </c>
      <c r="Z148" s="76">
        <v>12.121212121212121</v>
      </c>
      <c r="AA148" s="76">
        <v>45</v>
      </c>
      <c r="AB148" s="76">
        <v>13.636363636363637</v>
      </c>
      <c r="AC148" s="76">
        <v>42.5</v>
      </c>
      <c r="AD148" s="76">
        <v>12.878787878787879</v>
      </c>
      <c r="AE148" s="72">
        <v>7.2184999999999997</v>
      </c>
      <c r="AF148" s="72">
        <v>7</v>
      </c>
      <c r="AG148" s="72">
        <v>39.321475564653859</v>
      </c>
      <c r="AH148" s="72">
        <v>-0.5077641635318999</v>
      </c>
      <c r="AI148" s="72">
        <v>0</v>
      </c>
      <c r="AJ148" s="65">
        <v>6</v>
      </c>
      <c r="AK148" s="65">
        <v>1</v>
      </c>
      <c r="AL148" s="70">
        <v>2</v>
      </c>
      <c r="AM148" s="70">
        <v>4</v>
      </c>
      <c r="AN148" s="70">
        <v>4</v>
      </c>
      <c r="AO148" s="65">
        <v>1</v>
      </c>
      <c r="AP148" s="65">
        <v>1</v>
      </c>
    </row>
    <row r="149" spans="1:42" s="56" customFormat="1">
      <c r="A149" s="80" t="s">
        <v>189</v>
      </c>
      <c r="B149" s="80" t="s">
        <v>177</v>
      </c>
      <c r="C149" s="81">
        <v>40831</v>
      </c>
      <c r="D149" s="83">
        <v>6.9444444444444447E-4</v>
      </c>
      <c r="E149" s="83">
        <v>2.4999999999999998E-2</v>
      </c>
      <c r="F149" s="83">
        <f t="shared" si="10"/>
        <v>2.4305555555555552E-2</v>
      </c>
      <c r="G149" s="85">
        <v>1</v>
      </c>
      <c r="H149" s="85">
        <v>14</v>
      </c>
      <c r="I149" s="83">
        <v>8.3333333333333332E-3</v>
      </c>
      <c r="J149" s="83">
        <f t="shared" si="11"/>
        <v>7.6388888888888886E-3</v>
      </c>
      <c r="K149" s="80" t="s">
        <v>17</v>
      </c>
      <c r="L149" s="85">
        <v>2</v>
      </c>
      <c r="M149" s="80"/>
      <c r="N149" s="80" t="s">
        <v>170</v>
      </c>
      <c r="O149" s="80" t="s">
        <v>171</v>
      </c>
      <c r="P149" s="80">
        <v>150</v>
      </c>
      <c r="Q149" s="86">
        <v>24.660530000000001</v>
      </c>
      <c r="R149" s="86">
        <v>-112.17905</v>
      </c>
      <c r="S149" s="87" t="s">
        <v>152</v>
      </c>
      <c r="T149" s="87" t="s">
        <v>152</v>
      </c>
      <c r="U149" s="84">
        <v>4</v>
      </c>
      <c r="V149" s="80" t="s">
        <v>153</v>
      </c>
      <c r="W149" s="93">
        <v>43.89</v>
      </c>
      <c r="X149" s="93">
        <v>13.3</v>
      </c>
      <c r="Y149" s="93">
        <v>42.24</v>
      </c>
      <c r="Z149" s="93">
        <v>12.8</v>
      </c>
      <c r="AA149" s="93">
        <v>43.89</v>
      </c>
      <c r="AB149" s="93">
        <v>13.3</v>
      </c>
      <c r="AC149" s="93">
        <v>43.064999999999998</v>
      </c>
      <c r="AD149" s="93">
        <v>13.05</v>
      </c>
      <c r="AE149" s="87">
        <v>11.7065</v>
      </c>
      <c r="AF149" s="87">
        <v>12</v>
      </c>
      <c r="AG149" s="87">
        <v>199.60111901661068</v>
      </c>
      <c r="AH149" s="87">
        <v>-9.1037090556812195E-2</v>
      </c>
      <c r="AI149" s="87">
        <v>0</v>
      </c>
      <c r="AJ149" s="80">
        <v>12</v>
      </c>
      <c r="AK149" s="80">
        <v>1</v>
      </c>
      <c r="AL149" s="85">
        <v>1</v>
      </c>
      <c r="AM149" s="85">
        <v>1</v>
      </c>
      <c r="AN149" s="85">
        <v>1</v>
      </c>
      <c r="AO149" s="80">
        <v>1</v>
      </c>
      <c r="AP149" s="80">
        <v>1</v>
      </c>
    </row>
    <row r="150" spans="1:42" s="56" customFormat="1">
      <c r="A150" s="80" t="s">
        <v>189</v>
      </c>
      <c r="B150" s="80" t="s">
        <v>177</v>
      </c>
      <c r="C150" s="81">
        <v>40831</v>
      </c>
      <c r="D150" s="83">
        <v>6.9444444444444447E-4</v>
      </c>
      <c r="E150" s="83">
        <v>2.4999999999999998E-2</v>
      </c>
      <c r="F150" s="83">
        <f t="shared" si="10"/>
        <v>2.4305555555555552E-2</v>
      </c>
      <c r="G150" s="85">
        <v>2</v>
      </c>
      <c r="H150" s="85">
        <v>16</v>
      </c>
      <c r="I150" s="83">
        <v>1.5972222222222224E-2</v>
      </c>
      <c r="J150" s="83">
        <f t="shared" si="11"/>
        <v>1.5277777777777781E-2</v>
      </c>
      <c r="K150" s="80" t="s">
        <v>17</v>
      </c>
      <c r="L150" s="85">
        <v>2</v>
      </c>
      <c r="M150" s="80"/>
      <c r="N150" s="80" t="s">
        <v>170</v>
      </c>
      <c r="O150" s="80" t="s">
        <v>171</v>
      </c>
      <c r="P150" s="80">
        <v>150</v>
      </c>
      <c r="Q150" s="86">
        <v>24.660530000000001</v>
      </c>
      <c r="R150" s="86">
        <v>-112.17905</v>
      </c>
      <c r="S150" s="87" t="s">
        <v>152</v>
      </c>
      <c r="T150" s="87" t="s">
        <v>152</v>
      </c>
      <c r="U150" s="84">
        <v>4</v>
      </c>
      <c r="V150" s="80" t="s">
        <v>153</v>
      </c>
      <c r="W150" s="93">
        <v>43.89</v>
      </c>
      <c r="X150" s="93">
        <v>13.3</v>
      </c>
      <c r="Y150" s="93">
        <v>42.24</v>
      </c>
      <c r="Z150" s="93">
        <v>12.8</v>
      </c>
      <c r="AA150" s="93">
        <v>43.89</v>
      </c>
      <c r="AB150" s="93">
        <v>13.3</v>
      </c>
      <c r="AC150" s="93">
        <v>43.064999999999998</v>
      </c>
      <c r="AD150" s="93">
        <v>13.05</v>
      </c>
      <c r="AE150" s="87">
        <v>13.202500000000001</v>
      </c>
      <c r="AF150" s="87">
        <v>13</v>
      </c>
      <c r="AG150" s="87">
        <v>298.98731991165073</v>
      </c>
      <c r="AH150" s="87">
        <v>0.16736703177029189</v>
      </c>
      <c r="AI150" s="87">
        <v>0.16736703177029189</v>
      </c>
      <c r="AJ150" s="80">
        <v>23</v>
      </c>
      <c r="AK150" s="80">
        <v>1</v>
      </c>
      <c r="AL150" s="85">
        <v>1</v>
      </c>
      <c r="AM150" s="85">
        <v>1</v>
      </c>
      <c r="AN150" s="85">
        <v>1</v>
      </c>
      <c r="AO150" s="80">
        <v>1</v>
      </c>
      <c r="AP150" s="80">
        <v>1</v>
      </c>
    </row>
    <row r="151" spans="1:42" s="40" customFormat="1">
      <c r="A151" s="22" t="s">
        <v>190</v>
      </c>
      <c r="B151" s="22" t="s">
        <v>177</v>
      </c>
      <c r="C151" s="23">
        <v>40831</v>
      </c>
      <c r="D151" s="24">
        <v>0.54236111111111118</v>
      </c>
      <c r="E151" s="24">
        <v>0.56111111111111112</v>
      </c>
      <c r="F151" s="83">
        <f t="shared" si="10"/>
        <v>1.8749999999999933E-2</v>
      </c>
      <c r="G151" s="25">
        <v>1</v>
      </c>
      <c r="H151" s="25">
        <v>10</v>
      </c>
      <c r="I151" s="24">
        <v>0.54583333333333328</v>
      </c>
      <c r="J151" s="24">
        <f t="shared" si="11"/>
        <v>3.4722222222220989E-3</v>
      </c>
      <c r="K151" s="22" t="s">
        <v>17</v>
      </c>
      <c r="L151" s="25">
        <v>2</v>
      </c>
      <c r="M151" s="22"/>
      <c r="N151" s="22" t="s">
        <v>170</v>
      </c>
      <c r="O151" s="22" t="s">
        <v>171</v>
      </c>
      <c r="P151" s="22">
        <v>30</v>
      </c>
      <c r="Q151" s="27">
        <v>24.661519999999999</v>
      </c>
      <c r="R151" s="27">
        <v>-112.18146</v>
      </c>
      <c r="S151" s="28" t="s">
        <v>152</v>
      </c>
      <c r="T151" s="28" t="s">
        <v>152</v>
      </c>
      <c r="U151" s="29">
        <v>7</v>
      </c>
      <c r="V151" s="22" t="s">
        <v>153</v>
      </c>
      <c r="W151" s="30">
        <v>47.519999999999996</v>
      </c>
      <c r="X151" s="30">
        <v>14.4</v>
      </c>
      <c r="Y151" s="30">
        <v>37.619999999999997</v>
      </c>
      <c r="Z151" s="30">
        <v>11.4</v>
      </c>
      <c r="AA151" s="30">
        <v>47.519999999999996</v>
      </c>
      <c r="AB151" s="30">
        <v>14.4</v>
      </c>
      <c r="AC151" s="30">
        <v>42.569999999999993</v>
      </c>
      <c r="AD151" s="30">
        <v>12.9</v>
      </c>
      <c r="AE151" s="28">
        <v>8.714500000000001</v>
      </c>
      <c r="AF151" s="28">
        <v>9</v>
      </c>
      <c r="AG151" s="28">
        <v>74.039372912203305</v>
      </c>
      <c r="AH151" s="28">
        <v>-0.41749763042827137</v>
      </c>
      <c r="AI151" s="28">
        <v>0</v>
      </c>
      <c r="AJ151" s="22">
        <v>6</v>
      </c>
      <c r="AK151" s="22">
        <v>1</v>
      </c>
      <c r="AL151" s="25">
        <v>2</v>
      </c>
      <c r="AM151" s="25">
        <v>2</v>
      </c>
      <c r="AN151" s="25">
        <v>2</v>
      </c>
      <c r="AO151" s="22">
        <v>1</v>
      </c>
      <c r="AP151" s="22">
        <v>1</v>
      </c>
    </row>
    <row r="152" spans="1:42" s="40" customFormat="1">
      <c r="A152" s="22" t="s">
        <v>190</v>
      </c>
      <c r="B152" s="22" t="s">
        <v>177</v>
      </c>
      <c r="C152" s="23">
        <v>40831</v>
      </c>
      <c r="D152" s="24">
        <v>0.54236111111111118</v>
      </c>
      <c r="E152" s="24">
        <v>0.56111111111111112</v>
      </c>
      <c r="F152" s="83">
        <f t="shared" si="10"/>
        <v>1.8749999999999933E-2</v>
      </c>
      <c r="G152" s="25">
        <v>2</v>
      </c>
      <c r="H152" s="25">
        <v>16</v>
      </c>
      <c r="I152" s="24">
        <v>0.55972222222222223</v>
      </c>
      <c r="J152" s="24">
        <f t="shared" si="11"/>
        <v>1.7361111111111049E-2</v>
      </c>
      <c r="K152" s="22" t="s">
        <v>17</v>
      </c>
      <c r="L152" s="25">
        <v>2</v>
      </c>
      <c r="M152" s="22"/>
      <c r="N152" s="22" t="s">
        <v>170</v>
      </c>
      <c r="O152" s="22" t="s">
        <v>171</v>
      </c>
      <c r="P152" s="22">
        <v>30</v>
      </c>
      <c r="Q152" s="27">
        <v>24.661519999999999</v>
      </c>
      <c r="R152" s="27">
        <v>-112.18146</v>
      </c>
      <c r="S152" s="28" t="s">
        <v>152</v>
      </c>
      <c r="T152" s="28" t="s">
        <v>152</v>
      </c>
      <c r="U152" s="29">
        <v>7</v>
      </c>
      <c r="V152" s="22" t="s">
        <v>153</v>
      </c>
      <c r="W152" s="30">
        <v>47.519999999999996</v>
      </c>
      <c r="X152" s="30">
        <v>14.4</v>
      </c>
      <c r="Y152" s="30">
        <v>37.619999999999997</v>
      </c>
      <c r="Z152" s="30">
        <v>11.4</v>
      </c>
      <c r="AA152" s="30">
        <v>47.519999999999996</v>
      </c>
      <c r="AB152" s="30">
        <v>14.4</v>
      </c>
      <c r="AC152" s="30">
        <v>42.569999999999993</v>
      </c>
      <c r="AD152" s="30">
        <v>12.9</v>
      </c>
      <c r="AE152" s="28">
        <v>13.202500000000001</v>
      </c>
      <c r="AF152" s="28">
        <v>13</v>
      </c>
      <c r="AG152" s="28">
        <v>298.98731991165073</v>
      </c>
      <c r="AH152" s="28">
        <v>0.16736703177029189</v>
      </c>
      <c r="AI152" s="28">
        <v>0.16736703177029189</v>
      </c>
      <c r="AJ152" s="22">
        <v>26</v>
      </c>
      <c r="AK152" s="22">
        <v>1</v>
      </c>
      <c r="AL152" s="25">
        <v>2</v>
      </c>
      <c r="AM152" s="25">
        <v>2</v>
      </c>
      <c r="AN152" s="25">
        <v>2</v>
      </c>
      <c r="AO152" s="22">
        <v>1</v>
      </c>
      <c r="AP152" s="22">
        <v>1</v>
      </c>
    </row>
    <row r="153" spans="1:42" s="40" customFormat="1">
      <c r="A153" s="22" t="s">
        <v>190</v>
      </c>
      <c r="B153" s="22" t="s">
        <v>177</v>
      </c>
      <c r="C153" s="23">
        <v>40831</v>
      </c>
      <c r="D153" s="24">
        <v>0.54236111111111118</v>
      </c>
      <c r="E153" s="24">
        <v>0.56111111111111112</v>
      </c>
      <c r="F153" s="83">
        <f t="shared" si="10"/>
        <v>1.8749999999999933E-2</v>
      </c>
      <c r="G153" s="25">
        <v>2</v>
      </c>
      <c r="H153" s="25">
        <v>19</v>
      </c>
      <c r="I153" s="24">
        <v>0.55972222222222223</v>
      </c>
      <c r="J153" s="24">
        <f t="shared" si="11"/>
        <v>1.7361111111111049E-2</v>
      </c>
      <c r="K153" s="22" t="s">
        <v>17</v>
      </c>
      <c r="L153" s="25">
        <v>2</v>
      </c>
      <c r="M153" s="22"/>
      <c r="N153" s="22" t="s">
        <v>170</v>
      </c>
      <c r="O153" s="22" t="s">
        <v>171</v>
      </c>
      <c r="P153" s="22">
        <v>30</v>
      </c>
      <c r="Q153" s="27">
        <v>24.661519999999999</v>
      </c>
      <c r="R153" s="27">
        <v>-112.18146</v>
      </c>
      <c r="S153" s="28" t="s">
        <v>152</v>
      </c>
      <c r="T153" s="28" t="s">
        <v>152</v>
      </c>
      <c r="U153" s="29">
        <v>7</v>
      </c>
      <c r="V153" s="22" t="s">
        <v>153</v>
      </c>
      <c r="W153" s="30">
        <v>47.519999999999996</v>
      </c>
      <c r="X153" s="30">
        <v>14.4</v>
      </c>
      <c r="Y153" s="30">
        <v>37.619999999999997</v>
      </c>
      <c r="Z153" s="30">
        <v>11.4</v>
      </c>
      <c r="AA153" s="30">
        <v>47.519999999999996</v>
      </c>
      <c r="AB153" s="30">
        <v>14.4</v>
      </c>
      <c r="AC153" s="30">
        <v>42.569999999999993</v>
      </c>
      <c r="AD153" s="30">
        <v>12.9</v>
      </c>
      <c r="AE153" s="28">
        <v>15.4465</v>
      </c>
      <c r="AF153" s="28">
        <v>15</v>
      </c>
      <c r="AG153" s="28">
        <v>506.66058069508574</v>
      </c>
      <c r="AH153" s="28">
        <v>0.70731750980722297</v>
      </c>
      <c r="AI153" s="28">
        <v>0.70731750980722297</v>
      </c>
      <c r="AJ153" s="22">
        <v>26</v>
      </c>
      <c r="AK153" s="22">
        <v>1</v>
      </c>
      <c r="AL153" s="25">
        <v>2</v>
      </c>
      <c r="AM153" s="25">
        <v>2</v>
      </c>
      <c r="AN153" s="25">
        <v>2</v>
      </c>
      <c r="AO153" s="22">
        <v>1</v>
      </c>
      <c r="AP153" s="22">
        <v>1</v>
      </c>
    </row>
    <row r="154" spans="1:42" s="55" customFormat="1">
      <c r="A154" s="65" t="s">
        <v>169</v>
      </c>
      <c r="B154" s="65" t="s">
        <v>149</v>
      </c>
      <c r="C154" s="66">
        <v>40831</v>
      </c>
      <c r="D154" s="68">
        <v>0.51666666666666672</v>
      </c>
      <c r="E154" s="68">
        <v>0.53541666666666665</v>
      </c>
      <c r="F154" s="83">
        <f t="shared" si="10"/>
        <v>1.8749999999999933E-2</v>
      </c>
      <c r="G154" s="70">
        <v>1</v>
      </c>
      <c r="H154" s="70">
        <v>24</v>
      </c>
      <c r="I154" s="68">
        <v>0.52361111111111114</v>
      </c>
      <c r="J154" s="68">
        <f t="shared" si="11"/>
        <v>6.9444444444444198E-3</v>
      </c>
      <c r="K154" s="65" t="s">
        <v>17</v>
      </c>
      <c r="L154" s="70">
        <v>2</v>
      </c>
      <c r="M154" s="65"/>
      <c r="N154" s="65" t="s">
        <v>170</v>
      </c>
      <c r="O154" s="65" t="s">
        <v>171</v>
      </c>
      <c r="P154" s="65">
        <v>60</v>
      </c>
      <c r="Q154" s="71">
        <v>24.663799999999998</v>
      </c>
      <c r="R154" s="71">
        <v>-112.18131</v>
      </c>
      <c r="S154" s="72" t="s">
        <v>152</v>
      </c>
      <c r="T154" s="72" t="s">
        <v>152</v>
      </c>
      <c r="U154" s="69">
        <v>5</v>
      </c>
      <c r="V154" s="65" t="s">
        <v>153</v>
      </c>
      <c r="W154" s="76">
        <v>46</v>
      </c>
      <c r="X154" s="76">
        <v>13.939393939393939</v>
      </c>
      <c r="Y154" s="76">
        <v>48</v>
      </c>
      <c r="Z154" s="76">
        <v>14.545454545454547</v>
      </c>
      <c r="AA154" s="76">
        <v>48</v>
      </c>
      <c r="AB154" s="76">
        <v>14.545454545454547</v>
      </c>
      <c r="AC154" s="76">
        <v>47</v>
      </c>
      <c r="AD154" s="76">
        <v>14.242424242424242</v>
      </c>
      <c r="AE154" s="72">
        <v>19.186499999999999</v>
      </c>
      <c r="AF154" s="72">
        <v>19</v>
      </c>
      <c r="AG154" s="72">
        <v>1049.8173965226345</v>
      </c>
      <c r="AH154" s="72">
        <v>2.1195252309588497</v>
      </c>
      <c r="AI154" s="72">
        <v>2.1195252309588497</v>
      </c>
      <c r="AJ154" s="65">
        <v>10</v>
      </c>
      <c r="AK154" s="65">
        <v>1</v>
      </c>
      <c r="AL154" s="70">
        <v>1</v>
      </c>
      <c r="AM154" s="70">
        <v>3</v>
      </c>
      <c r="AN154" s="70">
        <v>3</v>
      </c>
      <c r="AO154" s="65">
        <v>1</v>
      </c>
      <c r="AP154" s="65">
        <v>1</v>
      </c>
    </row>
    <row r="155" spans="1:42" s="55" customFormat="1">
      <c r="A155" s="65" t="s">
        <v>169</v>
      </c>
      <c r="B155" s="65" t="s">
        <v>149</v>
      </c>
      <c r="C155" s="66">
        <v>40831</v>
      </c>
      <c r="D155" s="68">
        <v>0.51666666666666672</v>
      </c>
      <c r="E155" s="68">
        <v>0.53541666666666665</v>
      </c>
      <c r="F155" s="83">
        <f t="shared" si="10"/>
        <v>1.8749999999999933E-2</v>
      </c>
      <c r="G155" s="70">
        <v>2</v>
      </c>
      <c r="H155" s="70">
        <v>22</v>
      </c>
      <c r="I155" s="68">
        <v>0.52638888888888891</v>
      </c>
      <c r="J155" s="68">
        <f t="shared" si="11"/>
        <v>9.7222222222221877E-3</v>
      </c>
      <c r="K155" s="65" t="s">
        <v>17</v>
      </c>
      <c r="L155" s="70">
        <v>2</v>
      </c>
      <c r="M155" s="65"/>
      <c r="N155" s="65" t="s">
        <v>170</v>
      </c>
      <c r="O155" s="65" t="s">
        <v>171</v>
      </c>
      <c r="P155" s="65">
        <v>60</v>
      </c>
      <c r="Q155" s="71">
        <v>24.663799999999998</v>
      </c>
      <c r="R155" s="71">
        <v>-112.18131</v>
      </c>
      <c r="S155" s="72" t="s">
        <v>152</v>
      </c>
      <c r="T155" s="72" t="s">
        <v>152</v>
      </c>
      <c r="U155" s="69">
        <v>5</v>
      </c>
      <c r="V155" s="65" t="s">
        <v>153</v>
      </c>
      <c r="W155" s="76">
        <v>46</v>
      </c>
      <c r="X155" s="76">
        <v>13.939393939393939</v>
      </c>
      <c r="Y155" s="76">
        <v>48</v>
      </c>
      <c r="Z155" s="76">
        <v>14.545454545454547</v>
      </c>
      <c r="AA155" s="76">
        <v>48</v>
      </c>
      <c r="AB155" s="76">
        <v>14.545454545454547</v>
      </c>
      <c r="AC155" s="76">
        <v>47</v>
      </c>
      <c r="AD155" s="76">
        <v>14.242424242424242</v>
      </c>
      <c r="AE155" s="72">
        <v>17.6905</v>
      </c>
      <c r="AF155" s="72">
        <v>18</v>
      </c>
      <c r="AG155" s="72">
        <v>799.19872211710003</v>
      </c>
      <c r="AH155" s="72">
        <v>1.4679166775044603</v>
      </c>
      <c r="AI155" s="72">
        <v>1.4679166775044603</v>
      </c>
      <c r="AJ155" s="65">
        <v>14</v>
      </c>
      <c r="AK155" s="65">
        <v>1</v>
      </c>
      <c r="AL155" s="70">
        <v>1</v>
      </c>
      <c r="AM155" s="70">
        <v>3</v>
      </c>
      <c r="AN155" s="70">
        <v>3</v>
      </c>
      <c r="AO155" s="65">
        <v>1</v>
      </c>
      <c r="AP155" s="65">
        <v>1</v>
      </c>
    </row>
    <row r="156" spans="1:42" s="55" customFormat="1">
      <c r="A156" s="65"/>
      <c r="B156" s="65" t="s">
        <v>177</v>
      </c>
      <c r="C156" s="66">
        <v>40831</v>
      </c>
      <c r="D156" s="68">
        <v>6.9444444444444447E-4</v>
      </c>
      <c r="E156" s="68">
        <v>1.9444444444444445E-2</v>
      </c>
      <c r="F156" s="83">
        <f t="shared" si="10"/>
        <v>1.8749999999999999E-2</v>
      </c>
      <c r="G156" s="70">
        <v>1</v>
      </c>
      <c r="H156" s="70">
        <v>10</v>
      </c>
      <c r="I156" s="68">
        <v>4.1666666666666666E-3</v>
      </c>
      <c r="J156" s="68">
        <f t="shared" si="11"/>
        <v>3.472222222222222E-3</v>
      </c>
      <c r="K156" s="65" t="s">
        <v>17</v>
      </c>
      <c r="L156" s="65">
        <v>2</v>
      </c>
      <c r="M156" s="65"/>
      <c r="N156" s="65" t="s">
        <v>170</v>
      </c>
      <c r="O156" s="65" t="s">
        <v>171</v>
      </c>
      <c r="P156" s="65">
        <v>30</v>
      </c>
      <c r="Q156" s="71">
        <v>24.661519999999999</v>
      </c>
      <c r="R156" s="71">
        <v>-112.18146</v>
      </c>
      <c r="S156" s="65" t="s">
        <v>152</v>
      </c>
      <c r="T156" s="65" t="s">
        <v>152</v>
      </c>
      <c r="U156" s="65">
        <v>7</v>
      </c>
      <c r="V156" s="65" t="s">
        <v>153</v>
      </c>
      <c r="W156" s="65">
        <f>X156*3.3</f>
        <v>47.519999999999996</v>
      </c>
      <c r="X156" s="76">
        <v>14.4</v>
      </c>
      <c r="Y156" s="65">
        <f>Z156*3.3</f>
        <v>37.619999999999997</v>
      </c>
      <c r="Z156" s="76">
        <v>11.4</v>
      </c>
      <c r="AA156" s="65">
        <f t="shared" ref="AA156:AB158" si="12">MAX(W156,Y156)</f>
        <v>47.519999999999996</v>
      </c>
      <c r="AB156" s="76">
        <f t="shared" si="12"/>
        <v>14.4</v>
      </c>
      <c r="AC156" s="65">
        <f t="shared" ref="AC156:AD158" si="13">AVERAGE(W156,Y156)</f>
        <v>42.569999999999993</v>
      </c>
      <c r="AD156" s="76">
        <f t="shared" si="13"/>
        <v>12.9</v>
      </c>
      <c r="AE156" s="65"/>
      <c r="AF156" s="65"/>
      <c r="AG156" s="65"/>
      <c r="AH156" s="65"/>
      <c r="AI156" s="65"/>
      <c r="AJ156" s="65"/>
      <c r="AK156" s="65"/>
      <c r="AL156" s="65"/>
      <c r="AM156" s="65"/>
      <c r="AN156" s="65"/>
      <c r="AO156" s="65"/>
      <c r="AP156" s="65"/>
    </row>
    <row r="157" spans="1:42" s="55" customFormat="1">
      <c r="A157" s="65"/>
      <c r="B157" s="65" t="s">
        <v>177</v>
      </c>
      <c r="C157" s="66">
        <v>40831</v>
      </c>
      <c r="D157" s="68">
        <v>6.9444444444444447E-4</v>
      </c>
      <c r="E157" s="68">
        <v>1.9444444444444445E-2</v>
      </c>
      <c r="F157" s="83">
        <f t="shared" si="10"/>
        <v>1.8749999999999999E-2</v>
      </c>
      <c r="G157" s="70">
        <v>2</v>
      </c>
      <c r="H157" s="70">
        <v>16</v>
      </c>
      <c r="I157" s="68">
        <v>1.8055555555555557E-2</v>
      </c>
      <c r="J157" s="68">
        <f t="shared" si="11"/>
        <v>1.7361111111111112E-2</v>
      </c>
      <c r="K157" s="65" t="s">
        <v>17</v>
      </c>
      <c r="L157" s="65">
        <v>2</v>
      </c>
      <c r="M157" s="65"/>
      <c r="N157" s="65" t="s">
        <v>170</v>
      </c>
      <c r="O157" s="65" t="s">
        <v>171</v>
      </c>
      <c r="P157" s="65">
        <v>30</v>
      </c>
      <c r="Q157" s="71">
        <v>24.661519999999999</v>
      </c>
      <c r="R157" s="71">
        <v>-112.18146</v>
      </c>
      <c r="S157" s="65" t="s">
        <v>152</v>
      </c>
      <c r="T157" s="65" t="s">
        <v>152</v>
      </c>
      <c r="U157" s="65">
        <v>7</v>
      </c>
      <c r="V157" s="65" t="s">
        <v>153</v>
      </c>
      <c r="W157" s="65">
        <f>X157*3.3</f>
        <v>47.519999999999996</v>
      </c>
      <c r="X157" s="76">
        <v>14.4</v>
      </c>
      <c r="Y157" s="65">
        <f>Z157*3.3</f>
        <v>37.619999999999997</v>
      </c>
      <c r="Z157" s="76">
        <v>11.4</v>
      </c>
      <c r="AA157" s="65">
        <f t="shared" si="12"/>
        <v>47.519999999999996</v>
      </c>
      <c r="AB157" s="76">
        <f t="shared" si="12"/>
        <v>14.4</v>
      </c>
      <c r="AC157" s="65">
        <f t="shared" si="13"/>
        <v>42.569999999999993</v>
      </c>
      <c r="AD157" s="76">
        <f t="shared" si="13"/>
        <v>12.9</v>
      </c>
      <c r="AE157" s="65"/>
      <c r="AF157" s="65"/>
      <c r="AG157" s="65"/>
      <c r="AH157" s="65"/>
      <c r="AI157" s="65"/>
      <c r="AJ157" s="65"/>
      <c r="AK157" s="65"/>
      <c r="AL157" s="65"/>
      <c r="AM157" s="65"/>
      <c r="AN157" s="65"/>
      <c r="AO157" s="65"/>
      <c r="AP157" s="65"/>
    </row>
    <row r="158" spans="1:42" s="55" customFormat="1">
      <c r="A158" s="65"/>
      <c r="B158" s="65" t="s">
        <v>177</v>
      </c>
      <c r="C158" s="66">
        <v>40831</v>
      </c>
      <c r="D158" s="68">
        <v>6.9444444444444447E-4</v>
      </c>
      <c r="E158" s="68">
        <v>1.9444444444444445E-2</v>
      </c>
      <c r="F158" s="83">
        <f t="shared" si="10"/>
        <v>1.8749999999999999E-2</v>
      </c>
      <c r="G158" s="70">
        <v>2</v>
      </c>
      <c r="H158" s="70">
        <v>19</v>
      </c>
      <c r="I158" s="68">
        <v>1.8055555555555557E-2</v>
      </c>
      <c r="J158" s="68">
        <f t="shared" si="11"/>
        <v>1.7361111111111112E-2</v>
      </c>
      <c r="K158" s="65" t="s">
        <v>17</v>
      </c>
      <c r="L158" s="65">
        <v>2</v>
      </c>
      <c r="M158" s="65"/>
      <c r="N158" s="65" t="s">
        <v>170</v>
      </c>
      <c r="O158" s="65" t="s">
        <v>171</v>
      </c>
      <c r="P158" s="65">
        <v>30</v>
      </c>
      <c r="Q158" s="71">
        <v>24.661519999999999</v>
      </c>
      <c r="R158" s="71">
        <v>-112.18146</v>
      </c>
      <c r="S158" s="65" t="s">
        <v>152</v>
      </c>
      <c r="T158" s="65" t="s">
        <v>152</v>
      </c>
      <c r="U158" s="65">
        <v>7</v>
      </c>
      <c r="V158" s="65" t="s">
        <v>153</v>
      </c>
      <c r="W158" s="65">
        <f>X158*3.3</f>
        <v>47.519999999999996</v>
      </c>
      <c r="X158" s="76">
        <v>14.4</v>
      </c>
      <c r="Y158" s="65">
        <f>Z158*3.3</f>
        <v>37.619999999999997</v>
      </c>
      <c r="Z158" s="76">
        <v>11.4</v>
      </c>
      <c r="AA158" s="65">
        <f t="shared" si="12"/>
        <v>47.519999999999996</v>
      </c>
      <c r="AB158" s="76">
        <f t="shared" si="12"/>
        <v>14.4</v>
      </c>
      <c r="AC158" s="65">
        <f t="shared" si="13"/>
        <v>42.569999999999993</v>
      </c>
      <c r="AD158" s="76">
        <f t="shared" si="13"/>
        <v>12.9</v>
      </c>
      <c r="AE158" s="65"/>
      <c r="AF158" s="65"/>
      <c r="AG158" s="65"/>
      <c r="AH158" s="65"/>
      <c r="AI158" s="65"/>
      <c r="AJ158" s="65"/>
      <c r="AK158" s="65"/>
      <c r="AL158" s="65"/>
      <c r="AM158" s="65"/>
      <c r="AN158" s="65"/>
      <c r="AO158" s="65"/>
      <c r="AP158" s="65"/>
    </row>
    <row r="159" spans="1:42" s="56" customFormat="1">
      <c r="A159" s="80" t="s">
        <v>192</v>
      </c>
      <c r="B159" s="80" t="s">
        <v>177</v>
      </c>
      <c r="C159" s="81">
        <v>40832</v>
      </c>
      <c r="D159" s="83">
        <v>6.9444444444444447E-4</v>
      </c>
      <c r="E159" s="83">
        <v>1.9444444444444445E-2</v>
      </c>
      <c r="F159" s="83">
        <f t="shared" si="10"/>
        <v>1.8749999999999999E-2</v>
      </c>
      <c r="G159" s="85">
        <v>0</v>
      </c>
      <c r="H159" s="85">
        <v>0</v>
      </c>
      <c r="I159" s="80"/>
      <c r="J159" s="83"/>
      <c r="K159" s="80" t="s">
        <v>17</v>
      </c>
      <c r="L159" s="85">
        <v>2</v>
      </c>
      <c r="M159" s="80" t="s">
        <v>18</v>
      </c>
      <c r="N159" s="80" t="s">
        <v>174</v>
      </c>
      <c r="O159" s="80" t="s">
        <v>175</v>
      </c>
      <c r="P159" s="80">
        <v>300</v>
      </c>
      <c r="Q159" s="86">
        <v>24.659300000000002</v>
      </c>
      <c r="R159" s="86">
        <v>-112.17776000000001</v>
      </c>
      <c r="S159" s="87" t="s">
        <v>152</v>
      </c>
      <c r="T159" s="87" t="s">
        <v>152</v>
      </c>
      <c r="U159" s="84">
        <v>9</v>
      </c>
      <c r="V159" s="80" t="s">
        <v>153</v>
      </c>
      <c r="W159" s="93">
        <v>39.269999999999996</v>
      </c>
      <c r="X159" s="93">
        <v>11.9</v>
      </c>
      <c r="Y159" s="93">
        <v>37.949999999999996</v>
      </c>
      <c r="Z159" s="93">
        <v>11.5</v>
      </c>
      <c r="AA159" s="93">
        <v>39.269999999999996</v>
      </c>
      <c r="AB159" s="93">
        <v>11.9</v>
      </c>
      <c r="AC159" s="93">
        <v>38.61</v>
      </c>
      <c r="AD159" s="93">
        <v>11.7</v>
      </c>
      <c r="AE159" s="87" t="e">
        <v>#VALUE!</v>
      </c>
      <c r="AF159" s="87" t="e">
        <v>#VALUE!</v>
      </c>
      <c r="AG159" s="87" t="e">
        <v>#VALUE!</v>
      </c>
      <c r="AH159" s="87" t="e">
        <v>#VALUE!</v>
      </c>
      <c r="AI159" s="87" t="e">
        <v>#VALUE!</v>
      </c>
      <c r="AJ159" s="80" t="s">
        <v>152</v>
      </c>
      <c r="AK159" s="80">
        <v>0</v>
      </c>
      <c r="AL159" s="85">
        <v>1</v>
      </c>
      <c r="AM159" s="85">
        <v>3</v>
      </c>
      <c r="AN159" s="85">
        <v>3</v>
      </c>
      <c r="AO159" s="80">
        <v>1</v>
      </c>
      <c r="AP159" s="80">
        <v>1</v>
      </c>
    </row>
    <row r="160" spans="1:42" s="56" customFormat="1">
      <c r="A160" s="80" t="s">
        <v>195</v>
      </c>
      <c r="B160" s="80" t="s">
        <v>196</v>
      </c>
      <c r="C160" s="81">
        <v>40832</v>
      </c>
      <c r="D160" s="83">
        <v>0.42777777777777781</v>
      </c>
      <c r="E160" s="83">
        <v>0.44722222222222219</v>
      </c>
      <c r="F160" s="83">
        <f t="shared" si="10"/>
        <v>1.9444444444444375E-2</v>
      </c>
      <c r="G160" s="85">
        <v>1</v>
      </c>
      <c r="H160" s="85">
        <v>12</v>
      </c>
      <c r="I160" s="83">
        <v>0.4368055555555555</v>
      </c>
      <c r="J160" s="83">
        <f t="shared" ref="J160:J193" si="14">I160-D160</f>
        <v>9.0277777777776902E-3</v>
      </c>
      <c r="K160" s="80" t="s">
        <v>17</v>
      </c>
      <c r="L160" s="85">
        <v>2</v>
      </c>
      <c r="M160" s="80"/>
      <c r="N160" s="80" t="s">
        <v>174</v>
      </c>
      <c r="O160" s="80" t="s">
        <v>175</v>
      </c>
      <c r="P160" s="80">
        <v>80</v>
      </c>
      <c r="Q160" s="86">
        <v>24.658850000000001</v>
      </c>
      <c r="R160" s="86">
        <v>-112.17542</v>
      </c>
      <c r="S160" s="87" t="s">
        <v>152</v>
      </c>
      <c r="T160" s="87" t="s">
        <v>152</v>
      </c>
      <c r="U160" s="84">
        <v>7</v>
      </c>
      <c r="V160" s="80" t="s">
        <v>153</v>
      </c>
      <c r="W160" s="93">
        <v>29.37</v>
      </c>
      <c r="X160" s="93">
        <v>8.9</v>
      </c>
      <c r="Y160" s="93">
        <v>13.2</v>
      </c>
      <c r="Z160" s="93">
        <v>4</v>
      </c>
      <c r="AA160" s="93">
        <v>29.37</v>
      </c>
      <c r="AB160" s="93">
        <v>8.9</v>
      </c>
      <c r="AC160" s="93">
        <v>21.285</v>
      </c>
      <c r="AD160" s="93">
        <v>6.45</v>
      </c>
      <c r="AE160" s="87">
        <v>10.2105</v>
      </c>
      <c r="AF160" s="87">
        <v>10</v>
      </c>
      <c r="AG160" s="87">
        <v>126.07993341662893</v>
      </c>
      <c r="AH160" s="87">
        <v>-0.28219217311676476</v>
      </c>
      <c r="AI160" s="87">
        <v>0</v>
      </c>
      <c r="AJ160" s="80">
        <v>13</v>
      </c>
      <c r="AK160" s="80">
        <v>1</v>
      </c>
      <c r="AL160" s="85">
        <v>2</v>
      </c>
      <c r="AM160" s="85">
        <v>4</v>
      </c>
      <c r="AN160" s="85">
        <v>4</v>
      </c>
      <c r="AO160" s="80">
        <v>1</v>
      </c>
      <c r="AP160" s="80">
        <v>1</v>
      </c>
    </row>
    <row r="161" spans="1:42" s="56" customFormat="1">
      <c r="A161" s="80" t="s">
        <v>195</v>
      </c>
      <c r="B161" s="80" t="s">
        <v>196</v>
      </c>
      <c r="C161" s="81">
        <v>40832</v>
      </c>
      <c r="D161" s="83">
        <v>0.42777777777777781</v>
      </c>
      <c r="E161" s="83">
        <v>0.44722222222222219</v>
      </c>
      <c r="F161" s="83">
        <f t="shared" si="10"/>
        <v>1.9444444444444375E-2</v>
      </c>
      <c r="G161" s="85">
        <v>2</v>
      </c>
      <c r="H161" s="85">
        <v>15</v>
      </c>
      <c r="I161" s="83">
        <v>0.43888888888888888</v>
      </c>
      <c r="J161" s="83">
        <f t="shared" si="14"/>
        <v>1.1111111111111072E-2</v>
      </c>
      <c r="K161" s="80" t="s">
        <v>17</v>
      </c>
      <c r="L161" s="85">
        <v>2</v>
      </c>
      <c r="M161" s="80"/>
      <c r="N161" s="80" t="s">
        <v>174</v>
      </c>
      <c r="O161" s="80" t="s">
        <v>175</v>
      </c>
      <c r="P161" s="80">
        <v>80</v>
      </c>
      <c r="Q161" s="86">
        <v>24.658850000000001</v>
      </c>
      <c r="R161" s="86">
        <v>-112.17542</v>
      </c>
      <c r="S161" s="87" t="s">
        <v>152</v>
      </c>
      <c r="T161" s="87" t="s">
        <v>152</v>
      </c>
      <c r="U161" s="84">
        <v>7</v>
      </c>
      <c r="V161" s="80" t="s">
        <v>153</v>
      </c>
      <c r="W161" s="93">
        <v>29.37</v>
      </c>
      <c r="X161" s="93">
        <v>8.9</v>
      </c>
      <c r="Y161" s="93">
        <v>13.2</v>
      </c>
      <c r="Z161" s="93">
        <v>4</v>
      </c>
      <c r="AA161" s="93">
        <v>29.37</v>
      </c>
      <c r="AB161" s="93">
        <v>8.9</v>
      </c>
      <c r="AC161" s="93">
        <v>21.285</v>
      </c>
      <c r="AD161" s="93">
        <v>6.45</v>
      </c>
      <c r="AE161" s="87">
        <v>12.454500000000001</v>
      </c>
      <c r="AF161" s="87">
        <v>12</v>
      </c>
      <c r="AG161" s="87">
        <v>245.7787754986133</v>
      </c>
      <c r="AH161" s="87">
        <v>2.9024816296394529E-2</v>
      </c>
      <c r="AI161" s="87">
        <v>2.9024816296394529E-2</v>
      </c>
      <c r="AJ161" s="80">
        <v>16</v>
      </c>
      <c r="AK161" s="80">
        <v>1</v>
      </c>
      <c r="AL161" s="85">
        <v>2</v>
      </c>
      <c r="AM161" s="85">
        <v>4</v>
      </c>
      <c r="AN161" s="85">
        <v>4</v>
      </c>
      <c r="AO161" s="80">
        <v>1</v>
      </c>
      <c r="AP161" s="80">
        <v>1</v>
      </c>
    </row>
    <row r="162" spans="1:42" s="56" customFormat="1">
      <c r="A162" s="80" t="s">
        <v>195</v>
      </c>
      <c r="B162" s="80" t="s">
        <v>196</v>
      </c>
      <c r="C162" s="81">
        <v>40832</v>
      </c>
      <c r="D162" s="83">
        <v>0.42777777777777781</v>
      </c>
      <c r="E162" s="83">
        <v>0.44722222222222219</v>
      </c>
      <c r="F162" s="83">
        <f t="shared" si="10"/>
        <v>1.9444444444444375E-2</v>
      </c>
      <c r="G162" s="85">
        <v>3</v>
      </c>
      <c r="H162" s="85">
        <v>18</v>
      </c>
      <c r="I162" s="83">
        <v>0.44513888888888892</v>
      </c>
      <c r="J162" s="83">
        <f t="shared" si="14"/>
        <v>1.7361111111111105E-2</v>
      </c>
      <c r="K162" s="80" t="s">
        <v>17</v>
      </c>
      <c r="L162" s="85">
        <v>2</v>
      </c>
      <c r="M162" s="80"/>
      <c r="N162" s="80" t="s">
        <v>174</v>
      </c>
      <c r="O162" s="80" t="s">
        <v>175</v>
      </c>
      <c r="P162" s="80">
        <v>80</v>
      </c>
      <c r="Q162" s="86">
        <v>24.658850000000001</v>
      </c>
      <c r="R162" s="86">
        <v>-112.17542</v>
      </c>
      <c r="S162" s="87" t="s">
        <v>152</v>
      </c>
      <c r="T162" s="87" t="s">
        <v>152</v>
      </c>
      <c r="U162" s="84">
        <v>7</v>
      </c>
      <c r="V162" s="80" t="s">
        <v>153</v>
      </c>
      <c r="W162" s="93">
        <v>29.37</v>
      </c>
      <c r="X162" s="93">
        <v>8.9</v>
      </c>
      <c r="Y162" s="93">
        <v>13.2</v>
      </c>
      <c r="Z162" s="93">
        <v>4</v>
      </c>
      <c r="AA162" s="93">
        <v>29.37</v>
      </c>
      <c r="AB162" s="93">
        <v>8.9</v>
      </c>
      <c r="AC162" s="93">
        <v>21.285</v>
      </c>
      <c r="AD162" s="93">
        <v>6.45</v>
      </c>
      <c r="AE162" s="87">
        <v>14.698500000000001</v>
      </c>
      <c r="AF162" s="87">
        <v>15</v>
      </c>
      <c r="AG162" s="87">
        <v>428.83019204754055</v>
      </c>
      <c r="AH162" s="87">
        <v>0.50495849932360548</v>
      </c>
      <c r="AI162" s="87">
        <v>0.50495849932360548</v>
      </c>
      <c r="AJ162" s="80">
        <v>25</v>
      </c>
      <c r="AK162" s="80">
        <v>1</v>
      </c>
      <c r="AL162" s="85">
        <v>2</v>
      </c>
      <c r="AM162" s="85">
        <v>4</v>
      </c>
      <c r="AN162" s="85">
        <v>4</v>
      </c>
      <c r="AO162" s="80">
        <v>1</v>
      </c>
      <c r="AP162" s="80">
        <v>1</v>
      </c>
    </row>
    <row r="163" spans="1:42" s="56" customFormat="1">
      <c r="A163" s="80" t="s">
        <v>191</v>
      </c>
      <c r="B163" s="80" t="s">
        <v>177</v>
      </c>
      <c r="C163" s="81">
        <v>40832</v>
      </c>
      <c r="D163" s="83">
        <v>6.9444444444444447E-4</v>
      </c>
      <c r="E163" s="83">
        <v>2.1527777777777781E-2</v>
      </c>
      <c r="F163" s="83">
        <f t="shared" si="10"/>
        <v>2.0833333333333336E-2</v>
      </c>
      <c r="G163" s="85">
        <v>1</v>
      </c>
      <c r="H163" s="85">
        <v>20</v>
      </c>
      <c r="I163" s="83">
        <v>9.7222222222222224E-3</v>
      </c>
      <c r="J163" s="83">
        <f t="shared" si="14"/>
        <v>9.0277777777777787E-3</v>
      </c>
      <c r="K163" s="80" t="s">
        <v>17</v>
      </c>
      <c r="L163" s="85">
        <v>2</v>
      </c>
      <c r="M163" s="80"/>
      <c r="N163" s="80" t="s">
        <v>174</v>
      </c>
      <c r="O163" s="80" t="s">
        <v>175</v>
      </c>
      <c r="P163" s="80">
        <v>330</v>
      </c>
      <c r="Q163" s="86">
        <v>24.658989999999999</v>
      </c>
      <c r="R163" s="86">
        <v>-112.17572</v>
      </c>
      <c r="S163" s="87" t="s">
        <v>152</v>
      </c>
      <c r="T163" s="87" t="s">
        <v>152</v>
      </c>
      <c r="U163" s="84">
        <v>9</v>
      </c>
      <c r="V163" s="80" t="s">
        <v>153</v>
      </c>
      <c r="W163" s="93">
        <v>24.09</v>
      </c>
      <c r="X163" s="93">
        <v>7.3</v>
      </c>
      <c r="Y163" s="93">
        <v>36.299999999999997</v>
      </c>
      <c r="Z163" s="93">
        <v>11</v>
      </c>
      <c r="AA163" s="93">
        <v>36.299999999999997</v>
      </c>
      <c r="AB163" s="93">
        <v>11</v>
      </c>
      <c r="AC163" s="93">
        <v>30.195</v>
      </c>
      <c r="AD163" s="93">
        <v>9.15</v>
      </c>
      <c r="AE163" s="87">
        <v>16.194500000000001</v>
      </c>
      <c r="AF163" s="87">
        <v>16</v>
      </c>
      <c r="AG163" s="87">
        <v>593.9131834357014</v>
      </c>
      <c r="AH163" s="87">
        <v>0.93417427693282351</v>
      </c>
      <c r="AI163" s="87">
        <v>0.93417427693282351</v>
      </c>
      <c r="AJ163" s="80">
        <v>14</v>
      </c>
      <c r="AK163" s="80">
        <v>1</v>
      </c>
      <c r="AL163" s="85">
        <v>1</v>
      </c>
      <c r="AM163" s="85">
        <v>1</v>
      </c>
      <c r="AN163" s="85">
        <v>1</v>
      </c>
      <c r="AO163" s="80">
        <v>1</v>
      </c>
      <c r="AP163" s="80">
        <v>1</v>
      </c>
    </row>
    <row r="164" spans="1:42" s="56" customFormat="1">
      <c r="A164" s="80" t="s">
        <v>191</v>
      </c>
      <c r="B164" s="80" t="s">
        <v>177</v>
      </c>
      <c r="C164" s="81">
        <v>40832</v>
      </c>
      <c r="D164" s="83">
        <v>6.9444444444444447E-4</v>
      </c>
      <c r="E164" s="83">
        <v>2.1527777777777781E-2</v>
      </c>
      <c r="F164" s="83">
        <f t="shared" si="10"/>
        <v>2.0833333333333336E-2</v>
      </c>
      <c r="G164" s="85">
        <v>2</v>
      </c>
      <c r="H164" s="85">
        <v>19</v>
      </c>
      <c r="I164" s="83">
        <v>1.2499999999999999E-2</v>
      </c>
      <c r="J164" s="83">
        <f t="shared" si="14"/>
        <v>1.1805555555555555E-2</v>
      </c>
      <c r="K164" s="80" t="s">
        <v>17</v>
      </c>
      <c r="L164" s="85">
        <v>2</v>
      </c>
      <c r="M164" s="80"/>
      <c r="N164" s="80" t="s">
        <v>174</v>
      </c>
      <c r="O164" s="80" t="s">
        <v>175</v>
      </c>
      <c r="P164" s="80">
        <v>330</v>
      </c>
      <c r="Q164" s="86">
        <v>24.658989999999999</v>
      </c>
      <c r="R164" s="86">
        <v>-112.17572</v>
      </c>
      <c r="S164" s="87" t="s">
        <v>152</v>
      </c>
      <c r="T164" s="87" t="s">
        <v>152</v>
      </c>
      <c r="U164" s="84">
        <v>9</v>
      </c>
      <c r="V164" s="80" t="s">
        <v>153</v>
      </c>
      <c r="W164" s="93">
        <v>24.09</v>
      </c>
      <c r="X164" s="93">
        <v>7.3</v>
      </c>
      <c r="Y164" s="93">
        <v>36.299999999999997</v>
      </c>
      <c r="Z164" s="93">
        <v>11</v>
      </c>
      <c r="AA164" s="93">
        <v>36.299999999999997</v>
      </c>
      <c r="AB164" s="93">
        <v>11</v>
      </c>
      <c r="AC164" s="93">
        <v>30.195</v>
      </c>
      <c r="AD164" s="93">
        <v>9.15</v>
      </c>
      <c r="AE164" s="87">
        <v>15.4465</v>
      </c>
      <c r="AF164" s="87">
        <v>15</v>
      </c>
      <c r="AG164" s="87">
        <v>506.66058069508574</v>
      </c>
      <c r="AH164" s="87">
        <v>0.70731750980722297</v>
      </c>
      <c r="AI164" s="87">
        <v>0.70731750980722297</v>
      </c>
      <c r="AJ164" s="80">
        <v>18</v>
      </c>
      <c r="AK164" s="80">
        <v>1</v>
      </c>
      <c r="AL164" s="85">
        <v>1</v>
      </c>
      <c r="AM164" s="85">
        <v>1</v>
      </c>
      <c r="AN164" s="85">
        <v>1</v>
      </c>
      <c r="AO164" s="80">
        <v>1</v>
      </c>
      <c r="AP164" s="80">
        <v>1</v>
      </c>
    </row>
    <row r="165" spans="1:42" s="56" customFormat="1">
      <c r="A165" s="80" t="s">
        <v>191</v>
      </c>
      <c r="B165" s="80" t="s">
        <v>177</v>
      </c>
      <c r="C165" s="81">
        <v>40832</v>
      </c>
      <c r="D165" s="83">
        <v>6.9444444444444447E-4</v>
      </c>
      <c r="E165" s="83">
        <v>2.1527777777777781E-2</v>
      </c>
      <c r="F165" s="83">
        <f t="shared" si="10"/>
        <v>2.0833333333333336E-2</v>
      </c>
      <c r="G165" s="85">
        <v>3</v>
      </c>
      <c r="H165" s="85">
        <v>10</v>
      </c>
      <c r="I165" s="83">
        <v>1.5277777777777777E-2</v>
      </c>
      <c r="J165" s="83">
        <f t="shared" si="14"/>
        <v>1.4583333333333334E-2</v>
      </c>
      <c r="K165" s="80" t="s">
        <v>17</v>
      </c>
      <c r="L165" s="85">
        <v>2</v>
      </c>
      <c r="M165" s="80"/>
      <c r="N165" s="80" t="s">
        <v>174</v>
      </c>
      <c r="O165" s="80" t="s">
        <v>175</v>
      </c>
      <c r="P165" s="80">
        <v>330</v>
      </c>
      <c r="Q165" s="86">
        <v>24.658989999999999</v>
      </c>
      <c r="R165" s="86">
        <v>-112.17572</v>
      </c>
      <c r="S165" s="87" t="s">
        <v>152</v>
      </c>
      <c r="T165" s="87" t="s">
        <v>152</v>
      </c>
      <c r="U165" s="84">
        <v>9</v>
      </c>
      <c r="V165" s="80" t="s">
        <v>153</v>
      </c>
      <c r="W165" s="93">
        <v>24.09</v>
      </c>
      <c r="X165" s="93">
        <v>7.3</v>
      </c>
      <c r="Y165" s="93">
        <v>36.299999999999997</v>
      </c>
      <c r="Z165" s="93">
        <v>11</v>
      </c>
      <c r="AA165" s="93">
        <v>36.299999999999997</v>
      </c>
      <c r="AB165" s="93">
        <v>11</v>
      </c>
      <c r="AC165" s="93">
        <v>30.195</v>
      </c>
      <c r="AD165" s="93">
        <v>9.15</v>
      </c>
      <c r="AE165" s="87">
        <v>8.714500000000001</v>
      </c>
      <c r="AF165" s="87">
        <v>9</v>
      </c>
      <c r="AG165" s="87">
        <v>74.039372912203305</v>
      </c>
      <c r="AH165" s="87">
        <v>-0.41749763042827137</v>
      </c>
      <c r="AI165" s="87">
        <v>0</v>
      </c>
      <c r="AJ165" s="80">
        <v>22</v>
      </c>
      <c r="AK165" s="80">
        <v>1</v>
      </c>
      <c r="AL165" s="85">
        <v>1</v>
      </c>
      <c r="AM165" s="85">
        <v>1</v>
      </c>
      <c r="AN165" s="85">
        <v>1</v>
      </c>
      <c r="AO165" s="80">
        <v>1</v>
      </c>
      <c r="AP165" s="80">
        <v>1</v>
      </c>
    </row>
    <row r="166" spans="1:42" s="56" customFormat="1">
      <c r="A166" s="80" t="s">
        <v>191</v>
      </c>
      <c r="B166" s="80" t="s">
        <v>177</v>
      </c>
      <c r="C166" s="81">
        <v>40832</v>
      </c>
      <c r="D166" s="83">
        <v>6.9444444444444447E-4</v>
      </c>
      <c r="E166" s="83">
        <v>2.1527777777777781E-2</v>
      </c>
      <c r="F166" s="83">
        <f t="shared" si="10"/>
        <v>2.0833333333333336E-2</v>
      </c>
      <c r="G166" s="85">
        <v>3</v>
      </c>
      <c r="H166" s="85">
        <v>18</v>
      </c>
      <c r="I166" s="83">
        <v>1.5277777777777777E-2</v>
      </c>
      <c r="J166" s="83">
        <f t="shared" si="14"/>
        <v>1.4583333333333334E-2</v>
      </c>
      <c r="K166" s="80" t="s">
        <v>17</v>
      </c>
      <c r="L166" s="85">
        <v>2</v>
      </c>
      <c r="M166" s="80"/>
      <c r="N166" s="80" t="s">
        <v>174</v>
      </c>
      <c r="O166" s="80" t="s">
        <v>175</v>
      </c>
      <c r="P166" s="80">
        <v>330</v>
      </c>
      <c r="Q166" s="86">
        <v>24.658989999999999</v>
      </c>
      <c r="R166" s="86">
        <v>-112.17572</v>
      </c>
      <c r="S166" s="87" t="s">
        <v>152</v>
      </c>
      <c r="T166" s="87" t="s">
        <v>152</v>
      </c>
      <c r="U166" s="84">
        <v>9</v>
      </c>
      <c r="V166" s="80" t="s">
        <v>153</v>
      </c>
      <c r="W166" s="93">
        <v>24.09</v>
      </c>
      <c r="X166" s="93">
        <v>7.3</v>
      </c>
      <c r="Y166" s="93">
        <v>36.299999999999997</v>
      </c>
      <c r="Z166" s="93">
        <v>11</v>
      </c>
      <c r="AA166" s="93">
        <v>36.299999999999997</v>
      </c>
      <c r="AB166" s="93">
        <v>11</v>
      </c>
      <c r="AC166" s="93">
        <v>30.195</v>
      </c>
      <c r="AD166" s="93">
        <v>9.15</v>
      </c>
      <c r="AE166" s="87">
        <v>14.698500000000001</v>
      </c>
      <c r="AF166" s="87">
        <v>15</v>
      </c>
      <c r="AG166" s="87">
        <v>428.83019204754055</v>
      </c>
      <c r="AH166" s="87">
        <v>0.50495849932360548</v>
      </c>
      <c r="AI166" s="87">
        <v>0.50495849932360548</v>
      </c>
      <c r="AJ166" s="80">
        <v>22</v>
      </c>
      <c r="AK166" s="80">
        <v>1</v>
      </c>
      <c r="AL166" s="85">
        <v>1</v>
      </c>
      <c r="AM166" s="85">
        <v>1</v>
      </c>
      <c r="AN166" s="85">
        <v>1</v>
      </c>
      <c r="AO166" s="80">
        <v>1</v>
      </c>
      <c r="AP166" s="80">
        <v>1</v>
      </c>
    </row>
    <row r="167" spans="1:42" s="56" customFormat="1">
      <c r="A167" s="80" t="s">
        <v>191</v>
      </c>
      <c r="B167" s="80" t="s">
        <v>177</v>
      </c>
      <c r="C167" s="81">
        <v>40832</v>
      </c>
      <c r="D167" s="83">
        <v>6.9444444444444447E-4</v>
      </c>
      <c r="E167" s="83">
        <v>2.1527777777777781E-2</v>
      </c>
      <c r="F167" s="83">
        <f t="shared" si="10"/>
        <v>2.0833333333333336E-2</v>
      </c>
      <c r="G167" s="85">
        <v>4</v>
      </c>
      <c r="H167" s="85">
        <v>18</v>
      </c>
      <c r="I167" s="83">
        <v>2.013888888888889E-2</v>
      </c>
      <c r="J167" s="83">
        <f t="shared" si="14"/>
        <v>1.9444444444444445E-2</v>
      </c>
      <c r="K167" s="80" t="s">
        <v>17</v>
      </c>
      <c r="L167" s="85">
        <v>2</v>
      </c>
      <c r="M167" s="80"/>
      <c r="N167" s="80" t="s">
        <v>174</v>
      </c>
      <c r="O167" s="80" t="s">
        <v>175</v>
      </c>
      <c r="P167" s="80">
        <v>330</v>
      </c>
      <c r="Q167" s="86">
        <v>24.658989999999999</v>
      </c>
      <c r="R167" s="86">
        <v>-112.17572</v>
      </c>
      <c r="S167" s="87" t="s">
        <v>152</v>
      </c>
      <c r="T167" s="87" t="s">
        <v>152</v>
      </c>
      <c r="U167" s="84">
        <v>9</v>
      </c>
      <c r="V167" s="80" t="s">
        <v>153</v>
      </c>
      <c r="W167" s="93">
        <v>24.09</v>
      </c>
      <c r="X167" s="93">
        <v>7.3</v>
      </c>
      <c r="Y167" s="93">
        <v>36.299999999999997</v>
      </c>
      <c r="Z167" s="93">
        <v>11</v>
      </c>
      <c r="AA167" s="93">
        <v>36.299999999999997</v>
      </c>
      <c r="AB167" s="93">
        <v>11</v>
      </c>
      <c r="AC167" s="93">
        <v>30.195</v>
      </c>
      <c r="AD167" s="93">
        <v>9.15</v>
      </c>
      <c r="AE167" s="87">
        <v>14.698500000000001</v>
      </c>
      <c r="AF167" s="87">
        <v>15</v>
      </c>
      <c r="AG167" s="87">
        <v>428.83019204754055</v>
      </c>
      <c r="AH167" s="87">
        <v>0.50495849932360548</v>
      </c>
      <c r="AI167" s="87">
        <v>0.50495849932360548</v>
      </c>
      <c r="AJ167" s="80">
        <v>24</v>
      </c>
      <c r="AK167" s="80">
        <v>1</v>
      </c>
      <c r="AL167" s="85">
        <v>1</v>
      </c>
      <c r="AM167" s="85">
        <v>1</v>
      </c>
      <c r="AN167" s="85">
        <v>1</v>
      </c>
      <c r="AO167" s="80">
        <v>1</v>
      </c>
      <c r="AP167" s="80">
        <v>1</v>
      </c>
    </row>
    <row r="168" spans="1:42" s="56" customFormat="1">
      <c r="A168" s="80" t="s">
        <v>191</v>
      </c>
      <c r="B168" s="80" t="s">
        <v>177</v>
      </c>
      <c r="C168" s="81">
        <v>40832</v>
      </c>
      <c r="D168" s="83">
        <v>6.9444444444444447E-4</v>
      </c>
      <c r="E168" s="83">
        <v>2.1527777777777781E-2</v>
      </c>
      <c r="F168" s="83">
        <f t="shared" si="10"/>
        <v>2.0833333333333336E-2</v>
      </c>
      <c r="G168" s="85">
        <v>5</v>
      </c>
      <c r="H168" s="85">
        <v>17</v>
      </c>
      <c r="I168" s="83">
        <v>2.0833333333333332E-2</v>
      </c>
      <c r="J168" s="83">
        <f t="shared" si="14"/>
        <v>2.0138888888888887E-2</v>
      </c>
      <c r="K168" s="80" t="s">
        <v>17</v>
      </c>
      <c r="L168" s="85">
        <v>2</v>
      </c>
      <c r="M168" s="80"/>
      <c r="N168" s="80" t="s">
        <v>174</v>
      </c>
      <c r="O168" s="80" t="s">
        <v>175</v>
      </c>
      <c r="P168" s="80">
        <v>330</v>
      </c>
      <c r="Q168" s="86">
        <v>24.658989999999999</v>
      </c>
      <c r="R168" s="86">
        <v>-112.17572</v>
      </c>
      <c r="S168" s="87" t="s">
        <v>152</v>
      </c>
      <c r="T168" s="87" t="s">
        <v>152</v>
      </c>
      <c r="U168" s="84">
        <v>9</v>
      </c>
      <c r="V168" s="80" t="s">
        <v>153</v>
      </c>
      <c r="W168" s="93">
        <v>24.09</v>
      </c>
      <c r="X168" s="93">
        <v>7.3</v>
      </c>
      <c r="Y168" s="93">
        <v>36.299999999999997</v>
      </c>
      <c r="Z168" s="93">
        <v>11</v>
      </c>
      <c r="AA168" s="93">
        <v>36.299999999999997</v>
      </c>
      <c r="AB168" s="93">
        <v>11</v>
      </c>
      <c r="AC168" s="93">
        <v>30.195</v>
      </c>
      <c r="AD168" s="93">
        <v>9.15</v>
      </c>
      <c r="AE168" s="87">
        <v>13.9505</v>
      </c>
      <c r="AF168" s="87">
        <v>14</v>
      </c>
      <c r="AG168" s="87">
        <v>359.80704047984557</v>
      </c>
      <c r="AH168" s="87">
        <v>0.32549830524759849</v>
      </c>
      <c r="AI168" s="87">
        <v>0.32549830524759849</v>
      </c>
      <c r="AJ168" s="80">
        <v>30</v>
      </c>
      <c r="AK168" s="80">
        <v>1</v>
      </c>
      <c r="AL168" s="85">
        <v>1</v>
      </c>
      <c r="AM168" s="85">
        <v>1</v>
      </c>
      <c r="AN168" s="85">
        <v>1</v>
      </c>
      <c r="AO168" s="80">
        <v>1</v>
      </c>
      <c r="AP168" s="80">
        <v>1</v>
      </c>
    </row>
    <row r="169" spans="1:42" s="56" customFormat="1">
      <c r="A169" s="80" t="s">
        <v>197</v>
      </c>
      <c r="B169" s="80" t="s">
        <v>196</v>
      </c>
      <c r="C169" s="81">
        <v>40832</v>
      </c>
      <c r="D169" s="83">
        <v>0.37777777777777777</v>
      </c>
      <c r="E169" s="83">
        <v>0.3972222222222222</v>
      </c>
      <c r="F169" s="83">
        <f t="shared" si="10"/>
        <v>1.9444444444444431E-2</v>
      </c>
      <c r="G169" s="85">
        <v>1</v>
      </c>
      <c r="H169" s="85">
        <v>17</v>
      </c>
      <c r="I169" s="83">
        <v>0.3840277777777778</v>
      </c>
      <c r="J169" s="83">
        <f t="shared" si="14"/>
        <v>6.2500000000000333E-3</v>
      </c>
      <c r="K169" s="80" t="s">
        <v>19</v>
      </c>
      <c r="L169" s="85">
        <v>2</v>
      </c>
      <c r="M169" s="80"/>
      <c r="N169" s="80" t="s">
        <v>174</v>
      </c>
      <c r="O169" s="80" t="s">
        <v>175</v>
      </c>
      <c r="P169" s="80">
        <v>120</v>
      </c>
      <c r="Q169" s="86">
        <v>24.658919999999998</v>
      </c>
      <c r="R169" s="86">
        <v>-112.17791</v>
      </c>
      <c r="S169" s="87" t="s">
        <v>152</v>
      </c>
      <c r="T169" s="87" t="s">
        <v>152</v>
      </c>
      <c r="U169" s="84">
        <v>6</v>
      </c>
      <c r="V169" s="80" t="s">
        <v>153</v>
      </c>
      <c r="W169" s="93">
        <v>36.959999999999994</v>
      </c>
      <c r="X169" s="93">
        <v>11.2</v>
      </c>
      <c r="Y169" s="93">
        <v>30.029999999999998</v>
      </c>
      <c r="Z169" s="93">
        <v>9.1</v>
      </c>
      <c r="AA169" s="93">
        <v>36.959999999999994</v>
      </c>
      <c r="AB169" s="93">
        <v>11.2</v>
      </c>
      <c r="AC169" s="93">
        <v>33.494999999999997</v>
      </c>
      <c r="AD169" s="93">
        <v>10.149999999999999</v>
      </c>
      <c r="AE169" s="87">
        <v>13.9505</v>
      </c>
      <c r="AF169" s="87">
        <v>14</v>
      </c>
      <c r="AG169" s="87">
        <v>359.80704047984557</v>
      </c>
      <c r="AH169" s="87">
        <v>0.32549830524759849</v>
      </c>
      <c r="AI169" s="87">
        <v>0.32549830524759849</v>
      </c>
      <c r="AJ169" s="80">
        <v>9</v>
      </c>
      <c r="AK169" s="80">
        <v>1</v>
      </c>
      <c r="AL169" s="85">
        <v>1</v>
      </c>
      <c r="AM169" s="85">
        <v>2</v>
      </c>
      <c r="AN169" s="85">
        <v>2</v>
      </c>
      <c r="AO169" s="80">
        <v>1</v>
      </c>
      <c r="AP169" s="80">
        <v>1</v>
      </c>
    </row>
    <row r="170" spans="1:42" s="56" customFormat="1">
      <c r="A170" s="80" t="s">
        <v>197</v>
      </c>
      <c r="B170" s="80" t="s">
        <v>196</v>
      </c>
      <c r="C170" s="81">
        <v>40832</v>
      </c>
      <c r="D170" s="83">
        <v>0.37777777777777777</v>
      </c>
      <c r="E170" s="83">
        <v>0.3972222222222222</v>
      </c>
      <c r="F170" s="83">
        <f t="shared" si="10"/>
        <v>1.9444444444444431E-2</v>
      </c>
      <c r="G170" s="85">
        <v>2</v>
      </c>
      <c r="H170" s="85">
        <v>24</v>
      </c>
      <c r="I170" s="83">
        <v>0.38750000000000001</v>
      </c>
      <c r="J170" s="83">
        <f t="shared" si="14"/>
        <v>9.7222222222222432E-3</v>
      </c>
      <c r="K170" s="80" t="s">
        <v>19</v>
      </c>
      <c r="L170" s="85">
        <v>2</v>
      </c>
      <c r="M170" s="80"/>
      <c r="N170" s="80" t="s">
        <v>174</v>
      </c>
      <c r="O170" s="80" t="s">
        <v>175</v>
      </c>
      <c r="P170" s="80">
        <v>120</v>
      </c>
      <c r="Q170" s="86">
        <v>24.658919999999998</v>
      </c>
      <c r="R170" s="86">
        <v>-112.17791</v>
      </c>
      <c r="S170" s="87" t="s">
        <v>152</v>
      </c>
      <c r="T170" s="87" t="s">
        <v>152</v>
      </c>
      <c r="U170" s="84">
        <v>6</v>
      </c>
      <c r="V170" s="80" t="s">
        <v>153</v>
      </c>
      <c r="W170" s="93">
        <v>36.959999999999994</v>
      </c>
      <c r="X170" s="93">
        <v>11.2</v>
      </c>
      <c r="Y170" s="93">
        <v>30.029999999999998</v>
      </c>
      <c r="Z170" s="93">
        <v>9.1</v>
      </c>
      <c r="AA170" s="93">
        <v>36.959999999999994</v>
      </c>
      <c r="AB170" s="93">
        <v>11.2</v>
      </c>
      <c r="AC170" s="93">
        <v>33.494999999999997</v>
      </c>
      <c r="AD170" s="93">
        <v>10.149999999999999</v>
      </c>
      <c r="AE170" s="87">
        <v>19.186499999999999</v>
      </c>
      <c r="AF170" s="87">
        <v>19</v>
      </c>
      <c r="AG170" s="87">
        <v>1049.8173965226345</v>
      </c>
      <c r="AH170" s="87">
        <v>2.1195252309588497</v>
      </c>
      <c r="AI170" s="87">
        <v>2.1195252309588497</v>
      </c>
      <c r="AJ170" s="80">
        <v>14</v>
      </c>
      <c r="AK170" s="80">
        <v>1</v>
      </c>
      <c r="AL170" s="85">
        <v>1</v>
      </c>
      <c r="AM170" s="85">
        <v>2</v>
      </c>
      <c r="AN170" s="85">
        <v>2</v>
      </c>
      <c r="AO170" s="80">
        <v>1</v>
      </c>
      <c r="AP170" s="80">
        <v>1</v>
      </c>
    </row>
    <row r="171" spans="1:42" s="56" customFormat="1">
      <c r="A171" s="80" t="s">
        <v>197</v>
      </c>
      <c r="B171" s="80" t="s">
        <v>196</v>
      </c>
      <c r="C171" s="81">
        <v>40832</v>
      </c>
      <c r="D171" s="83">
        <v>0.37777777777777777</v>
      </c>
      <c r="E171" s="83">
        <v>0.3972222222222222</v>
      </c>
      <c r="F171" s="83">
        <f t="shared" si="10"/>
        <v>1.9444444444444431E-2</v>
      </c>
      <c r="G171" s="85">
        <v>3</v>
      </c>
      <c r="H171" s="85">
        <v>10</v>
      </c>
      <c r="I171" s="83">
        <v>0.39166666666666666</v>
      </c>
      <c r="J171" s="83">
        <f t="shared" si="14"/>
        <v>1.3888888888888895E-2</v>
      </c>
      <c r="K171" s="80" t="s">
        <v>19</v>
      </c>
      <c r="L171" s="85">
        <v>2</v>
      </c>
      <c r="M171" s="80"/>
      <c r="N171" s="80" t="s">
        <v>174</v>
      </c>
      <c r="O171" s="80" t="s">
        <v>175</v>
      </c>
      <c r="P171" s="80">
        <v>120</v>
      </c>
      <c r="Q171" s="86">
        <v>24.658919999999998</v>
      </c>
      <c r="R171" s="86">
        <v>-112.17791</v>
      </c>
      <c r="S171" s="87" t="s">
        <v>152</v>
      </c>
      <c r="T171" s="87" t="s">
        <v>152</v>
      </c>
      <c r="U171" s="84">
        <v>6</v>
      </c>
      <c r="V171" s="80" t="s">
        <v>153</v>
      </c>
      <c r="W171" s="93">
        <v>36.959999999999994</v>
      </c>
      <c r="X171" s="93">
        <v>11.2</v>
      </c>
      <c r="Y171" s="93">
        <v>30.029999999999998</v>
      </c>
      <c r="Z171" s="93">
        <v>9.1</v>
      </c>
      <c r="AA171" s="93">
        <v>36.959999999999994</v>
      </c>
      <c r="AB171" s="93">
        <v>11.2</v>
      </c>
      <c r="AC171" s="93">
        <v>33.494999999999997</v>
      </c>
      <c r="AD171" s="93">
        <v>10.149999999999999</v>
      </c>
      <c r="AE171" s="87">
        <v>8.714500000000001</v>
      </c>
      <c r="AF171" s="87">
        <v>9</v>
      </c>
      <c r="AG171" s="87">
        <v>74.039372912203305</v>
      </c>
      <c r="AH171" s="87">
        <v>-0.41749763042827137</v>
      </c>
      <c r="AI171" s="87">
        <v>0</v>
      </c>
      <c r="AJ171" s="80">
        <v>20</v>
      </c>
      <c r="AK171" s="80">
        <v>1</v>
      </c>
      <c r="AL171" s="85">
        <v>1</v>
      </c>
      <c r="AM171" s="85">
        <v>2</v>
      </c>
      <c r="AN171" s="85">
        <v>2</v>
      </c>
      <c r="AO171" s="80">
        <v>1</v>
      </c>
      <c r="AP171" s="80">
        <v>1</v>
      </c>
    </row>
    <row r="172" spans="1:42" s="56" customFormat="1">
      <c r="A172" s="80" t="s">
        <v>197</v>
      </c>
      <c r="B172" s="80" t="s">
        <v>196</v>
      </c>
      <c r="C172" s="81">
        <v>40832</v>
      </c>
      <c r="D172" s="83">
        <v>0.37777777777777777</v>
      </c>
      <c r="E172" s="83">
        <v>0.3972222222222222</v>
      </c>
      <c r="F172" s="83">
        <f t="shared" si="10"/>
        <v>1.9444444444444431E-2</v>
      </c>
      <c r="G172" s="85">
        <v>3</v>
      </c>
      <c r="H172" s="85">
        <v>20</v>
      </c>
      <c r="I172" s="83">
        <v>0.39166666666666666</v>
      </c>
      <c r="J172" s="83">
        <f>I172-D172</f>
        <v>1.3888888888888895E-2</v>
      </c>
      <c r="K172" s="80" t="s">
        <v>19</v>
      </c>
      <c r="L172" s="85">
        <v>2</v>
      </c>
      <c r="M172" s="80"/>
      <c r="N172" s="80" t="s">
        <v>174</v>
      </c>
      <c r="O172" s="80" t="s">
        <v>175</v>
      </c>
      <c r="P172" s="80">
        <v>120</v>
      </c>
      <c r="Q172" s="86">
        <v>24.658919999999998</v>
      </c>
      <c r="R172" s="86">
        <v>-112.17791</v>
      </c>
      <c r="S172" s="87" t="s">
        <v>152</v>
      </c>
      <c r="T172" s="87" t="s">
        <v>152</v>
      </c>
      <c r="U172" s="84">
        <v>6</v>
      </c>
      <c r="V172" s="80" t="s">
        <v>153</v>
      </c>
      <c r="W172" s="93">
        <v>36.959999999999994</v>
      </c>
      <c r="X172" s="93">
        <v>11.2</v>
      </c>
      <c r="Y172" s="93">
        <v>30.029999999999998</v>
      </c>
      <c r="Z172" s="93">
        <v>9.1</v>
      </c>
      <c r="AA172" s="93">
        <v>36.959999999999994</v>
      </c>
      <c r="AB172" s="93">
        <v>11.2</v>
      </c>
      <c r="AC172" s="93">
        <v>33.494999999999997</v>
      </c>
      <c r="AD172" s="93">
        <v>10.149999999999999</v>
      </c>
      <c r="AE172" s="87">
        <v>16.194500000000001</v>
      </c>
      <c r="AF172" s="87">
        <v>16</v>
      </c>
      <c r="AG172" s="87">
        <v>593.9131834357014</v>
      </c>
      <c r="AH172" s="87">
        <v>0.93417427693282351</v>
      </c>
      <c r="AI172" s="87">
        <v>0.93417427693282351</v>
      </c>
      <c r="AJ172" s="80">
        <v>20</v>
      </c>
      <c r="AK172" s="80">
        <v>1</v>
      </c>
      <c r="AL172" s="85">
        <v>1</v>
      </c>
      <c r="AM172" s="85">
        <v>2</v>
      </c>
      <c r="AN172" s="85">
        <v>2</v>
      </c>
      <c r="AO172" s="80">
        <v>1</v>
      </c>
      <c r="AP172" s="80">
        <v>1</v>
      </c>
    </row>
    <row r="173" spans="1:42" s="56" customFormat="1">
      <c r="A173" s="80" t="s">
        <v>197</v>
      </c>
      <c r="B173" s="80" t="s">
        <v>196</v>
      </c>
      <c r="C173" s="81">
        <v>40832</v>
      </c>
      <c r="D173" s="83">
        <v>0.37777777777777777</v>
      </c>
      <c r="E173" s="83">
        <v>0.3972222222222222</v>
      </c>
      <c r="F173" s="83">
        <f t="shared" si="10"/>
        <v>1.9444444444444431E-2</v>
      </c>
      <c r="G173" s="85">
        <v>4</v>
      </c>
      <c r="H173" s="85">
        <v>12</v>
      </c>
      <c r="I173" s="83">
        <v>0.39305555555555555</v>
      </c>
      <c r="J173" s="83">
        <f>I173-D173</f>
        <v>1.5277777777777779E-2</v>
      </c>
      <c r="K173" s="80" t="s">
        <v>19</v>
      </c>
      <c r="L173" s="85">
        <v>2</v>
      </c>
      <c r="M173" s="80"/>
      <c r="N173" s="80" t="s">
        <v>174</v>
      </c>
      <c r="O173" s="80" t="s">
        <v>175</v>
      </c>
      <c r="P173" s="80">
        <v>120</v>
      </c>
      <c r="Q173" s="86">
        <v>24.658919999999998</v>
      </c>
      <c r="R173" s="86">
        <v>-112.17791</v>
      </c>
      <c r="S173" s="87" t="s">
        <v>152</v>
      </c>
      <c r="T173" s="87" t="s">
        <v>152</v>
      </c>
      <c r="U173" s="84">
        <v>6</v>
      </c>
      <c r="V173" s="80" t="s">
        <v>153</v>
      </c>
      <c r="W173" s="93">
        <v>36.959999999999994</v>
      </c>
      <c r="X173" s="93">
        <v>11.2</v>
      </c>
      <c r="Y173" s="93">
        <v>30.029999999999998</v>
      </c>
      <c r="Z173" s="93">
        <v>9.1</v>
      </c>
      <c r="AA173" s="93">
        <v>36.959999999999994</v>
      </c>
      <c r="AB173" s="93">
        <v>11.2</v>
      </c>
      <c r="AC173" s="93">
        <v>33.494999999999997</v>
      </c>
      <c r="AD173" s="93">
        <v>10.149999999999999</v>
      </c>
      <c r="AE173" s="87">
        <v>10.2105</v>
      </c>
      <c r="AF173" s="87">
        <v>10</v>
      </c>
      <c r="AG173" s="87">
        <v>126.07993341662893</v>
      </c>
      <c r="AH173" s="87">
        <v>-0.28219217311676476</v>
      </c>
      <c r="AI173" s="87">
        <v>0</v>
      </c>
      <c r="AJ173" s="80">
        <v>22</v>
      </c>
      <c r="AK173" s="80">
        <v>1</v>
      </c>
      <c r="AL173" s="85">
        <v>1</v>
      </c>
      <c r="AM173" s="85">
        <v>2</v>
      </c>
      <c r="AN173" s="85">
        <v>2</v>
      </c>
      <c r="AO173" s="80">
        <v>1</v>
      </c>
      <c r="AP173" s="80">
        <v>1</v>
      </c>
    </row>
    <row r="174" spans="1:42" s="55" customFormat="1">
      <c r="A174" s="65" t="s">
        <v>173</v>
      </c>
      <c r="B174" s="65" t="s">
        <v>149</v>
      </c>
      <c r="C174" s="66">
        <v>40833</v>
      </c>
      <c r="D174" s="68">
        <v>0.54861111111111105</v>
      </c>
      <c r="E174" s="68">
        <v>0.57222222222222219</v>
      </c>
      <c r="F174" s="83">
        <f t="shared" si="10"/>
        <v>2.3611111111111138E-2</v>
      </c>
      <c r="G174" s="70">
        <v>1</v>
      </c>
      <c r="H174" s="70">
        <v>18</v>
      </c>
      <c r="I174" s="68">
        <v>0.55208333333333337</v>
      </c>
      <c r="J174" s="68">
        <f t="shared" si="14"/>
        <v>3.4722222222223209E-3</v>
      </c>
      <c r="K174" s="65" t="s">
        <v>17</v>
      </c>
      <c r="L174" s="70">
        <v>2</v>
      </c>
      <c r="M174" s="65"/>
      <c r="N174" s="65" t="s">
        <v>174</v>
      </c>
      <c r="O174" s="65" t="s">
        <v>175</v>
      </c>
      <c r="P174" s="65">
        <v>90</v>
      </c>
      <c r="Q174" s="71">
        <v>24.65823</v>
      </c>
      <c r="R174" s="71">
        <v>-112.17747</v>
      </c>
      <c r="S174" s="72" t="s">
        <v>152</v>
      </c>
      <c r="T174" s="72" t="s">
        <v>152</v>
      </c>
      <c r="U174" s="69">
        <v>8</v>
      </c>
      <c r="V174" s="65" t="s">
        <v>153</v>
      </c>
      <c r="W174" s="76">
        <v>25</v>
      </c>
      <c r="X174" s="76">
        <v>7.5757575757575761</v>
      </c>
      <c r="Y174" s="76">
        <v>21</v>
      </c>
      <c r="Z174" s="76">
        <v>6.3636363636363642</v>
      </c>
      <c r="AA174" s="76">
        <v>25</v>
      </c>
      <c r="AB174" s="76">
        <v>7.5757575757575761</v>
      </c>
      <c r="AC174" s="76">
        <v>23</v>
      </c>
      <c r="AD174" s="76">
        <v>6.9696969696969706</v>
      </c>
      <c r="AE174" s="72">
        <v>14.698500000000001</v>
      </c>
      <c r="AF174" s="72">
        <v>15</v>
      </c>
      <c r="AG174" s="72">
        <v>428.83019204754055</v>
      </c>
      <c r="AH174" s="72">
        <v>0.50495849932360548</v>
      </c>
      <c r="AI174" s="72">
        <v>0.50495849932360548</v>
      </c>
      <c r="AJ174" s="65">
        <v>5</v>
      </c>
      <c r="AK174" s="65">
        <v>1</v>
      </c>
      <c r="AL174" s="70">
        <v>2</v>
      </c>
      <c r="AM174" s="70">
        <v>5</v>
      </c>
      <c r="AN174" s="70">
        <v>5</v>
      </c>
      <c r="AO174" s="65">
        <v>1</v>
      </c>
      <c r="AP174" s="65">
        <v>1</v>
      </c>
    </row>
    <row r="175" spans="1:42" s="55" customFormat="1">
      <c r="A175" s="65" t="s">
        <v>173</v>
      </c>
      <c r="B175" s="65" t="s">
        <v>149</v>
      </c>
      <c r="C175" s="66">
        <v>40833</v>
      </c>
      <c r="D175" s="68">
        <v>0.54861111111111105</v>
      </c>
      <c r="E175" s="68">
        <v>0.57222222222222219</v>
      </c>
      <c r="F175" s="83">
        <f t="shared" si="10"/>
        <v>2.3611111111111138E-2</v>
      </c>
      <c r="G175" s="70">
        <v>2</v>
      </c>
      <c r="H175" s="70">
        <v>16</v>
      </c>
      <c r="I175" s="68">
        <v>0.55486111111111114</v>
      </c>
      <c r="J175" s="68">
        <f t="shared" si="14"/>
        <v>6.2500000000000888E-3</v>
      </c>
      <c r="K175" s="65" t="s">
        <v>17</v>
      </c>
      <c r="L175" s="70">
        <v>2</v>
      </c>
      <c r="M175" s="65"/>
      <c r="N175" s="65" t="s">
        <v>174</v>
      </c>
      <c r="O175" s="65" t="s">
        <v>175</v>
      </c>
      <c r="P175" s="65">
        <v>90</v>
      </c>
      <c r="Q175" s="71">
        <v>24.65823</v>
      </c>
      <c r="R175" s="71">
        <v>-112.17747</v>
      </c>
      <c r="S175" s="72" t="s">
        <v>152</v>
      </c>
      <c r="T175" s="72" t="s">
        <v>152</v>
      </c>
      <c r="U175" s="69">
        <v>8</v>
      </c>
      <c r="V175" s="65" t="s">
        <v>153</v>
      </c>
      <c r="W175" s="76">
        <v>25</v>
      </c>
      <c r="X175" s="76">
        <v>7.5757575757575761</v>
      </c>
      <c r="Y175" s="76">
        <v>21</v>
      </c>
      <c r="Z175" s="76">
        <v>6.3636363636363642</v>
      </c>
      <c r="AA175" s="76">
        <v>25</v>
      </c>
      <c r="AB175" s="76">
        <v>7.5757575757575761</v>
      </c>
      <c r="AC175" s="76">
        <v>23</v>
      </c>
      <c r="AD175" s="76">
        <v>6.9696969696969706</v>
      </c>
      <c r="AE175" s="72">
        <v>13.202500000000001</v>
      </c>
      <c r="AF175" s="72">
        <v>13</v>
      </c>
      <c r="AG175" s="72">
        <v>298.98731991165073</v>
      </c>
      <c r="AH175" s="72">
        <v>0.16736703177029189</v>
      </c>
      <c r="AI175" s="72">
        <v>0.16736703177029189</v>
      </c>
      <c r="AJ175" s="65">
        <v>9</v>
      </c>
      <c r="AK175" s="65">
        <v>1</v>
      </c>
      <c r="AL175" s="70">
        <v>2</v>
      </c>
      <c r="AM175" s="70">
        <v>5</v>
      </c>
      <c r="AN175" s="70">
        <v>5</v>
      </c>
      <c r="AO175" s="65">
        <v>1</v>
      </c>
      <c r="AP175" s="65">
        <v>1</v>
      </c>
    </row>
    <row r="176" spans="1:42" s="55" customFormat="1">
      <c r="A176" s="65" t="s">
        <v>173</v>
      </c>
      <c r="B176" s="65" t="s">
        <v>149</v>
      </c>
      <c r="C176" s="66">
        <v>40833</v>
      </c>
      <c r="D176" s="68">
        <v>0.54861111111111105</v>
      </c>
      <c r="E176" s="68">
        <v>0.57222222222222219</v>
      </c>
      <c r="F176" s="83">
        <f t="shared" si="10"/>
        <v>2.3611111111111138E-2</v>
      </c>
      <c r="G176" s="70">
        <v>3</v>
      </c>
      <c r="H176" s="70">
        <v>17</v>
      </c>
      <c r="I176" s="68">
        <v>0.56041666666666667</v>
      </c>
      <c r="J176" s="68">
        <f t="shared" si="14"/>
        <v>1.1805555555555625E-2</v>
      </c>
      <c r="K176" s="65" t="s">
        <v>17</v>
      </c>
      <c r="L176" s="70">
        <v>2</v>
      </c>
      <c r="M176" s="65"/>
      <c r="N176" s="65" t="s">
        <v>174</v>
      </c>
      <c r="O176" s="65" t="s">
        <v>175</v>
      </c>
      <c r="P176" s="65">
        <v>90</v>
      </c>
      <c r="Q176" s="71">
        <v>24.65823</v>
      </c>
      <c r="R176" s="71">
        <v>-112.17747</v>
      </c>
      <c r="S176" s="72" t="s">
        <v>152</v>
      </c>
      <c r="T176" s="72" t="s">
        <v>152</v>
      </c>
      <c r="U176" s="69">
        <v>8</v>
      </c>
      <c r="V176" s="65" t="s">
        <v>153</v>
      </c>
      <c r="W176" s="76">
        <v>25</v>
      </c>
      <c r="X176" s="76">
        <v>7.5757575757575761</v>
      </c>
      <c r="Y176" s="76">
        <v>21</v>
      </c>
      <c r="Z176" s="76">
        <v>6.3636363636363642</v>
      </c>
      <c r="AA176" s="76">
        <v>25</v>
      </c>
      <c r="AB176" s="76">
        <v>7.5757575757575761</v>
      </c>
      <c r="AC176" s="76">
        <v>23</v>
      </c>
      <c r="AD176" s="76">
        <v>6.9696969696969706</v>
      </c>
      <c r="AE176" s="72">
        <v>13.9505</v>
      </c>
      <c r="AF176" s="72">
        <v>14</v>
      </c>
      <c r="AG176" s="72">
        <v>359.80704047984557</v>
      </c>
      <c r="AH176" s="72">
        <v>0.32549830524759849</v>
      </c>
      <c r="AI176" s="72">
        <v>0.32549830524759849</v>
      </c>
      <c r="AJ176" s="65">
        <v>15</v>
      </c>
      <c r="AK176" s="65">
        <v>1</v>
      </c>
      <c r="AL176" s="70">
        <v>2</v>
      </c>
      <c r="AM176" s="70">
        <v>5</v>
      </c>
      <c r="AN176" s="70">
        <v>5</v>
      </c>
      <c r="AO176" s="65">
        <v>1</v>
      </c>
      <c r="AP176" s="65">
        <v>1</v>
      </c>
    </row>
    <row r="177" spans="1:43" s="55" customFormat="1">
      <c r="A177" s="65" t="s">
        <v>173</v>
      </c>
      <c r="B177" s="65" t="s">
        <v>149</v>
      </c>
      <c r="C177" s="66">
        <v>40833</v>
      </c>
      <c r="D177" s="68">
        <v>0.54861111111111105</v>
      </c>
      <c r="E177" s="68">
        <v>0.57222222222222219</v>
      </c>
      <c r="F177" s="83">
        <f t="shared" si="10"/>
        <v>2.3611111111111138E-2</v>
      </c>
      <c r="G177" s="70">
        <v>4</v>
      </c>
      <c r="H177" s="70">
        <v>16</v>
      </c>
      <c r="I177" s="68">
        <v>0.56180555555555556</v>
      </c>
      <c r="J177" s="68">
        <f t="shared" si="14"/>
        <v>1.3194444444444509E-2</v>
      </c>
      <c r="K177" s="65" t="s">
        <v>17</v>
      </c>
      <c r="L177" s="70">
        <v>2</v>
      </c>
      <c r="M177" s="65"/>
      <c r="N177" s="65" t="s">
        <v>174</v>
      </c>
      <c r="O177" s="65" t="s">
        <v>175</v>
      </c>
      <c r="P177" s="65">
        <v>90</v>
      </c>
      <c r="Q177" s="71">
        <v>24.65823</v>
      </c>
      <c r="R177" s="71">
        <v>-112.17747</v>
      </c>
      <c r="S177" s="72" t="s">
        <v>152</v>
      </c>
      <c r="T177" s="72" t="s">
        <v>152</v>
      </c>
      <c r="U177" s="69">
        <v>8</v>
      </c>
      <c r="V177" s="65" t="s">
        <v>153</v>
      </c>
      <c r="W177" s="76">
        <v>25</v>
      </c>
      <c r="X177" s="76">
        <v>7.5757575757575761</v>
      </c>
      <c r="Y177" s="76">
        <v>21</v>
      </c>
      <c r="Z177" s="76">
        <v>6.3636363636363642</v>
      </c>
      <c r="AA177" s="76">
        <v>25</v>
      </c>
      <c r="AB177" s="76">
        <v>7.5757575757575761</v>
      </c>
      <c r="AC177" s="76">
        <v>23</v>
      </c>
      <c r="AD177" s="76">
        <v>6.9696969696969706</v>
      </c>
      <c r="AE177" s="72">
        <v>13.202500000000001</v>
      </c>
      <c r="AF177" s="72">
        <v>13</v>
      </c>
      <c r="AG177" s="72">
        <v>298.98731991165073</v>
      </c>
      <c r="AH177" s="72">
        <v>0.16736703177029189</v>
      </c>
      <c r="AI177" s="72">
        <v>0.16736703177029189</v>
      </c>
      <c r="AJ177" s="65">
        <v>17</v>
      </c>
      <c r="AK177" s="65">
        <v>1</v>
      </c>
      <c r="AL177" s="70">
        <v>2</v>
      </c>
      <c r="AM177" s="70">
        <v>5</v>
      </c>
      <c r="AN177" s="70">
        <v>5</v>
      </c>
      <c r="AO177" s="65">
        <v>1</v>
      </c>
      <c r="AP177" s="65">
        <v>1</v>
      </c>
    </row>
    <row r="178" spans="1:43" s="55" customFormat="1">
      <c r="A178" s="65" t="s">
        <v>173</v>
      </c>
      <c r="B178" s="65" t="s">
        <v>149</v>
      </c>
      <c r="C178" s="66">
        <v>40833</v>
      </c>
      <c r="D178" s="68">
        <v>0.54861111111111105</v>
      </c>
      <c r="E178" s="68">
        <v>0.57222222222222219</v>
      </c>
      <c r="F178" s="83">
        <f t="shared" si="10"/>
        <v>2.3611111111111138E-2</v>
      </c>
      <c r="G178" s="70">
        <v>5</v>
      </c>
      <c r="H178" s="70">
        <v>14</v>
      </c>
      <c r="I178" s="68">
        <v>0.56666666666666665</v>
      </c>
      <c r="J178" s="68">
        <f t="shared" si="14"/>
        <v>1.8055555555555602E-2</v>
      </c>
      <c r="K178" s="65" t="s">
        <v>17</v>
      </c>
      <c r="L178" s="70">
        <v>2</v>
      </c>
      <c r="M178" s="65"/>
      <c r="N178" s="65" t="s">
        <v>174</v>
      </c>
      <c r="O178" s="65" t="s">
        <v>175</v>
      </c>
      <c r="P178" s="65">
        <v>90</v>
      </c>
      <c r="Q178" s="71">
        <v>24.65823</v>
      </c>
      <c r="R178" s="71">
        <v>-112.17747</v>
      </c>
      <c r="S178" s="72" t="s">
        <v>152</v>
      </c>
      <c r="T178" s="72" t="s">
        <v>152</v>
      </c>
      <c r="U178" s="69">
        <v>8</v>
      </c>
      <c r="V178" s="65" t="s">
        <v>153</v>
      </c>
      <c r="W178" s="76">
        <v>25</v>
      </c>
      <c r="X178" s="76">
        <v>7.5757575757575761</v>
      </c>
      <c r="Y178" s="76">
        <v>21</v>
      </c>
      <c r="Z178" s="76">
        <v>6.3636363636363642</v>
      </c>
      <c r="AA178" s="76">
        <v>25</v>
      </c>
      <c r="AB178" s="76">
        <v>7.5757575757575761</v>
      </c>
      <c r="AC178" s="76">
        <v>23</v>
      </c>
      <c r="AD178" s="76">
        <v>6.9696969696969706</v>
      </c>
      <c r="AE178" s="72">
        <v>11.7065</v>
      </c>
      <c r="AF178" s="72">
        <v>12</v>
      </c>
      <c r="AG178" s="72">
        <v>199.60111901661068</v>
      </c>
      <c r="AH178" s="72">
        <v>-9.1037090556812195E-2</v>
      </c>
      <c r="AI178" s="72">
        <v>0</v>
      </c>
      <c r="AJ178" s="65">
        <v>24</v>
      </c>
      <c r="AK178" s="65">
        <v>1</v>
      </c>
      <c r="AL178" s="70">
        <v>2</v>
      </c>
      <c r="AM178" s="70">
        <v>5</v>
      </c>
      <c r="AN178" s="70">
        <v>5</v>
      </c>
      <c r="AO178" s="65">
        <v>1</v>
      </c>
      <c r="AP178" s="65">
        <v>1</v>
      </c>
    </row>
    <row r="179" spans="1:43" s="55" customFormat="1">
      <c r="A179" s="65" t="s">
        <v>173</v>
      </c>
      <c r="B179" s="65" t="s">
        <v>149</v>
      </c>
      <c r="C179" s="66">
        <v>40833</v>
      </c>
      <c r="D179" s="68">
        <v>0.54861111111111105</v>
      </c>
      <c r="E179" s="68">
        <v>0.57222222222222219</v>
      </c>
      <c r="F179" s="83">
        <f t="shared" si="10"/>
        <v>2.3611111111111138E-2</v>
      </c>
      <c r="G179" s="70">
        <v>6</v>
      </c>
      <c r="H179" s="70">
        <v>19</v>
      </c>
      <c r="I179" s="68">
        <v>0.56805555555555554</v>
      </c>
      <c r="J179" s="68">
        <f t="shared" si="14"/>
        <v>1.9444444444444486E-2</v>
      </c>
      <c r="K179" s="65" t="s">
        <v>17</v>
      </c>
      <c r="L179" s="70">
        <v>2</v>
      </c>
      <c r="M179" s="65"/>
      <c r="N179" s="65" t="s">
        <v>174</v>
      </c>
      <c r="O179" s="65" t="s">
        <v>175</v>
      </c>
      <c r="P179" s="65">
        <v>90</v>
      </c>
      <c r="Q179" s="71">
        <v>24.65823</v>
      </c>
      <c r="R179" s="71">
        <v>-112.17747</v>
      </c>
      <c r="S179" s="72" t="s">
        <v>152</v>
      </c>
      <c r="T179" s="72" t="s">
        <v>152</v>
      </c>
      <c r="U179" s="69">
        <v>8</v>
      </c>
      <c r="V179" s="65" t="s">
        <v>153</v>
      </c>
      <c r="W179" s="76">
        <v>25</v>
      </c>
      <c r="X179" s="76">
        <v>7.5757575757575761</v>
      </c>
      <c r="Y179" s="76">
        <v>21</v>
      </c>
      <c r="Z179" s="76">
        <v>6.3636363636363642</v>
      </c>
      <c r="AA179" s="76">
        <v>25</v>
      </c>
      <c r="AB179" s="76">
        <v>7.5757575757575761</v>
      </c>
      <c r="AC179" s="76">
        <v>23</v>
      </c>
      <c r="AD179" s="76">
        <v>6.9696969696969706</v>
      </c>
      <c r="AE179" s="72">
        <v>15.4465</v>
      </c>
      <c r="AF179" s="72">
        <v>15</v>
      </c>
      <c r="AG179" s="72">
        <v>506.66058069508574</v>
      </c>
      <c r="AH179" s="72">
        <v>0.70731750980722297</v>
      </c>
      <c r="AI179" s="72">
        <v>0.70731750980722297</v>
      </c>
      <c r="AJ179" s="65">
        <v>26</v>
      </c>
      <c r="AK179" s="65">
        <v>1</v>
      </c>
      <c r="AL179" s="70">
        <v>2</v>
      </c>
      <c r="AM179" s="70">
        <v>5</v>
      </c>
      <c r="AN179" s="70">
        <v>5</v>
      </c>
      <c r="AO179" s="65">
        <v>1</v>
      </c>
      <c r="AP179" s="65">
        <v>1</v>
      </c>
    </row>
    <row r="180" spans="1:43" s="55" customFormat="1">
      <c r="A180" s="65" t="s">
        <v>173</v>
      </c>
      <c r="B180" s="65" t="s">
        <v>149</v>
      </c>
      <c r="C180" s="66">
        <v>40833</v>
      </c>
      <c r="D180" s="68">
        <v>0.54861111111111105</v>
      </c>
      <c r="E180" s="68">
        <v>0.57222222222222219</v>
      </c>
      <c r="F180" s="83">
        <f t="shared" si="10"/>
        <v>2.3611111111111138E-2</v>
      </c>
      <c r="G180" s="70">
        <v>7</v>
      </c>
      <c r="H180" s="70">
        <v>13</v>
      </c>
      <c r="I180" s="68">
        <v>0.5708333333333333</v>
      </c>
      <c r="J180" s="68">
        <f t="shared" si="14"/>
        <v>2.2222222222222254E-2</v>
      </c>
      <c r="K180" s="65" t="s">
        <v>17</v>
      </c>
      <c r="L180" s="70">
        <v>2</v>
      </c>
      <c r="M180" s="65"/>
      <c r="N180" s="65" t="s">
        <v>174</v>
      </c>
      <c r="O180" s="65" t="s">
        <v>175</v>
      </c>
      <c r="P180" s="65">
        <v>90</v>
      </c>
      <c r="Q180" s="71">
        <v>24.65823</v>
      </c>
      <c r="R180" s="71">
        <v>-112.17747</v>
      </c>
      <c r="S180" s="72" t="s">
        <v>152</v>
      </c>
      <c r="T180" s="72" t="s">
        <v>152</v>
      </c>
      <c r="U180" s="69">
        <v>8</v>
      </c>
      <c r="V180" s="65" t="s">
        <v>153</v>
      </c>
      <c r="W180" s="76">
        <v>25</v>
      </c>
      <c r="X180" s="76">
        <v>7.5757575757575761</v>
      </c>
      <c r="Y180" s="76">
        <v>21</v>
      </c>
      <c r="Z180" s="76">
        <v>6.3636363636363642</v>
      </c>
      <c r="AA180" s="76">
        <v>25</v>
      </c>
      <c r="AB180" s="76">
        <v>7.5757575757575761</v>
      </c>
      <c r="AC180" s="76">
        <v>23</v>
      </c>
      <c r="AD180" s="76">
        <v>6.9696969696969706</v>
      </c>
      <c r="AE180" s="72">
        <v>10.958500000000001</v>
      </c>
      <c r="AF180" s="72">
        <v>11</v>
      </c>
      <c r="AG180" s="72">
        <v>159.88648485388254</v>
      </c>
      <c r="AH180" s="72">
        <v>-0.19429513937990539</v>
      </c>
      <c r="AI180" s="72">
        <v>0</v>
      </c>
      <c r="AJ180" s="65">
        <v>30</v>
      </c>
      <c r="AK180" s="65">
        <v>1</v>
      </c>
      <c r="AL180" s="70">
        <v>2</v>
      </c>
      <c r="AM180" s="70">
        <v>5</v>
      </c>
      <c r="AN180" s="70">
        <v>5</v>
      </c>
      <c r="AO180" s="65">
        <v>1</v>
      </c>
      <c r="AP180" s="65">
        <v>1</v>
      </c>
    </row>
    <row r="181" spans="1:43" s="56" customFormat="1">
      <c r="A181" s="80" t="s">
        <v>193</v>
      </c>
      <c r="B181" s="80" t="s">
        <v>177</v>
      </c>
      <c r="C181" s="81">
        <v>40833</v>
      </c>
      <c r="D181" s="83">
        <v>6.9444444444444447E-4</v>
      </c>
      <c r="E181" s="83">
        <v>3.0555555555555555E-2</v>
      </c>
      <c r="F181" s="83">
        <f t="shared" si="10"/>
        <v>2.9861111111111109E-2</v>
      </c>
      <c r="G181" s="85">
        <v>1</v>
      </c>
      <c r="H181" s="85">
        <v>11</v>
      </c>
      <c r="I181" s="83">
        <v>4.1666666666666666E-3</v>
      </c>
      <c r="J181" s="83">
        <f t="shared" si="14"/>
        <v>3.472222222222222E-3</v>
      </c>
      <c r="K181" s="80" t="s">
        <v>17</v>
      </c>
      <c r="L181" s="85">
        <v>2</v>
      </c>
      <c r="M181" s="80"/>
      <c r="N181" s="80" t="s">
        <v>174</v>
      </c>
      <c r="O181" s="80" t="s">
        <v>175</v>
      </c>
      <c r="P181" s="80">
        <v>30</v>
      </c>
      <c r="Q181" s="86">
        <v>24.658930000000002</v>
      </c>
      <c r="R181" s="86">
        <v>-112.17547</v>
      </c>
      <c r="S181" s="87" t="s">
        <v>152</v>
      </c>
      <c r="T181" s="87" t="s">
        <v>152</v>
      </c>
      <c r="U181" s="84">
        <v>7</v>
      </c>
      <c r="V181" s="80" t="s">
        <v>153</v>
      </c>
      <c r="W181" s="93">
        <v>22.439999999999998</v>
      </c>
      <c r="X181" s="93">
        <v>6.8</v>
      </c>
      <c r="Y181" s="93">
        <v>40.590000000000003</v>
      </c>
      <c r="Z181" s="93">
        <v>12.3</v>
      </c>
      <c r="AA181" s="93">
        <v>40.590000000000003</v>
      </c>
      <c r="AB181" s="93">
        <v>12.3</v>
      </c>
      <c r="AC181" s="93">
        <v>31.515000000000001</v>
      </c>
      <c r="AD181" s="93">
        <v>9.5500000000000007</v>
      </c>
      <c r="AE181" s="87">
        <v>9.4625000000000004</v>
      </c>
      <c r="AF181" s="87">
        <v>9</v>
      </c>
      <c r="AG181" s="87">
        <v>97.640010435523564</v>
      </c>
      <c r="AH181" s="87">
        <v>-0.35613597286763871</v>
      </c>
      <c r="AI181" s="87">
        <v>0</v>
      </c>
      <c r="AJ181" s="80">
        <v>6</v>
      </c>
      <c r="AK181" s="80">
        <v>1</v>
      </c>
      <c r="AL181" s="85">
        <v>2</v>
      </c>
      <c r="AM181" s="85">
        <v>6</v>
      </c>
      <c r="AN181" s="85">
        <v>6</v>
      </c>
      <c r="AO181" s="80">
        <v>1</v>
      </c>
      <c r="AP181" s="80">
        <v>1</v>
      </c>
    </row>
    <row r="182" spans="1:43" s="64" customFormat="1">
      <c r="A182" s="80" t="s">
        <v>193</v>
      </c>
      <c r="B182" s="80" t="s">
        <v>177</v>
      </c>
      <c r="C182" s="81">
        <v>40833</v>
      </c>
      <c r="D182" s="83">
        <v>6.9444444444444447E-4</v>
      </c>
      <c r="E182" s="83">
        <v>3.0555555555555555E-2</v>
      </c>
      <c r="F182" s="83">
        <f t="shared" si="10"/>
        <v>2.9861111111111109E-2</v>
      </c>
      <c r="G182" s="85">
        <v>2</v>
      </c>
      <c r="H182" s="85">
        <v>8</v>
      </c>
      <c r="I182" s="83">
        <v>6.9444444444444441E-3</v>
      </c>
      <c r="J182" s="83">
        <f t="shared" si="14"/>
        <v>6.2499999999999995E-3</v>
      </c>
      <c r="K182" s="80" t="s">
        <v>17</v>
      </c>
      <c r="L182" s="85">
        <v>2</v>
      </c>
      <c r="M182" s="80"/>
      <c r="N182" s="80" t="s">
        <v>174</v>
      </c>
      <c r="O182" s="80" t="s">
        <v>175</v>
      </c>
      <c r="P182" s="80">
        <v>30</v>
      </c>
      <c r="Q182" s="86">
        <v>24.658930000000002</v>
      </c>
      <c r="R182" s="86">
        <v>-112.17547</v>
      </c>
      <c r="S182" s="87" t="s">
        <v>152</v>
      </c>
      <c r="T182" s="87" t="s">
        <v>152</v>
      </c>
      <c r="U182" s="84">
        <v>7</v>
      </c>
      <c r="V182" s="80" t="s">
        <v>153</v>
      </c>
      <c r="W182" s="93">
        <v>22.439999999999998</v>
      </c>
      <c r="X182" s="93">
        <v>6.8</v>
      </c>
      <c r="Y182" s="93">
        <v>40.590000000000003</v>
      </c>
      <c r="Z182" s="93">
        <v>12.3</v>
      </c>
      <c r="AA182" s="93">
        <v>40.590000000000003</v>
      </c>
      <c r="AB182" s="93">
        <v>12.3</v>
      </c>
      <c r="AC182" s="93">
        <v>31.515000000000001</v>
      </c>
      <c r="AD182" s="93">
        <v>9.5500000000000007</v>
      </c>
      <c r="AE182" s="87">
        <v>7.2184999999999997</v>
      </c>
      <c r="AF182" s="87">
        <v>7</v>
      </c>
      <c r="AG182" s="87">
        <v>39.321475564653859</v>
      </c>
      <c r="AH182" s="87">
        <v>-0.5077641635318999</v>
      </c>
      <c r="AI182" s="87">
        <v>0</v>
      </c>
      <c r="AJ182" s="80">
        <v>10</v>
      </c>
      <c r="AK182" s="80">
        <v>1</v>
      </c>
      <c r="AL182" s="85">
        <v>2</v>
      </c>
      <c r="AM182" s="85">
        <v>6</v>
      </c>
      <c r="AN182" s="85">
        <v>6</v>
      </c>
      <c r="AO182" s="80">
        <v>1</v>
      </c>
      <c r="AP182" s="80">
        <v>1</v>
      </c>
      <c r="AQ182" s="63"/>
    </row>
    <row r="183" spans="1:43" s="64" customFormat="1">
      <c r="A183" s="80" t="s">
        <v>193</v>
      </c>
      <c r="B183" s="80" t="s">
        <v>177</v>
      </c>
      <c r="C183" s="81">
        <v>40833</v>
      </c>
      <c r="D183" s="83">
        <v>6.9444444444444447E-4</v>
      </c>
      <c r="E183" s="83">
        <v>3.0555555555555555E-2</v>
      </c>
      <c r="F183" s="83">
        <f t="shared" si="10"/>
        <v>2.9861111111111109E-2</v>
      </c>
      <c r="G183" s="85">
        <v>2</v>
      </c>
      <c r="H183" s="85">
        <v>17</v>
      </c>
      <c r="I183" s="83">
        <v>6.9444444444444441E-3</v>
      </c>
      <c r="J183" s="83">
        <f t="shared" si="14"/>
        <v>6.2499999999999995E-3</v>
      </c>
      <c r="K183" s="80" t="s">
        <v>17</v>
      </c>
      <c r="L183" s="85">
        <v>2</v>
      </c>
      <c r="M183" s="80"/>
      <c r="N183" s="80" t="s">
        <v>174</v>
      </c>
      <c r="O183" s="80" t="s">
        <v>175</v>
      </c>
      <c r="P183" s="80">
        <v>30</v>
      </c>
      <c r="Q183" s="86">
        <v>24.658930000000002</v>
      </c>
      <c r="R183" s="86">
        <v>-112.17547</v>
      </c>
      <c r="S183" s="87" t="s">
        <v>152</v>
      </c>
      <c r="T183" s="87" t="s">
        <v>152</v>
      </c>
      <c r="U183" s="84">
        <v>7</v>
      </c>
      <c r="V183" s="80" t="s">
        <v>153</v>
      </c>
      <c r="W183" s="93">
        <v>22.439999999999998</v>
      </c>
      <c r="X183" s="93">
        <v>6.8</v>
      </c>
      <c r="Y183" s="93">
        <v>40.590000000000003</v>
      </c>
      <c r="Z183" s="93">
        <v>12.3</v>
      </c>
      <c r="AA183" s="93">
        <v>40.590000000000003</v>
      </c>
      <c r="AB183" s="93">
        <v>12.3</v>
      </c>
      <c r="AC183" s="93">
        <v>31.515000000000001</v>
      </c>
      <c r="AD183" s="93">
        <v>9.5500000000000007</v>
      </c>
      <c r="AE183" s="87">
        <v>13.9505</v>
      </c>
      <c r="AF183" s="87">
        <v>14</v>
      </c>
      <c r="AG183" s="87">
        <v>359.80704047984557</v>
      </c>
      <c r="AH183" s="87">
        <v>0.32549830524759849</v>
      </c>
      <c r="AI183" s="87">
        <v>0.32549830524759849</v>
      </c>
      <c r="AJ183" s="80">
        <v>10</v>
      </c>
      <c r="AK183" s="80">
        <v>1</v>
      </c>
      <c r="AL183" s="85">
        <v>2</v>
      </c>
      <c r="AM183" s="85">
        <v>6</v>
      </c>
      <c r="AN183" s="85">
        <v>6</v>
      </c>
      <c r="AO183" s="80">
        <v>1</v>
      </c>
      <c r="AP183" s="80">
        <v>1</v>
      </c>
      <c r="AQ183" s="63"/>
    </row>
    <row r="184" spans="1:43" s="64" customFormat="1">
      <c r="A184" s="80" t="s">
        <v>193</v>
      </c>
      <c r="B184" s="80" t="s">
        <v>177</v>
      </c>
      <c r="C184" s="81">
        <v>40833</v>
      </c>
      <c r="D184" s="83">
        <v>6.9444444444444447E-4</v>
      </c>
      <c r="E184" s="83">
        <v>3.0555555555555555E-2</v>
      </c>
      <c r="F184" s="83">
        <f t="shared" si="10"/>
        <v>2.9861111111111109E-2</v>
      </c>
      <c r="G184" s="85">
        <v>3</v>
      </c>
      <c r="H184" s="85">
        <v>16</v>
      </c>
      <c r="I184" s="83">
        <v>1.5972222222222224E-2</v>
      </c>
      <c r="J184" s="83">
        <f t="shared" si="14"/>
        <v>1.5277777777777781E-2</v>
      </c>
      <c r="K184" s="80" t="s">
        <v>17</v>
      </c>
      <c r="L184" s="85">
        <v>2</v>
      </c>
      <c r="M184" s="80"/>
      <c r="N184" s="80" t="s">
        <v>174</v>
      </c>
      <c r="O184" s="80" t="s">
        <v>175</v>
      </c>
      <c r="P184" s="80">
        <v>30</v>
      </c>
      <c r="Q184" s="86">
        <v>24.658930000000002</v>
      </c>
      <c r="R184" s="86">
        <v>-112.17547</v>
      </c>
      <c r="S184" s="87" t="s">
        <v>152</v>
      </c>
      <c r="T184" s="87" t="s">
        <v>152</v>
      </c>
      <c r="U184" s="84">
        <v>7</v>
      </c>
      <c r="V184" s="80" t="s">
        <v>153</v>
      </c>
      <c r="W184" s="93">
        <v>22.439999999999998</v>
      </c>
      <c r="X184" s="93">
        <v>6.8</v>
      </c>
      <c r="Y184" s="93">
        <v>40.590000000000003</v>
      </c>
      <c r="Z184" s="93">
        <v>12.3</v>
      </c>
      <c r="AA184" s="93">
        <v>40.590000000000003</v>
      </c>
      <c r="AB184" s="93">
        <v>12.3</v>
      </c>
      <c r="AC184" s="93">
        <v>31.515000000000001</v>
      </c>
      <c r="AD184" s="93">
        <v>9.5500000000000007</v>
      </c>
      <c r="AE184" s="87">
        <v>13.202500000000001</v>
      </c>
      <c r="AF184" s="87">
        <v>13</v>
      </c>
      <c r="AG184" s="87">
        <v>298.98731991165073</v>
      </c>
      <c r="AH184" s="87">
        <v>0.16736703177029189</v>
      </c>
      <c r="AI184" s="87">
        <v>0.16736703177029189</v>
      </c>
      <c r="AJ184" s="80">
        <v>23</v>
      </c>
      <c r="AK184" s="80">
        <v>1</v>
      </c>
      <c r="AL184" s="85">
        <v>2</v>
      </c>
      <c r="AM184" s="85">
        <v>6</v>
      </c>
      <c r="AN184" s="85">
        <v>6</v>
      </c>
      <c r="AO184" s="80">
        <v>1</v>
      </c>
      <c r="AP184" s="80">
        <v>1</v>
      </c>
      <c r="AQ184" s="63"/>
    </row>
    <row r="185" spans="1:43" s="64" customFormat="1">
      <c r="A185" s="80" t="s">
        <v>193</v>
      </c>
      <c r="B185" s="80" t="s">
        <v>177</v>
      </c>
      <c r="C185" s="81">
        <v>40833</v>
      </c>
      <c r="D185" s="83">
        <v>6.9444444444444447E-4</v>
      </c>
      <c r="E185" s="83">
        <v>3.0555555555555555E-2</v>
      </c>
      <c r="F185" s="83">
        <f t="shared" si="10"/>
        <v>2.9861111111111109E-2</v>
      </c>
      <c r="G185" s="85">
        <v>4</v>
      </c>
      <c r="H185" s="85">
        <v>18</v>
      </c>
      <c r="I185" s="83">
        <v>1.6666666666666666E-2</v>
      </c>
      <c r="J185" s="83">
        <f t="shared" si="14"/>
        <v>1.5972222222222221E-2</v>
      </c>
      <c r="K185" s="80" t="s">
        <v>17</v>
      </c>
      <c r="L185" s="85">
        <v>2</v>
      </c>
      <c r="M185" s="80"/>
      <c r="N185" s="80" t="s">
        <v>174</v>
      </c>
      <c r="O185" s="80" t="s">
        <v>175</v>
      </c>
      <c r="P185" s="80">
        <v>30</v>
      </c>
      <c r="Q185" s="86">
        <v>24.658930000000002</v>
      </c>
      <c r="R185" s="86">
        <v>-112.17547</v>
      </c>
      <c r="S185" s="87" t="s">
        <v>152</v>
      </c>
      <c r="T185" s="87" t="s">
        <v>152</v>
      </c>
      <c r="U185" s="84">
        <v>7</v>
      </c>
      <c r="V185" s="80" t="s">
        <v>153</v>
      </c>
      <c r="W185" s="93">
        <v>22.439999999999998</v>
      </c>
      <c r="X185" s="93">
        <v>6.8</v>
      </c>
      <c r="Y185" s="93">
        <v>40.590000000000003</v>
      </c>
      <c r="Z185" s="93">
        <v>12.3</v>
      </c>
      <c r="AA185" s="93">
        <v>40.590000000000003</v>
      </c>
      <c r="AB185" s="93">
        <v>12.3</v>
      </c>
      <c r="AC185" s="93">
        <v>31.515000000000001</v>
      </c>
      <c r="AD185" s="93">
        <v>9.5500000000000007</v>
      </c>
      <c r="AE185" s="87">
        <v>14.698500000000001</v>
      </c>
      <c r="AF185" s="87">
        <v>15</v>
      </c>
      <c r="AG185" s="87">
        <v>428.83019204754055</v>
      </c>
      <c r="AH185" s="87">
        <v>0.50495849932360548</v>
      </c>
      <c r="AI185" s="87">
        <v>0.50495849932360548</v>
      </c>
      <c r="AJ185" s="80">
        <v>24</v>
      </c>
      <c r="AK185" s="80">
        <v>1</v>
      </c>
      <c r="AL185" s="85">
        <v>2</v>
      </c>
      <c r="AM185" s="85">
        <v>6</v>
      </c>
      <c r="AN185" s="85">
        <v>6</v>
      </c>
      <c r="AO185" s="80">
        <v>1</v>
      </c>
      <c r="AP185" s="80">
        <v>1</v>
      </c>
      <c r="AQ185" s="63"/>
    </row>
    <row r="186" spans="1:43" s="64" customFormat="1">
      <c r="A186" s="80" t="s">
        <v>193</v>
      </c>
      <c r="B186" s="80" t="s">
        <v>177</v>
      </c>
      <c r="C186" s="81">
        <v>40833</v>
      </c>
      <c r="D186" s="83">
        <v>6.9444444444444447E-4</v>
      </c>
      <c r="E186" s="83">
        <v>3.0555555555555555E-2</v>
      </c>
      <c r="F186" s="83">
        <f t="shared" si="10"/>
        <v>2.9861111111111109E-2</v>
      </c>
      <c r="G186" s="85">
        <v>5</v>
      </c>
      <c r="H186" s="85">
        <v>18</v>
      </c>
      <c r="I186" s="83">
        <v>2.1527777777777781E-2</v>
      </c>
      <c r="J186" s="83">
        <f t="shared" si="14"/>
        <v>2.0833333333333336E-2</v>
      </c>
      <c r="K186" s="80" t="s">
        <v>17</v>
      </c>
      <c r="L186" s="85">
        <v>2</v>
      </c>
      <c r="M186" s="80"/>
      <c r="N186" s="80" t="s">
        <v>174</v>
      </c>
      <c r="O186" s="80" t="s">
        <v>175</v>
      </c>
      <c r="P186" s="80">
        <v>30</v>
      </c>
      <c r="Q186" s="86">
        <v>24.658930000000002</v>
      </c>
      <c r="R186" s="86">
        <v>-112.17547</v>
      </c>
      <c r="S186" s="87" t="s">
        <v>152</v>
      </c>
      <c r="T186" s="87" t="s">
        <v>152</v>
      </c>
      <c r="U186" s="84">
        <v>7</v>
      </c>
      <c r="V186" s="80" t="s">
        <v>153</v>
      </c>
      <c r="W186" s="93">
        <v>22.439999999999998</v>
      </c>
      <c r="X186" s="93">
        <v>6.8</v>
      </c>
      <c r="Y186" s="93">
        <v>40.590000000000003</v>
      </c>
      <c r="Z186" s="93">
        <v>12.3</v>
      </c>
      <c r="AA186" s="93">
        <v>40.590000000000003</v>
      </c>
      <c r="AB186" s="93">
        <v>12.3</v>
      </c>
      <c r="AC186" s="93">
        <v>31.515000000000001</v>
      </c>
      <c r="AD186" s="93">
        <v>9.5500000000000007</v>
      </c>
      <c r="AE186" s="87">
        <v>14.698500000000001</v>
      </c>
      <c r="AF186" s="87">
        <v>15</v>
      </c>
      <c r="AG186" s="87">
        <v>428.83019204754055</v>
      </c>
      <c r="AH186" s="87">
        <v>0.50495849932360548</v>
      </c>
      <c r="AI186" s="87">
        <v>0.50495849932360548</v>
      </c>
      <c r="AJ186" s="80">
        <v>31</v>
      </c>
      <c r="AK186" s="80">
        <v>1</v>
      </c>
      <c r="AL186" s="85">
        <v>2</v>
      </c>
      <c r="AM186" s="85">
        <v>6</v>
      </c>
      <c r="AN186" s="85">
        <v>6</v>
      </c>
      <c r="AO186" s="80">
        <v>1</v>
      </c>
      <c r="AP186" s="80">
        <v>1</v>
      </c>
      <c r="AQ186" s="63"/>
    </row>
    <row r="187" spans="1:43" s="64" customFormat="1">
      <c r="A187" s="80" t="s">
        <v>193</v>
      </c>
      <c r="B187" s="80" t="s">
        <v>177</v>
      </c>
      <c r="C187" s="81">
        <v>40833</v>
      </c>
      <c r="D187" s="83">
        <v>6.9444444444444447E-4</v>
      </c>
      <c r="E187" s="83">
        <v>3.0555555555555555E-2</v>
      </c>
      <c r="F187" s="83">
        <f t="shared" si="10"/>
        <v>2.9861111111111109E-2</v>
      </c>
      <c r="G187" s="85">
        <v>6</v>
      </c>
      <c r="H187" s="85">
        <v>17</v>
      </c>
      <c r="I187" s="83">
        <v>2.6388888888888889E-2</v>
      </c>
      <c r="J187" s="83">
        <f t="shared" si="14"/>
        <v>2.5694444444444443E-2</v>
      </c>
      <c r="K187" s="80" t="s">
        <v>17</v>
      </c>
      <c r="L187" s="85">
        <v>2</v>
      </c>
      <c r="M187" s="80"/>
      <c r="N187" s="80" t="s">
        <v>174</v>
      </c>
      <c r="O187" s="80" t="s">
        <v>175</v>
      </c>
      <c r="P187" s="80">
        <v>30</v>
      </c>
      <c r="Q187" s="86">
        <v>24.658930000000002</v>
      </c>
      <c r="R187" s="86">
        <v>-112.17547</v>
      </c>
      <c r="S187" s="87" t="s">
        <v>152</v>
      </c>
      <c r="T187" s="87" t="s">
        <v>152</v>
      </c>
      <c r="U187" s="84">
        <v>7</v>
      </c>
      <c r="V187" s="80" t="s">
        <v>153</v>
      </c>
      <c r="W187" s="93">
        <v>22.439999999999998</v>
      </c>
      <c r="X187" s="93">
        <v>6.8</v>
      </c>
      <c r="Y187" s="93">
        <v>40.590000000000003</v>
      </c>
      <c r="Z187" s="93">
        <v>12.3</v>
      </c>
      <c r="AA187" s="93">
        <v>40.590000000000003</v>
      </c>
      <c r="AB187" s="93">
        <v>12.3</v>
      </c>
      <c r="AC187" s="93">
        <v>31.515000000000001</v>
      </c>
      <c r="AD187" s="93">
        <v>9.5500000000000007</v>
      </c>
      <c r="AE187" s="87">
        <v>13.9505</v>
      </c>
      <c r="AF187" s="87">
        <v>14</v>
      </c>
      <c r="AG187" s="87">
        <v>359.80704047984557</v>
      </c>
      <c r="AH187" s="87">
        <v>0.32549830524759849</v>
      </c>
      <c r="AI187" s="87">
        <v>0.32549830524759849</v>
      </c>
      <c r="AJ187" s="80">
        <v>38</v>
      </c>
      <c r="AK187" s="80">
        <v>1</v>
      </c>
      <c r="AL187" s="85">
        <v>2</v>
      </c>
      <c r="AM187" s="85">
        <v>6</v>
      </c>
      <c r="AN187" s="85">
        <v>6</v>
      </c>
      <c r="AO187" s="80">
        <v>1</v>
      </c>
      <c r="AP187" s="80">
        <v>1</v>
      </c>
      <c r="AQ187" s="63"/>
    </row>
    <row r="188" spans="1:43" s="64" customFormat="1">
      <c r="A188" s="80" t="s">
        <v>193</v>
      </c>
      <c r="B188" s="80" t="s">
        <v>177</v>
      </c>
      <c r="C188" s="81">
        <v>40833</v>
      </c>
      <c r="D188" s="83">
        <v>6.9444444444444447E-4</v>
      </c>
      <c r="E188" s="83">
        <v>3.0555555555555555E-2</v>
      </c>
      <c r="F188" s="83">
        <f t="shared" si="10"/>
        <v>2.9861111111111109E-2</v>
      </c>
      <c r="G188" s="85">
        <v>6</v>
      </c>
      <c r="H188" s="85">
        <v>19</v>
      </c>
      <c r="I188" s="83">
        <v>2.6388888888888889E-2</v>
      </c>
      <c r="J188" s="83">
        <f t="shared" si="14"/>
        <v>2.5694444444444443E-2</v>
      </c>
      <c r="K188" s="80" t="s">
        <v>17</v>
      </c>
      <c r="L188" s="85">
        <v>2</v>
      </c>
      <c r="M188" s="80"/>
      <c r="N188" s="80" t="s">
        <v>174</v>
      </c>
      <c r="O188" s="80" t="s">
        <v>175</v>
      </c>
      <c r="P188" s="80">
        <v>30</v>
      </c>
      <c r="Q188" s="86">
        <v>24.658930000000002</v>
      </c>
      <c r="R188" s="86">
        <v>-112.17547</v>
      </c>
      <c r="S188" s="87" t="s">
        <v>152</v>
      </c>
      <c r="T188" s="87" t="s">
        <v>152</v>
      </c>
      <c r="U188" s="84">
        <v>7</v>
      </c>
      <c r="V188" s="80" t="s">
        <v>153</v>
      </c>
      <c r="W188" s="93">
        <v>22.439999999999998</v>
      </c>
      <c r="X188" s="93">
        <v>6.8</v>
      </c>
      <c r="Y188" s="93">
        <v>40.590000000000003</v>
      </c>
      <c r="Z188" s="93">
        <v>12.3</v>
      </c>
      <c r="AA188" s="93">
        <v>40.590000000000003</v>
      </c>
      <c r="AB188" s="93">
        <v>12.3</v>
      </c>
      <c r="AC188" s="93">
        <v>31.515000000000001</v>
      </c>
      <c r="AD188" s="93">
        <v>9.5500000000000007</v>
      </c>
      <c r="AE188" s="87">
        <v>15.4465</v>
      </c>
      <c r="AF188" s="87">
        <v>15</v>
      </c>
      <c r="AG188" s="87">
        <v>506.66058069508574</v>
      </c>
      <c r="AH188" s="87">
        <v>0.70731750980722297</v>
      </c>
      <c r="AI188" s="87">
        <v>0.70731750980722297</v>
      </c>
      <c r="AJ188" s="80">
        <v>38</v>
      </c>
      <c r="AK188" s="80">
        <v>1</v>
      </c>
      <c r="AL188" s="85">
        <v>2</v>
      </c>
      <c r="AM188" s="85">
        <v>6</v>
      </c>
      <c r="AN188" s="85">
        <v>6</v>
      </c>
      <c r="AO188" s="80">
        <v>1</v>
      </c>
      <c r="AP188" s="80">
        <v>1</v>
      </c>
      <c r="AQ188" s="63"/>
    </row>
    <row r="189" spans="1:43" s="64" customFormat="1">
      <c r="A189" s="80" t="s">
        <v>198</v>
      </c>
      <c r="B189" s="80" t="s">
        <v>196</v>
      </c>
      <c r="C189" s="81">
        <v>40833</v>
      </c>
      <c r="D189" s="83">
        <v>0.3840277777777778</v>
      </c>
      <c r="E189" s="83">
        <v>0.40416666666666662</v>
      </c>
      <c r="F189" s="83">
        <f t="shared" si="10"/>
        <v>2.0138888888888817E-2</v>
      </c>
      <c r="G189" s="85">
        <v>1</v>
      </c>
      <c r="H189" s="85">
        <v>20</v>
      </c>
      <c r="I189" s="83">
        <v>0.38819444444444445</v>
      </c>
      <c r="J189" s="83">
        <f t="shared" si="14"/>
        <v>4.1666666666666519E-3</v>
      </c>
      <c r="K189" s="80" t="s">
        <v>17</v>
      </c>
      <c r="L189" s="85">
        <v>2</v>
      </c>
      <c r="M189" s="80"/>
      <c r="N189" s="80" t="s">
        <v>170</v>
      </c>
      <c r="O189" s="80" t="s">
        <v>171</v>
      </c>
      <c r="P189" s="80">
        <v>90</v>
      </c>
      <c r="Q189" s="86">
        <v>24.659109999999998</v>
      </c>
      <c r="R189" s="86">
        <v>-112.18106</v>
      </c>
      <c r="S189" s="87" t="s">
        <v>152</v>
      </c>
      <c r="T189" s="87" t="s">
        <v>152</v>
      </c>
      <c r="U189" s="84">
        <v>7</v>
      </c>
      <c r="V189" s="80" t="s">
        <v>153</v>
      </c>
      <c r="W189" s="93">
        <v>49.5</v>
      </c>
      <c r="X189" s="93">
        <v>15</v>
      </c>
      <c r="Y189" s="93">
        <v>38.609999999999992</v>
      </c>
      <c r="Z189" s="93">
        <v>11.7</v>
      </c>
      <c r="AA189" s="93">
        <v>49.5</v>
      </c>
      <c r="AB189" s="93">
        <v>15</v>
      </c>
      <c r="AC189" s="93">
        <v>44.054999999999993</v>
      </c>
      <c r="AD189" s="93">
        <v>13.35</v>
      </c>
      <c r="AE189" s="87">
        <v>16.194500000000001</v>
      </c>
      <c r="AF189" s="87">
        <v>16</v>
      </c>
      <c r="AG189" s="87">
        <v>593.9131834357014</v>
      </c>
      <c r="AH189" s="87">
        <v>0.93417427693282351</v>
      </c>
      <c r="AI189" s="87">
        <v>0.93417427693282351</v>
      </c>
      <c r="AJ189" s="80">
        <v>6</v>
      </c>
      <c r="AK189" s="80">
        <v>1</v>
      </c>
      <c r="AL189" s="85">
        <v>1</v>
      </c>
      <c r="AM189" s="85">
        <v>6</v>
      </c>
      <c r="AN189" s="85">
        <v>6</v>
      </c>
      <c r="AO189" s="80">
        <v>1</v>
      </c>
      <c r="AP189" s="80">
        <v>1</v>
      </c>
      <c r="AQ189" s="63"/>
    </row>
    <row r="190" spans="1:43" s="64" customFormat="1">
      <c r="A190" s="80" t="s">
        <v>198</v>
      </c>
      <c r="B190" s="80" t="s">
        <v>196</v>
      </c>
      <c r="C190" s="81">
        <v>40833</v>
      </c>
      <c r="D190" s="83">
        <v>0.3840277777777778</v>
      </c>
      <c r="E190" s="83">
        <v>0.40416666666666662</v>
      </c>
      <c r="F190" s="83">
        <f t="shared" si="10"/>
        <v>2.0138888888888817E-2</v>
      </c>
      <c r="G190" s="85">
        <v>2</v>
      </c>
      <c r="H190" s="85">
        <v>22</v>
      </c>
      <c r="I190" s="83">
        <v>0.39097222222222222</v>
      </c>
      <c r="J190" s="83">
        <f t="shared" si="14"/>
        <v>6.9444444444444198E-3</v>
      </c>
      <c r="K190" s="80" t="s">
        <v>17</v>
      </c>
      <c r="L190" s="85">
        <v>2</v>
      </c>
      <c r="M190" s="80"/>
      <c r="N190" s="80" t="s">
        <v>170</v>
      </c>
      <c r="O190" s="80" t="s">
        <v>171</v>
      </c>
      <c r="P190" s="80">
        <v>90</v>
      </c>
      <c r="Q190" s="86">
        <v>24.659109999999998</v>
      </c>
      <c r="R190" s="86">
        <v>-112.18106</v>
      </c>
      <c r="S190" s="87" t="s">
        <v>152</v>
      </c>
      <c r="T190" s="87" t="s">
        <v>152</v>
      </c>
      <c r="U190" s="84">
        <v>7</v>
      </c>
      <c r="V190" s="80" t="s">
        <v>153</v>
      </c>
      <c r="W190" s="93">
        <v>49.5</v>
      </c>
      <c r="X190" s="93">
        <v>15</v>
      </c>
      <c r="Y190" s="93">
        <v>38.609999999999992</v>
      </c>
      <c r="Z190" s="93">
        <v>11.7</v>
      </c>
      <c r="AA190" s="93">
        <v>49.5</v>
      </c>
      <c r="AB190" s="93">
        <v>15</v>
      </c>
      <c r="AC190" s="93">
        <v>44.054999999999993</v>
      </c>
      <c r="AD190" s="93">
        <v>13.35</v>
      </c>
      <c r="AE190" s="87">
        <v>17.6905</v>
      </c>
      <c r="AF190" s="87">
        <v>18</v>
      </c>
      <c r="AG190" s="87">
        <v>799.19872211710003</v>
      </c>
      <c r="AH190" s="87">
        <v>1.4679166775044603</v>
      </c>
      <c r="AI190" s="87">
        <v>1.4679166775044603</v>
      </c>
      <c r="AJ190" s="80">
        <v>10</v>
      </c>
      <c r="AK190" s="80">
        <v>1</v>
      </c>
      <c r="AL190" s="85">
        <v>1</v>
      </c>
      <c r="AM190" s="85">
        <v>6</v>
      </c>
      <c r="AN190" s="85">
        <v>6</v>
      </c>
      <c r="AO190" s="80">
        <v>1</v>
      </c>
      <c r="AP190" s="80">
        <v>1</v>
      </c>
      <c r="AQ190" s="63"/>
    </row>
    <row r="191" spans="1:43" s="56" customFormat="1">
      <c r="A191" s="80" t="s">
        <v>198</v>
      </c>
      <c r="B191" s="80" t="s">
        <v>196</v>
      </c>
      <c r="C191" s="81">
        <v>40833</v>
      </c>
      <c r="D191" s="83">
        <v>0.3840277777777778</v>
      </c>
      <c r="E191" s="83">
        <v>0.40416666666666662</v>
      </c>
      <c r="F191" s="83">
        <f t="shared" si="10"/>
        <v>2.0138888888888817E-2</v>
      </c>
      <c r="G191" s="85">
        <v>2</v>
      </c>
      <c r="H191" s="85">
        <v>22</v>
      </c>
      <c r="I191" s="83">
        <v>0.39097222222222222</v>
      </c>
      <c r="J191" s="83">
        <f t="shared" si="14"/>
        <v>6.9444444444444198E-3</v>
      </c>
      <c r="K191" s="80" t="s">
        <v>17</v>
      </c>
      <c r="L191" s="85">
        <v>2</v>
      </c>
      <c r="M191" s="80"/>
      <c r="N191" s="80" t="s">
        <v>170</v>
      </c>
      <c r="O191" s="80" t="s">
        <v>171</v>
      </c>
      <c r="P191" s="80">
        <v>90</v>
      </c>
      <c r="Q191" s="86">
        <v>24.659109999999998</v>
      </c>
      <c r="R191" s="86">
        <v>-112.18106</v>
      </c>
      <c r="S191" s="87" t="s">
        <v>152</v>
      </c>
      <c r="T191" s="87" t="s">
        <v>152</v>
      </c>
      <c r="U191" s="84">
        <v>7</v>
      </c>
      <c r="V191" s="80" t="s">
        <v>153</v>
      </c>
      <c r="W191" s="93">
        <v>49.5</v>
      </c>
      <c r="X191" s="93">
        <v>15</v>
      </c>
      <c r="Y191" s="93">
        <v>38.609999999999992</v>
      </c>
      <c r="Z191" s="93">
        <v>11.7</v>
      </c>
      <c r="AA191" s="93">
        <v>49.5</v>
      </c>
      <c r="AB191" s="93">
        <v>15</v>
      </c>
      <c r="AC191" s="93">
        <v>44.054999999999993</v>
      </c>
      <c r="AD191" s="93">
        <v>13.35</v>
      </c>
      <c r="AE191" s="87">
        <v>17.6905</v>
      </c>
      <c r="AF191" s="87">
        <v>18</v>
      </c>
      <c r="AG191" s="87">
        <v>799.19872211710003</v>
      </c>
      <c r="AH191" s="87">
        <v>1.4679166775044603</v>
      </c>
      <c r="AI191" s="87">
        <v>1.4679166775044603</v>
      </c>
      <c r="AJ191" s="80">
        <v>10</v>
      </c>
      <c r="AK191" s="80">
        <v>1</v>
      </c>
      <c r="AL191" s="85">
        <v>1</v>
      </c>
      <c r="AM191" s="85">
        <v>6</v>
      </c>
      <c r="AN191" s="85">
        <v>6</v>
      </c>
      <c r="AO191" s="80">
        <v>1</v>
      </c>
      <c r="AP191" s="80">
        <v>1</v>
      </c>
    </row>
    <row r="192" spans="1:43" s="56" customFormat="1">
      <c r="A192" s="80" t="s">
        <v>194</v>
      </c>
      <c r="B192" s="80" t="s">
        <v>177</v>
      </c>
      <c r="C192" s="81">
        <v>40833</v>
      </c>
      <c r="D192" s="83">
        <v>6.9444444444444447E-4</v>
      </c>
      <c r="E192" s="83">
        <v>2.0833333333333332E-2</v>
      </c>
      <c r="F192" s="83">
        <f t="shared" si="10"/>
        <v>2.0138888888888887E-2</v>
      </c>
      <c r="G192" s="85">
        <v>1</v>
      </c>
      <c r="H192" s="85">
        <v>19</v>
      </c>
      <c r="I192" s="83">
        <v>1.7361111111111112E-2</v>
      </c>
      <c r="J192" s="83">
        <f t="shared" si="14"/>
        <v>1.6666666666666666E-2</v>
      </c>
      <c r="K192" s="80" t="s">
        <v>17</v>
      </c>
      <c r="L192" s="85">
        <v>2</v>
      </c>
      <c r="M192" s="80"/>
      <c r="N192" s="80" t="s">
        <v>170</v>
      </c>
      <c r="O192" s="80" t="s">
        <v>171</v>
      </c>
      <c r="P192" s="80">
        <v>330</v>
      </c>
      <c r="Q192" s="86">
        <v>24.659490000000002</v>
      </c>
      <c r="R192" s="86">
        <v>-112.18053</v>
      </c>
      <c r="S192" s="87" t="s">
        <v>152</v>
      </c>
      <c r="T192" s="87" t="s">
        <v>152</v>
      </c>
      <c r="U192" s="84">
        <v>7</v>
      </c>
      <c r="V192" s="80" t="s">
        <v>153</v>
      </c>
      <c r="W192" s="93">
        <v>44.22</v>
      </c>
      <c r="X192" s="93">
        <v>13.4</v>
      </c>
      <c r="Y192" s="93">
        <v>41.58</v>
      </c>
      <c r="Z192" s="93">
        <v>12.6</v>
      </c>
      <c r="AA192" s="93">
        <v>44.22</v>
      </c>
      <c r="AB192" s="93">
        <v>13.4</v>
      </c>
      <c r="AC192" s="93">
        <v>42.9</v>
      </c>
      <c r="AD192" s="93">
        <v>13</v>
      </c>
      <c r="AE192" s="87">
        <v>14.698500000000001</v>
      </c>
      <c r="AF192" s="87">
        <v>15</v>
      </c>
      <c r="AG192" s="87">
        <v>428.83019204754055</v>
      </c>
      <c r="AH192" s="87">
        <v>0.50495849932360548</v>
      </c>
      <c r="AI192" s="87">
        <v>0.50495849932360548</v>
      </c>
      <c r="AJ192" s="80">
        <v>25</v>
      </c>
      <c r="AK192" s="80">
        <v>1</v>
      </c>
      <c r="AL192" s="85">
        <v>1</v>
      </c>
      <c r="AM192" s="85">
        <v>5</v>
      </c>
      <c r="AN192" s="85">
        <v>5</v>
      </c>
      <c r="AO192" s="80">
        <v>1</v>
      </c>
      <c r="AP192" s="80">
        <v>1</v>
      </c>
    </row>
    <row r="193" spans="1:42" s="56" customFormat="1">
      <c r="A193" s="80" t="s">
        <v>194</v>
      </c>
      <c r="B193" s="80" t="s">
        <v>177</v>
      </c>
      <c r="C193" s="81">
        <v>40833</v>
      </c>
      <c r="D193" s="83">
        <v>6.9444444444444447E-4</v>
      </c>
      <c r="E193" s="83">
        <v>2.0833333333333332E-2</v>
      </c>
      <c r="F193" s="83">
        <f t="shared" si="10"/>
        <v>2.0138888888888887E-2</v>
      </c>
      <c r="G193" s="85">
        <v>2</v>
      </c>
      <c r="H193" s="85">
        <v>16</v>
      </c>
      <c r="I193" s="83">
        <v>1.9444444444444445E-2</v>
      </c>
      <c r="J193" s="83">
        <f t="shared" si="14"/>
        <v>1.8749999999999999E-2</v>
      </c>
      <c r="K193" s="80" t="s">
        <v>17</v>
      </c>
      <c r="L193" s="85">
        <v>2</v>
      </c>
      <c r="M193" s="80"/>
      <c r="N193" s="80" t="s">
        <v>170</v>
      </c>
      <c r="O193" s="80" t="s">
        <v>171</v>
      </c>
      <c r="P193" s="80">
        <v>330</v>
      </c>
      <c r="Q193" s="86">
        <v>24.659490000000002</v>
      </c>
      <c r="R193" s="86">
        <v>-112.18053</v>
      </c>
      <c r="S193" s="87" t="s">
        <v>152</v>
      </c>
      <c r="T193" s="87" t="s">
        <v>152</v>
      </c>
      <c r="U193" s="84">
        <v>7</v>
      </c>
      <c r="V193" s="80" t="s">
        <v>153</v>
      </c>
      <c r="W193" s="93">
        <v>44.22</v>
      </c>
      <c r="X193" s="93">
        <v>13.4</v>
      </c>
      <c r="Y193" s="93">
        <v>41.58</v>
      </c>
      <c r="Z193" s="93">
        <v>12.6</v>
      </c>
      <c r="AA193" s="93">
        <v>44.22</v>
      </c>
      <c r="AB193" s="93">
        <v>13.4</v>
      </c>
      <c r="AC193" s="93">
        <v>42.9</v>
      </c>
      <c r="AD193" s="93">
        <v>13</v>
      </c>
      <c r="AE193" s="87">
        <v>13.202500000000001</v>
      </c>
      <c r="AF193" s="87">
        <v>13</v>
      </c>
      <c r="AG193" s="87">
        <v>298.98731991165073</v>
      </c>
      <c r="AH193" s="87">
        <v>0.16736703177029189</v>
      </c>
      <c r="AI193" s="87">
        <v>0.16736703177029189</v>
      </c>
      <c r="AJ193" s="80">
        <v>28</v>
      </c>
      <c r="AK193" s="80">
        <v>1</v>
      </c>
      <c r="AL193" s="85">
        <v>1</v>
      </c>
      <c r="AM193" s="85">
        <v>5</v>
      </c>
      <c r="AN193" s="85">
        <v>5</v>
      </c>
      <c r="AO193" s="80">
        <v>1</v>
      </c>
      <c r="AP193" s="80">
        <v>1</v>
      </c>
    </row>
    <row r="194" spans="1:42" s="55" customFormat="1">
      <c r="A194" s="65"/>
      <c r="B194" s="65" t="s">
        <v>177</v>
      </c>
      <c r="C194" s="66">
        <v>40834</v>
      </c>
      <c r="D194" s="68">
        <v>6.9444444444444447E-4</v>
      </c>
      <c r="E194" s="68">
        <v>1.5277777777777777E-2</v>
      </c>
      <c r="F194" s="83">
        <f t="shared" si="10"/>
        <v>1.4583333333333334E-2</v>
      </c>
      <c r="G194" s="70">
        <v>0</v>
      </c>
      <c r="H194" s="70">
        <v>0</v>
      </c>
      <c r="I194" s="68"/>
      <c r="J194" s="68"/>
      <c r="K194" s="65" t="s">
        <v>17</v>
      </c>
      <c r="L194" s="70">
        <v>2</v>
      </c>
      <c r="M194" s="65" t="s">
        <v>18</v>
      </c>
      <c r="N194" s="65" t="s">
        <v>150</v>
      </c>
      <c r="O194" s="65" t="s">
        <v>151</v>
      </c>
      <c r="P194" s="65">
        <v>60</v>
      </c>
      <c r="Q194" s="71">
        <v>24.533460000000002</v>
      </c>
      <c r="R194" s="71">
        <v>-112.10561</v>
      </c>
      <c r="S194" s="72" t="s">
        <v>152</v>
      </c>
      <c r="T194" s="72" t="s">
        <v>152</v>
      </c>
      <c r="U194" s="69">
        <v>10</v>
      </c>
      <c r="V194" s="65" t="s">
        <v>153</v>
      </c>
      <c r="W194" s="76"/>
      <c r="X194" s="76">
        <v>10.5</v>
      </c>
      <c r="Y194" s="76"/>
      <c r="Z194" s="76">
        <v>10.5</v>
      </c>
      <c r="AA194" s="76"/>
      <c r="AB194" s="76"/>
      <c r="AC194" s="76"/>
      <c r="AD194" s="76"/>
      <c r="AE194" s="65"/>
      <c r="AF194" s="65"/>
      <c r="AG194" s="65"/>
      <c r="AH194" s="65"/>
      <c r="AI194" s="65"/>
      <c r="AJ194" s="65"/>
      <c r="AK194" s="65"/>
      <c r="AL194" s="70"/>
      <c r="AM194" s="70"/>
      <c r="AN194" s="70"/>
      <c r="AO194" s="65"/>
      <c r="AP194" s="65"/>
    </row>
    <row r="195" spans="1:42" s="56" customFormat="1">
      <c r="A195" s="80"/>
      <c r="B195" s="80" t="s">
        <v>196</v>
      </c>
      <c r="C195" s="81">
        <v>40834</v>
      </c>
      <c r="D195" s="83">
        <v>0.3666666666666667</v>
      </c>
      <c r="E195" s="83">
        <v>0.38541666666666669</v>
      </c>
      <c r="F195" s="83">
        <f t="shared" ref="F195:F215" si="15">E195-D195</f>
        <v>1.8749999999999989E-2</v>
      </c>
      <c r="G195" s="85">
        <v>1</v>
      </c>
      <c r="H195" s="85">
        <v>14</v>
      </c>
      <c r="I195" s="83">
        <v>0.37083333333333335</v>
      </c>
      <c r="J195" s="83">
        <v>4.1666666666666666E-3</v>
      </c>
      <c r="K195" s="80" t="s">
        <v>17</v>
      </c>
      <c r="L195" s="80">
        <v>2</v>
      </c>
      <c r="M195" s="80"/>
      <c r="N195" s="80" t="s">
        <v>156</v>
      </c>
      <c r="O195" s="80" t="s">
        <v>157</v>
      </c>
      <c r="P195" s="80">
        <v>210</v>
      </c>
      <c r="Q195" s="86">
        <v>24.55612</v>
      </c>
      <c r="R195" s="86">
        <v>-112.10513</v>
      </c>
      <c r="S195" s="80" t="s">
        <v>152</v>
      </c>
      <c r="T195" s="80" t="s">
        <v>152</v>
      </c>
      <c r="U195" s="80">
        <v>8</v>
      </c>
      <c r="V195" s="80" t="s">
        <v>153</v>
      </c>
      <c r="W195" s="93">
        <v>71.94</v>
      </c>
      <c r="X195" s="93">
        <v>21.8</v>
      </c>
      <c r="Y195" s="93">
        <v>80.52</v>
      </c>
      <c r="Z195" s="93">
        <v>24.4</v>
      </c>
      <c r="AA195" s="93">
        <v>80.52</v>
      </c>
      <c r="AB195" s="93">
        <v>24.4</v>
      </c>
      <c r="AC195" s="93">
        <v>76.22999999999999</v>
      </c>
      <c r="AD195" s="93">
        <v>23.1</v>
      </c>
      <c r="AE195" s="87">
        <v>11.7065</v>
      </c>
      <c r="AF195" s="87">
        <v>12</v>
      </c>
      <c r="AG195" s="87">
        <v>199.60111901661068</v>
      </c>
      <c r="AH195" s="87">
        <v>-9.1037090556812195E-2</v>
      </c>
      <c r="AI195" s="87">
        <v>0</v>
      </c>
      <c r="AJ195" s="80"/>
      <c r="AK195" s="80"/>
      <c r="AL195" s="80"/>
      <c r="AM195" s="80"/>
      <c r="AN195" s="80"/>
      <c r="AO195" s="80"/>
      <c r="AP195" s="80"/>
    </row>
    <row r="196" spans="1:42" s="56" customFormat="1">
      <c r="A196" s="80"/>
      <c r="B196" s="80" t="s">
        <v>196</v>
      </c>
      <c r="C196" s="81">
        <v>40834</v>
      </c>
      <c r="D196" s="83">
        <v>0.3666666666666667</v>
      </c>
      <c r="E196" s="83">
        <v>0.38541666666666669</v>
      </c>
      <c r="F196" s="83">
        <f t="shared" si="15"/>
        <v>1.8749999999999989E-2</v>
      </c>
      <c r="G196" s="85">
        <v>1</v>
      </c>
      <c r="H196" s="85">
        <v>15</v>
      </c>
      <c r="I196" s="83">
        <v>0.37083333333333335</v>
      </c>
      <c r="J196" s="83">
        <v>4.1666666666666666E-3</v>
      </c>
      <c r="K196" s="80" t="s">
        <v>17</v>
      </c>
      <c r="L196" s="80">
        <v>2</v>
      </c>
      <c r="M196" s="80"/>
      <c r="N196" s="80" t="s">
        <v>156</v>
      </c>
      <c r="O196" s="80" t="s">
        <v>157</v>
      </c>
      <c r="P196" s="80">
        <v>210</v>
      </c>
      <c r="Q196" s="86">
        <v>24.55612</v>
      </c>
      <c r="R196" s="86">
        <v>-112.10513</v>
      </c>
      <c r="S196" s="80" t="s">
        <v>152</v>
      </c>
      <c r="T196" s="80" t="s">
        <v>152</v>
      </c>
      <c r="U196" s="80">
        <v>8</v>
      </c>
      <c r="V196" s="80" t="s">
        <v>153</v>
      </c>
      <c r="W196" s="93">
        <v>71.94</v>
      </c>
      <c r="X196" s="93">
        <v>21.8</v>
      </c>
      <c r="Y196" s="93">
        <v>80.52</v>
      </c>
      <c r="Z196" s="93">
        <v>24.4</v>
      </c>
      <c r="AA196" s="93">
        <v>80.52</v>
      </c>
      <c r="AB196" s="93">
        <v>24.4</v>
      </c>
      <c r="AC196" s="93">
        <v>76.22999999999999</v>
      </c>
      <c r="AD196" s="93">
        <v>23.1</v>
      </c>
      <c r="AE196" s="87">
        <v>12.454500000000001</v>
      </c>
      <c r="AF196" s="87">
        <v>12</v>
      </c>
      <c r="AG196" s="87">
        <v>245.7787754986133</v>
      </c>
      <c r="AH196" s="87">
        <v>2.9024816296394529E-2</v>
      </c>
      <c r="AI196" s="87">
        <v>2.9024816296394529E-2</v>
      </c>
      <c r="AJ196" s="80"/>
      <c r="AK196" s="80"/>
      <c r="AL196" s="80"/>
      <c r="AM196" s="80"/>
      <c r="AN196" s="80"/>
      <c r="AO196" s="80"/>
      <c r="AP196" s="80"/>
    </row>
    <row r="197" spans="1:42" s="56" customFormat="1">
      <c r="A197" s="80"/>
      <c r="B197" s="80" t="s">
        <v>196</v>
      </c>
      <c r="C197" s="81">
        <v>40834</v>
      </c>
      <c r="D197" s="83">
        <v>0.3666666666666667</v>
      </c>
      <c r="E197" s="83">
        <v>0.38541666666666669</v>
      </c>
      <c r="F197" s="83">
        <f t="shared" si="15"/>
        <v>1.8749999999999989E-2</v>
      </c>
      <c r="G197" s="85">
        <v>1</v>
      </c>
      <c r="H197" s="85">
        <v>16</v>
      </c>
      <c r="I197" s="83">
        <v>0.37083333333333335</v>
      </c>
      <c r="J197" s="83">
        <v>4.1666666666666666E-3</v>
      </c>
      <c r="K197" s="80" t="s">
        <v>17</v>
      </c>
      <c r="L197" s="80">
        <v>2</v>
      </c>
      <c r="M197" s="80"/>
      <c r="N197" s="80" t="s">
        <v>156</v>
      </c>
      <c r="O197" s="80" t="s">
        <v>157</v>
      </c>
      <c r="P197" s="80">
        <v>210</v>
      </c>
      <c r="Q197" s="86">
        <v>24.55612</v>
      </c>
      <c r="R197" s="86">
        <v>-112.10513</v>
      </c>
      <c r="S197" s="80" t="s">
        <v>152</v>
      </c>
      <c r="T197" s="80" t="s">
        <v>152</v>
      </c>
      <c r="U197" s="80">
        <v>8</v>
      </c>
      <c r="V197" s="80" t="s">
        <v>153</v>
      </c>
      <c r="W197" s="93">
        <v>71.94</v>
      </c>
      <c r="X197" s="93">
        <v>21.8</v>
      </c>
      <c r="Y197" s="93">
        <v>80.52</v>
      </c>
      <c r="Z197" s="93">
        <v>24.4</v>
      </c>
      <c r="AA197" s="93">
        <v>80.52</v>
      </c>
      <c r="AB197" s="93">
        <v>24.4</v>
      </c>
      <c r="AC197" s="93">
        <v>76.22999999999999</v>
      </c>
      <c r="AD197" s="93">
        <v>23.1</v>
      </c>
      <c r="AE197" s="87">
        <v>13.202500000000001</v>
      </c>
      <c r="AF197" s="87">
        <v>13</v>
      </c>
      <c r="AG197" s="87">
        <v>298.98731991165073</v>
      </c>
      <c r="AH197" s="87">
        <v>0.16736703177029189</v>
      </c>
      <c r="AI197" s="87">
        <v>0.16736703177029189</v>
      </c>
      <c r="AJ197" s="80"/>
      <c r="AK197" s="80"/>
      <c r="AL197" s="80"/>
      <c r="AM197" s="80"/>
      <c r="AN197" s="80"/>
      <c r="AO197" s="80"/>
      <c r="AP197" s="80"/>
    </row>
    <row r="198" spans="1:42" s="56" customFormat="1">
      <c r="A198" s="80"/>
      <c r="B198" s="80" t="s">
        <v>196</v>
      </c>
      <c r="C198" s="81">
        <v>40834</v>
      </c>
      <c r="D198" s="83">
        <v>0.3666666666666667</v>
      </c>
      <c r="E198" s="83">
        <v>0.38541666666666669</v>
      </c>
      <c r="F198" s="83">
        <f t="shared" si="15"/>
        <v>1.8749999999999989E-2</v>
      </c>
      <c r="G198" s="85">
        <v>1</v>
      </c>
      <c r="H198" s="85">
        <v>20</v>
      </c>
      <c r="I198" s="83">
        <v>0.37083333333333335</v>
      </c>
      <c r="J198" s="83">
        <v>4.1666666666666666E-3</v>
      </c>
      <c r="K198" s="80" t="s">
        <v>17</v>
      </c>
      <c r="L198" s="80">
        <v>2</v>
      </c>
      <c r="M198" s="80"/>
      <c r="N198" s="80" t="s">
        <v>156</v>
      </c>
      <c r="O198" s="80" t="s">
        <v>157</v>
      </c>
      <c r="P198" s="80">
        <v>210</v>
      </c>
      <c r="Q198" s="86">
        <v>24.55612</v>
      </c>
      <c r="R198" s="86">
        <v>-112.10513</v>
      </c>
      <c r="S198" s="80" t="s">
        <v>152</v>
      </c>
      <c r="T198" s="80" t="s">
        <v>152</v>
      </c>
      <c r="U198" s="80">
        <v>8</v>
      </c>
      <c r="V198" s="80" t="s">
        <v>153</v>
      </c>
      <c r="W198" s="93">
        <v>71.94</v>
      </c>
      <c r="X198" s="93">
        <v>21.8</v>
      </c>
      <c r="Y198" s="93">
        <v>80.52</v>
      </c>
      <c r="Z198" s="93">
        <v>24.4</v>
      </c>
      <c r="AA198" s="93">
        <v>80.52</v>
      </c>
      <c r="AB198" s="93">
        <v>24.4</v>
      </c>
      <c r="AC198" s="93">
        <v>76.22999999999999</v>
      </c>
      <c r="AD198" s="93">
        <v>23.1</v>
      </c>
      <c r="AE198" s="87">
        <v>16.194500000000001</v>
      </c>
      <c r="AF198" s="87">
        <v>16</v>
      </c>
      <c r="AG198" s="87">
        <v>593.9131834357014</v>
      </c>
      <c r="AH198" s="87">
        <v>0.93417427693282351</v>
      </c>
      <c r="AI198" s="87">
        <v>0.93417427693282351</v>
      </c>
      <c r="AJ198" s="80"/>
      <c r="AK198" s="80"/>
      <c r="AL198" s="80"/>
      <c r="AM198" s="80"/>
      <c r="AN198" s="80"/>
      <c r="AO198" s="80"/>
      <c r="AP198" s="80"/>
    </row>
    <row r="199" spans="1:42" s="56" customFormat="1">
      <c r="A199" s="80"/>
      <c r="B199" s="80" t="s">
        <v>196</v>
      </c>
      <c r="C199" s="81">
        <v>40834</v>
      </c>
      <c r="D199" s="83">
        <v>0.3666666666666667</v>
      </c>
      <c r="E199" s="83">
        <v>0.38541666666666669</v>
      </c>
      <c r="F199" s="83">
        <f t="shared" si="15"/>
        <v>1.8749999999999989E-2</v>
      </c>
      <c r="G199" s="85">
        <v>1</v>
      </c>
      <c r="H199" s="85">
        <v>20</v>
      </c>
      <c r="I199" s="83">
        <v>0.37083333333333335</v>
      </c>
      <c r="J199" s="83">
        <v>4.1666666666666666E-3</v>
      </c>
      <c r="K199" s="80" t="s">
        <v>17</v>
      </c>
      <c r="L199" s="80">
        <v>2</v>
      </c>
      <c r="M199" s="80"/>
      <c r="N199" s="80" t="s">
        <v>156</v>
      </c>
      <c r="O199" s="80" t="s">
        <v>157</v>
      </c>
      <c r="P199" s="80">
        <v>210</v>
      </c>
      <c r="Q199" s="86">
        <v>24.55612</v>
      </c>
      <c r="R199" s="86">
        <v>-112.10513</v>
      </c>
      <c r="S199" s="80" t="s">
        <v>152</v>
      </c>
      <c r="T199" s="80" t="s">
        <v>152</v>
      </c>
      <c r="U199" s="80">
        <v>8</v>
      </c>
      <c r="V199" s="80" t="s">
        <v>153</v>
      </c>
      <c r="W199" s="93">
        <v>71.94</v>
      </c>
      <c r="X199" s="93">
        <v>21.8</v>
      </c>
      <c r="Y199" s="93">
        <v>80.52</v>
      </c>
      <c r="Z199" s="93">
        <v>24.4</v>
      </c>
      <c r="AA199" s="93">
        <v>80.52</v>
      </c>
      <c r="AB199" s="93">
        <v>24.4</v>
      </c>
      <c r="AC199" s="93">
        <v>76.22999999999999</v>
      </c>
      <c r="AD199" s="93">
        <v>23.1</v>
      </c>
      <c r="AE199" s="87">
        <v>16.194500000000001</v>
      </c>
      <c r="AF199" s="87">
        <v>16</v>
      </c>
      <c r="AG199" s="87">
        <v>593.9131834357014</v>
      </c>
      <c r="AH199" s="87">
        <v>0.93417427693282351</v>
      </c>
      <c r="AI199" s="87">
        <v>0.93417427693282351</v>
      </c>
      <c r="AJ199" s="80"/>
      <c r="AK199" s="80"/>
      <c r="AL199" s="80"/>
      <c r="AM199" s="80"/>
      <c r="AN199" s="80"/>
      <c r="AO199" s="80"/>
      <c r="AP199" s="80"/>
    </row>
    <row r="200" spans="1:42" s="56" customFormat="1">
      <c r="A200" s="80"/>
      <c r="B200" s="80" t="s">
        <v>196</v>
      </c>
      <c r="C200" s="81">
        <v>40834</v>
      </c>
      <c r="D200" s="83">
        <v>0.3666666666666667</v>
      </c>
      <c r="E200" s="83">
        <v>0.38541666666666669</v>
      </c>
      <c r="F200" s="83">
        <f t="shared" si="15"/>
        <v>1.8749999999999989E-2</v>
      </c>
      <c r="G200" s="85">
        <v>1</v>
      </c>
      <c r="H200" s="85">
        <v>20</v>
      </c>
      <c r="I200" s="83">
        <v>0.37083333333333335</v>
      </c>
      <c r="J200" s="83">
        <v>4.1666666666666666E-3</v>
      </c>
      <c r="K200" s="80" t="s">
        <v>17</v>
      </c>
      <c r="L200" s="80">
        <v>2</v>
      </c>
      <c r="M200" s="80"/>
      <c r="N200" s="80" t="s">
        <v>156</v>
      </c>
      <c r="O200" s="80" t="s">
        <v>157</v>
      </c>
      <c r="P200" s="80">
        <v>210</v>
      </c>
      <c r="Q200" s="86">
        <v>24.55612</v>
      </c>
      <c r="R200" s="86">
        <v>-112.10513</v>
      </c>
      <c r="S200" s="80" t="s">
        <v>152</v>
      </c>
      <c r="T200" s="80" t="s">
        <v>152</v>
      </c>
      <c r="U200" s="80">
        <v>8</v>
      </c>
      <c r="V200" s="80" t="s">
        <v>153</v>
      </c>
      <c r="W200" s="93">
        <v>71.94</v>
      </c>
      <c r="X200" s="93">
        <v>21.8</v>
      </c>
      <c r="Y200" s="93">
        <v>80.52</v>
      </c>
      <c r="Z200" s="93">
        <v>24.4</v>
      </c>
      <c r="AA200" s="93">
        <v>80.52</v>
      </c>
      <c r="AB200" s="93">
        <v>24.4</v>
      </c>
      <c r="AC200" s="93">
        <v>76.22999999999999</v>
      </c>
      <c r="AD200" s="93">
        <v>23.1</v>
      </c>
      <c r="AE200" s="87">
        <v>16.194500000000001</v>
      </c>
      <c r="AF200" s="87">
        <v>16</v>
      </c>
      <c r="AG200" s="87">
        <v>593.9131834357014</v>
      </c>
      <c r="AH200" s="87">
        <v>0.93417427693282351</v>
      </c>
      <c r="AI200" s="87">
        <v>0.93417427693282351</v>
      </c>
      <c r="AJ200" s="80"/>
      <c r="AK200" s="80"/>
      <c r="AL200" s="80"/>
      <c r="AM200" s="80"/>
      <c r="AN200" s="80"/>
      <c r="AO200" s="80"/>
      <c r="AP200" s="80"/>
    </row>
    <row r="201" spans="1:42" s="56" customFormat="1">
      <c r="A201" s="80"/>
      <c r="B201" s="80" t="s">
        <v>196</v>
      </c>
      <c r="C201" s="81">
        <v>40834</v>
      </c>
      <c r="D201" s="83">
        <v>0.3666666666666667</v>
      </c>
      <c r="E201" s="83">
        <v>0.38541666666666669</v>
      </c>
      <c r="F201" s="83">
        <f t="shared" si="15"/>
        <v>1.8749999999999989E-2</v>
      </c>
      <c r="G201" s="85">
        <v>1</v>
      </c>
      <c r="H201" s="85">
        <v>22</v>
      </c>
      <c r="I201" s="83">
        <v>0.37083333333333335</v>
      </c>
      <c r="J201" s="83">
        <v>4.1666666666666666E-3</v>
      </c>
      <c r="K201" s="80" t="s">
        <v>17</v>
      </c>
      <c r="L201" s="80">
        <v>2</v>
      </c>
      <c r="M201" s="80"/>
      <c r="N201" s="80" t="s">
        <v>156</v>
      </c>
      <c r="O201" s="80" t="s">
        <v>157</v>
      </c>
      <c r="P201" s="80">
        <v>210</v>
      </c>
      <c r="Q201" s="86">
        <v>24.55612</v>
      </c>
      <c r="R201" s="86">
        <v>-112.10513</v>
      </c>
      <c r="S201" s="80" t="s">
        <v>152</v>
      </c>
      <c r="T201" s="80" t="s">
        <v>152</v>
      </c>
      <c r="U201" s="80">
        <v>8</v>
      </c>
      <c r="V201" s="80" t="s">
        <v>153</v>
      </c>
      <c r="W201" s="93">
        <v>71.94</v>
      </c>
      <c r="X201" s="93">
        <v>21.8</v>
      </c>
      <c r="Y201" s="93">
        <v>80.52</v>
      </c>
      <c r="Z201" s="93">
        <v>24.4</v>
      </c>
      <c r="AA201" s="93">
        <v>80.52</v>
      </c>
      <c r="AB201" s="93">
        <v>24.4</v>
      </c>
      <c r="AC201" s="93">
        <v>76.22999999999999</v>
      </c>
      <c r="AD201" s="93">
        <v>23.1</v>
      </c>
      <c r="AE201" s="87">
        <v>17.6905</v>
      </c>
      <c r="AF201" s="87">
        <v>18</v>
      </c>
      <c r="AG201" s="87">
        <v>799.19872211710003</v>
      </c>
      <c r="AH201" s="87">
        <v>1.4679166775044603</v>
      </c>
      <c r="AI201" s="87">
        <v>1.4679166775044603</v>
      </c>
      <c r="AJ201" s="80"/>
      <c r="AK201" s="80"/>
      <c r="AL201" s="80"/>
      <c r="AM201" s="80"/>
      <c r="AN201" s="80"/>
      <c r="AO201" s="80"/>
      <c r="AP201" s="80"/>
    </row>
    <row r="202" spans="1:42" s="56" customFormat="1">
      <c r="A202" s="80"/>
      <c r="B202" s="80" t="s">
        <v>196</v>
      </c>
      <c r="C202" s="81">
        <v>40834</v>
      </c>
      <c r="D202" s="83">
        <v>0.3666666666666667</v>
      </c>
      <c r="E202" s="83">
        <v>0.38541666666666669</v>
      </c>
      <c r="F202" s="83">
        <f t="shared" si="15"/>
        <v>1.8749999999999989E-2</v>
      </c>
      <c r="G202" s="85">
        <v>1</v>
      </c>
      <c r="H202" s="85">
        <v>22</v>
      </c>
      <c r="I202" s="83">
        <v>0.37083333333333335</v>
      </c>
      <c r="J202" s="83">
        <v>4.1666666666666666E-3</v>
      </c>
      <c r="K202" s="80" t="s">
        <v>17</v>
      </c>
      <c r="L202" s="80">
        <v>2</v>
      </c>
      <c r="M202" s="80"/>
      <c r="N202" s="80" t="s">
        <v>156</v>
      </c>
      <c r="O202" s="80" t="s">
        <v>157</v>
      </c>
      <c r="P202" s="80">
        <v>210</v>
      </c>
      <c r="Q202" s="86">
        <v>24.55612</v>
      </c>
      <c r="R202" s="86">
        <v>-112.10513</v>
      </c>
      <c r="S202" s="80" t="s">
        <v>152</v>
      </c>
      <c r="T202" s="80" t="s">
        <v>152</v>
      </c>
      <c r="U202" s="80">
        <v>8</v>
      </c>
      <c r="V202" s="80" t="s">
        <v>153</v>
      </c>
      <c r="W202" s="93">
        <v>71.94</v>
      </c>
      <c r="X202" s="93">
        <v>21.8</v>
      </c>
      <c r="Y202" s="93">
        <v>80.52</v>
      </c>
      <c r="Z202" s="93">
        <v>24.4</v>
      </c>
      <c r="AA202" s="93">
        <v>80.52</v>
      </c>
      <c r="AB202" s="93">
        <v>24.4</v>
      </c>
      <c r="AC202" s="93">
        <v>76.22999999999999</v>
      </c>
      <c r="AD202" s="93">
        <v>23.1</v>
      </c>
      <c r="AE202" s="87">
        <v>17.6905</v>
      </c>
      <c r="AF202" s="87">
        <v>18</v>
      </c>
      <c r="AG202" s="87">
        <v>799.19872211710003</v>
      </c>
      <c r="AH202" s="87">
        <v>1.4679166775044603</v>
      </c>
      <c r="AI202" s="87">
        <v>1.4679166775044603</v>
      </c>
      <c r="AJ202" s="80"/>
      <c r="AK202" s="80"/>
      <c r="AL202" s="80"/>
      <c r="AM202" s="80"/>
      <c r="AN202" s="80"/>
      <c r="AO202" s="80"/>
      <c r="AP202" s="80"/>
    </row>
    <row r="203" spans="1:42" s="55" customFormat="1">
      <c r="A203" s="65"/>
      <c r="B203" s="65" t="s">
        <v>177</v>
      </c>
      <c r="C203" s="66">
        <v>40834</v>
      </c>
      <c r="D203" s="68">
        <v>6.9444444444444447E-4</v>
      </c>
      <c r="E203" s="68">
        <v>1.6666666666666666E-2</v>
      </c>
      <c r="F203" s="83">
        <f t="shared" si="15"/>
        <v>1.5972222222222221E-2</v>
      </c>
      <c r="G203" s="70">
        <v>1</v>
      </c>
      <c r="H203" s="70">
        <v>19</v>
      </c>
      <c r="I203" s="68">
        <v>2.0833333333333333E-3</v>
      </c>
      <c r="J203" s="68">
        <v>1.388888888888884E-3</v>
      </c>
      <c r="K203" s="65" t="s">
        <v>17</v>
      </c>
      <c r="L203" s="65">
        <v>2</v>
      </c>
      <c r="M203" s="65"/>
      <c r="N203" s="65" t="s">
        <v>156</v>
      </c>
      <c r="O203" s="65" t="s">
        <v>157</v>
      </c>
      <c r="P203" s="65">
        <v>60</v>
      </c>
      <c r="Q203" s="71">
        <v>24.556349999999998</v>
      </c>
      <c r="R203" s="71">
        <v>-112.10541000000001</v>
      </c>
      <c r="S203" s="65" t="s">
        <v>152</v>
      </c>
      <c r="T203" s="65" t="s">
        <v>152</v>
      </c>
      <c r="U203" s="65">
        <v>11</v>
      </c>
      <c r="V203" s="65" t="s">
        <v>153</v>
      </c>
      <c r="W203" s="76">
        <v>71.94</v>
      </c>
      <c r="X203" s="76">
        <v>21.8</v>
      </c>
      <c r="Y203" s="76">
        <v>70.95</v>
      </c>
      <c r="Z203" s="76">
        <v>21.5</v>
      </c>
      <c r="AA203" s="76">
        <v>71.94</v>
      </c>
      <c r="AB203" s="76">
        <v>21.8</v>
      </c>
      <c r="AC203" s="76">
        <v>71.444999999999993</v>
      </c>
      <c r="AD203" s="76">
        <v>21.65</v>
      </c>
      <c r="AE203" s="72">
        <v>15.4465</v>
      </c>
      <c r="AF203" s="72">
        <v>15</v>
      </c>
      <c r="AG203" s="72">
        <v>506.66058069508574</v>
      </c>
      <c r="AH203" s="72">
        <v>0.70731750980722297</v>
      </c>
      <c r="AI203" s="72">
        <v>0.70731750980722297</v>
      </c>
      <c r="AJ203" s="65"/>
      <c r="AK203" s="65"/>
      <c r="AL203" s="65"/>
      <c r="AM203" s="65"/>
      <c r="AN203" s="65"/>
      <c r="AO203" s="65"/>
      <c r="AP203" s="65"/>
    </row>
    <row r="204" spans="1:42" s="55" customFormat="1">
      <c r="A204" s="65"/>
      <c r="B204" s="65" t="s">
        <v>177</v>
      </c>
      <c r="C204" s="66">
        <v>40834</v>
      </c>
      <c r="D204" s="68">
        <v>6.9444444444444447E-4</v>
      </c>
      <c r="E204" s="68">
        <v>1.6666666666666666E-2</v>
      </c>
      <c r="F204" s="83">
        <f t="shared" si="15"/>
        <v>1.5972222222222221E-2</v>
      </c>
      <c r="G204" s="70">
        <v>2</v>
      </c>
      <c r="H204" s="70">
        <v>20</v>
      </c>
      <c r="I204" s="68">
        <v>9.7222222222222224E-3</v>
      </c>
      <c r="J204" s="68">
        <v>9.0277777777776902E-3</v>
      </c>
      <c r="K204" s="65" t="s">
        <v>17</v>
      </c>
      <c r="L204" s="65">
        <v>2</v>
      </c>
      <c r="M204" s="65"/>
      <c r="N204" s="65" t="s">
        <v>156</v>
      </c>
      <c r="O204" s="65" t="s">
        <v>157</v>
      </c>
      <c r="P204" s="65">
        <v>60</v>
      </c>
      <c r="Q204" s="71">
        <v>24.556349999999998</v>
      </c>
      <c r="R204" s="71">
        <v>-112.10541000000001</v>
      </c>
      <c r="S204" s="65" t="s">
        <v>152</v>
      </c>
      <c r="T204" s="65" t="s">
        <v>152</v>
      </c>
      <c r="U204" s="65">
        <v>11</v>
      </c>
      <c r="V204" s="65" t="s">
        <v>153</v>
      </c>
      <c r="W204" s="76">
        <v>71.94</v>
      </c>
      <c r="X204" s="76">
        <v>21.8</v>
      </c>
      <c r="Y204" s="76">
        <v>70.95</v>
      </c>
      <c r="Z204" s="76">
        <v>21.5</v>
      </c>
      <c r="AA204" s="76">
        <v>71.94</v>
      </c>
      <c r="AB204" s="76">
        <v>21.8</v>
      </c>
      <c r="AC204" s="76">
        <v>71.444999999999993</v>
      </c>
      <c r="AD204" s="76">
        <v>21.65</v>
      </c>
      <c r="AE204" s="72">
        <v>16.194500000000001</v>
      </c>
      <c r="AF204" s="72">
        <v>16</v>
      </c>
      <c r="AG204" s="72">
        <v>593.9131834357014</v>
      </c>
      <c r="AH204" s="72">
        <v>0.93417427693282351</v>
      </c>
      <c r="AI204" s="72">
        <v>0.93417427693282351</v>
      </c>
      <c r="AJ204" s="65"/>
      <c r="AK204" s="65"/>
      <c r="AL204" s="65"/>
      <c r="AM204" s="65"/>
      <c r="AN204" s="65"/>
      <c r="AO204" s="65"/>
      <c r="AP204" s="65"/>
    </row>
    <row r="205" spans="1:42" s="55" customFormat="1">
      <c r="A205" s="65"/>
      <c r="B205" s="65" t="s">
        <v>177</v>
      </c>
      <c r="C205" s="66">
        <v>40834</v>
      </c>
      <c r="D205" s="68">
        <v>6.9444444444444447E-4</v>
      </c>
      <c r="E205" s="68">
        <v>1.6666666666666666E-2</v>
      </c>
      <c r="F205" s="83">
        <f t="shared" si="15"/>
        <v>1.5972222222222221E-2</v>
      </c>
      <c r="G205" s="70">
        <v>3</v>
      </c>
      <c r="H205" s="70">
        <v>13</v>
      </c>
      <c r="I205" s="68">
        <v>1.5277777777777777E-2</v>
      </c>
      <c r="J205" s="68">
        <v>1.4583333333333282E-2</v>
      </c>
      <c r="K205" s="65" t="s">
        <v>17</v>
      </c>
      <c r="L205" s="65">
        <v>2</v>
      </c>
      <c r="M205" s="65"/>
      <c r="N205" s="65" t="s">
        <v>156</v>
      </c>
      <c r="O205" s="65" t="s">
        <v>157</v>
      </c>
      <c r="P205" s="65">
        <v>60</v>
      </c>
      <c r="Q205" s="71">
        <v>24.556349999999998</v>
      </c>
      <c r="R205" s="71">
        <v>-112.10541000000001</v>
      </c>
      <c r="S205" s="65" t="s">
        <v>152</v>
      </c>
      <c r="T205" s="65" t="s">
        <v>152</v>
      </c>
      <c r="U205" s="65">
        <v>11</v>
      </c>
      <c r="V205" s="65" t="s">
        <v>153</v>
      </c>
      <c r="W205" s="76">
        <v>71.94</v>
      </c>
      <c r="X205" s="76">
        <v>21.8</v>
      </c>
      <c r="Y205" s="76">
        <v>70.95</v>
      </c>
      <c r="Z205" s="76">
        <v>21.5</v>
      </c>
      <c r="AA205" s="76">
        <v>71.94</v>
      </c>
      <c r="AB205" s="76">
        <v>21.8</v>
      </c>
      <c r="AC205" s="76">
        <v>71.444999999999993</v>
      </c>
      <c r="AD205" s="76">
        <v>21.65</v>
      </c>
      <c r="AE205" s="72">
        <v>10.958500000000001</v>
      </c>
      <c r="AF205" s="72">
        <v>11</v>
      </c>
      <c r="AG205" s="72">
        <v>159.88648485388254</v>
      </c>
      <c r="AH205" s="72">
        <v>-0.19429513937990539</v>
      </c>
      <c r="AI205" s="72">
        <v>0</v>
      </c>
      <c r="AJ205" s="65"/>
      <c r="AK205" s="65"/>
      <c r="AL205" s="65"/>
      <c r="AM205" s="65"/>
      <c r="AN205" s="65"/>
      <c r="AO205" s="65"/>
      <c r="AP205" s="65"/>
    </row>
    <row r="206" spans="1:42" s="55" customFormat="1">
      <c r="A206" s="65"/>
      <c r="B206" s="65" t="s">
        <v>177</v>
      </c>
      <c r="C206" s="66">
        <v>40834</v>
      </c>
      <c r="D206" s="68">
        <v>6.9444444444444447E-4</v>
      </c>
      <c r="E206" s="68">
        <v>1.6666666666666666E-2</v>
      </c>
      <c r="F206" s="83">
        <f t="shared" si="15"/>
        <v>1.5972222222222221E-2</v>
      </c>
      <c r="G206" s="70">
        <v>4</v>
      </c>
      <c r="H206" s="70">
        <v>19</v>
      </c>
      <c r="I206" s="68">
        <v>1.5972222222222224E-2</v>
      </c>
      <c r="J206" s="68">
        <v>1.5277777777777724E-2</v>
      </c>
      <c r="K206" s="65" t="s">
        <v>17</v>
      </c>
      <c r="L206" s="65">
        <v>2</v>
      </c>
      <c r="M206" s="65"/>
      <c r="N206" s="65" t="s">
        <v>156</v>
      </c>
      <c r="O206" s="65" t="s">
        <v>157</v>
      </c>
      <c r="P206" s="65">
        <v>60</v>
      </c>
      <c r="Q206" s="71">
        <v>24.556349999999998</v>
      </c>
      <c r="R206" s="71">
        <v>-112.10541000000001</v>
      </c>
      <c r="S206" s="65" t="s">
        <v>152</v>
      </c>
      <c r="T206" s="65" t="s">
        <v>152</v>
      </c>
      <c r="U206" s="65">
        <v>11</v>
      </c>
      <c r="V206" s="65" t="s">
        <v>153</v>
      </c>
      <c r="W206" s="76">
        <v>71.94</v>
      </c>
      <c r="X206" s="76">
        <v>21.8</v>
      </c>
      <c r="Y206" s="76">
        <v>70.95</v>
      </c>
      <c r="Z206" s="76">
        <v>21.5</v>
      </c>
      <c r="AA206" s="76">
        <v>71.94</v>
      </c>
      <c r="AB206" s="76">
        <v>21.8</v>
      </c>
      <c r="AC206" s="76">
        <v>71.444999999999993</v>
      </c>
      <c r="AD206" s="76">
        <v>21.65</v>
      </c>
      <c r="AE206" s="72">
        <v>15.4465</v>
      </c>
      <c r="AF206" s="72">
        <v>15</v>
      </c>
      <c r="AG206" s="72">
        <v>506.66058069508574</v>
      </c>
      <c r="AH206" s="72">
        <v>0.70731750980722297</v>
      </c>
      <c r="AI206" s="72">
        <v>0.70731750980722297</v>
      </c>
      <c r="AJ206" s="65"/>
      <c r="AK206" s="65"/>
      <c r="AL206" s="65"/>
      <c r="AM206" s="65"/>
      <c r="AN206" s="65"/>
      <c r="AO206" s="65"/>
      <c r="AP206" s="65"/>
    </row>
    <row r="207" spans="1:42" s="55" customFormat="1">
      <c r="A207" s="65"/>
      <c r="B207" s="65" t="s">
        <v>177</v>
      </c>
      <c r="C207" s="66">
        <v>40834</v>
      </c>
      <c r="D207" s="68">
        <v>6.9444444444444447E-4</v>
      </c>
      <c r="E207" s="68">
        <v>1.6666666666666666E-2</v>
      </c>
      <c r="F207" s="83">
        <f t="shared" si="15"/>
        <v>1.5972222222222221E-2</v>
      </c>
      <c r="G207" s="70">
        <v>4</v>
      </c>
      <c r="H207" s="70">
        <v>20</v>
      </c>
      <c r="I207" s="68">
        <v>1.5972222222222224E-2</v>
      </c>
      <c r="J207" s="68">
        <v>1.5277777777777724E-2</v>
      </c>
      <c r="K207" s="65" t="s">
        <v>17</v>
      </c>
      <c r="L207" s="65">
        <v>2</v>
      </c>
      <c r="M207" s="65"/>
      <c r="N207" s="65" t="s">
        <v>156</v>
      </c>
      <c r="O207" s="65" t="s">
        <v>157</v>
      </c>
      <c r="P207" s="65">
        <v>60</v>
      </c>
      <c r="Q207" s="71">
        <v>24.556349999999998</v>
      </c>
      <c r="R207" s="71">
        <v>-112.10541000000001</v>
      </c>
      <c r="S207" s="65" t="s">
        <v>152</v>
      </c>
      <c r="T207" s="65" t="s">
        <v>152</v>
      </c>
      <c r="U207" s="65">
        <v>11</v>
      </c>
      <c r="V207" s="65" t="s">
        <v>153</v>
      </c>
      <c r="W207" s="76">
        <v>71.94</v>
      </c>
      <c r="X207" s="76">
        <v>21.8</v>
      </c>
      <c r="Y207" s="76">
        <v>70.95</v>
      </c>
      <c r="Z207" s="76">
        <v>21.5</v>
      </c>
      <c r="AA207" s="76">
        <v>71.94</v>
      </c>
      <c r="AB207" s="76">
        <v>21.8</v>
      </c>
      <c r="AC207" s="76">
        <v>71.444999999999993</v>
      </c>
      <c r="AD207" s="76">
        <v>21.65</v>
      </c>
      <c r="AE207" s="72">
        <v>16.194500000000001</v>
      </c>
      <c r="AF207" s="72">
        <v>16</v>
      </c>
      <c r="AG207" s="72">
        <v>593.9131834357014</v>
      </c>
      <c r="AH207" s="72">
        <v>0.93417427693282351</v>
      </c>
      <c r="AI207" s="72">
        <v>0.93417427693282351</v>
      </c>
      <c r="AJ207" s="65"/>
      <c r="AK207" s="65"/>
      <c r="AL207" s="65"/>
      <c r="AM207" s="65"/>
      <c r="AN207" s="65"/>
      <c r="AO207" s="65"/>
      <c r="AP207" s="65"/>
    </row>
    <row r="208" spans="1:42" s="55" customFormat="1">
      <c r="A208" s="65"/>
      <c r="B208" s="65" t="s">
        <v>177</v>
      </c>
      <c r="C208" s="66">
        <v>40834</v>
      </c>
      <c r="D208" s="68">
        <v>6.9444444444444447E-4</v>
      </c>
      <c r="E208" s="68">
        <v>1.6666666666666666E-2</v>
      </c>
      <c r="F208" s="83">
        <f t="shared" si="15"/>
        <v>1.5972222222222221E-2</v>
      </c>
      <c r="G208" s="70">
        <v>4</v>
      </c>
      <c r="H208" s="70">
        <v>21</v>
      </c>
      <c r="I208" s="68">
        <v>1.5972222222222224E-2</v>
      </c>
      <c r="J208" s="68">
        <v>1.5277777777777777E-2</v>
      </c>
      <c r="K208" s="65" t="s">
        <v>17</v>
      </c>
      <c r="L208" s="65">
        <v>2</v>
      </c>
      <c r="M208" s="65"/>
      <c r="N208" s="65" t="s">
        <v>156</v>
      </c>
      <c r="O208" s="65" t="s">
        <v>157</v>
      </c>
      <c r="P208" s="65">
        <v>60</v>
      </c>
      <c r="Q208" s="71">
        <v>24.556349999999998</v>
      </c>
      <c r="R208" s="71">
        <v>-112.10541000000001</v>
      </c>
      <c r="S208" s="65" t="s">
        <v>152</v>
      </c>
      <c r="T208" s="65" t="s">
        <v>152</v>
      </c>
      <c r="U208" s="65">
        <v>11</v>
      </c>
      <c r="V208" s="65" t="s">
        <v>153</v>
      </c>
      <c r="W208" s="76">
        <v>71.94</v>
      </c>
      <c r="X208" s="76">
        <v>21.8</v>
      </c>
      <c r="Y208" s="76">
        <v>70.95</v>
      </c>
      <c r="Z208" s="76">
        <v>21.5</v>
      </c>
      <c r="AA208" s="76">
        <v>71.94</v>
      </c>
      <c r="AB208" s="76">
        <v>21.8</v>
      </c>
      <c r="AC208" s="76">
        <v>71.444999999999993</v>
      </c>
      <c r="AD208" s="76">
        <v>21.65</v>
      </c>
      <c r="AE208" s="72">
        <v>16.942499999999999</v>
      </c>
      <c r="AF208" s="72">
        <v>17</v>
      </c>
      <c r="AG208" s="72">
        <v>691.21379845369552</v>
      </c>
      <c r="AH208" s="72">
        <v>1.1871558759796081</v>
      </c>
      <c r="AI208" s="72">
        <v>1.1871558759796081</v>
      </c>
      <c r="AJ208" s="65"/>
      <c r="AK208" s="65"/>
      <c r="AL208" s="65"/>
      <c r="AM208" s="65"/>
      <c r="AN208" s="65"/>
      <c r="AO208" s="65"/>
      <c r="AP208" s="65"/>
    </row>
    <row r="209" spans="1:42" s="56" customFormat="1">
      <c r="A209" s="80"/>
      <c r="B209" s="80" t="s">
        <v>149</v>
      </c>
      <c r="C209" s="81">
        <v>40834</v>
      </c>
      <c r="D209" s="83">
        <v>0.52916666666666667</v>
      </c>
      <c r="E209" s="83">
        <v>0.54722222222222217</v>
      </c>
      <c r="F209" s="83">
        <f t="shared" si="15"/>
        <v>1.8055555555555491E-2</v>
      </c>
      <c r="G209" s="85">
        <v>1</v>
      </c>
      <c r="H209" s="85">
        <v>18</v>
      </c>
      <c r="I209" s="83">
        <v>0.53125</v>
      </c>
      <c r="J209" s="83">
        <v>2.0833333333333259E-3</v>
      </c>
      <c r="K209" s="80" t="s">
        <v>17</v>
      </c>
      <c r="L209" s="80">
        <v>2</v>
      </c>
      <c r="M209" s="80"/>
      <c r="N209" s="80" t="s">
        <v>150</v>
      </c>
      <c r="O209" s="80" t="s">
        <v>151</v>
      </c>
      <c r="P209" s="80">
        <v>210</v>
      </c>
      <c r="Q209" s="86">
        <v>24.573450000000001</v>
      </c>
      <c r="R209" s="86">
        <v>-112.10565</v>
      </c>
      <c r="S209" s="80" t="s">
        <v>152</v>
      </c>
      <c r="T209" s="80" t="s">
        <v>152</v>
      </c>
      <c r="U209" s="80">
        <v>6</v>
      </c>
      <c r="V209" s="80" t="s">
        <v>153</v>
      </c>
      <c r="W209" s="93">
        <v>33</v>
      </c>
      <c r="X209" s="93">
        <v>10</v>
      </c>
      <c r="Y209" s="93">
        <v>42</v>
      </c>
      <c r="Z209" s="93">
        <v>12.727272727272728</v>
      </c>
      <c r="AA209" s="93">
        <v>42</v>
      </c>
      <c r="AB209" s="93">
        <v>12.727272727272728</v>
      </c>
      <c r="AC209" s="93">
        <v>37.5</v>
      </c>
      <c r="AD209" s="93">
        <v>11.363636363636363</v>
      </c>
      <c r="AE209" s="87">
        <v>14.698500000000001</v>
      </c>
      <c r="AF209" s="87">
        <v>15</v>
      </c>
      <c r="AG209" s="87">
        <v>428.83019204754055</v>
      </c>
      <c r="AH209" s="87">
        <v>0.50495849932360548</v>
      </c>
      <c r="AI209" s="87">
        <v>0.50495849932360548</v>
      </c>
      <c r="AJ209" s="80"/>
      <c r="AK209" s="80"/>
      <c r="AL209" s="80"/>
      <c r="AM209" s="80"/>
      <c r="AN209" s="80"/>
      <c r="AO209" s="80"/>
      <c r="AP209" s="80"/>
    </row>
    <row r="210" spans="1:42" s="56" customFormat="1">
      <c r="A210" s="80"/>
      <c r="B210" s="80" t="s">
        <v>149</v>
      </c>
      <c r="C210" s="81">
        <v>40834</v>
      </c>
      <c r="D210" s="83">
        <v>0.52916666666666667</v>
      </c>
      <c r="E210" s="83">
        <v>0.54722222222222217</v>
      </c>
      <c r="F210" s="83">
        <f t="shared" si="15"/>
        <v>1.8055555555555491E-2</v>
      </c>
      <c r="G210" s="85">
        <v>1</v>
      </c>
      <c r="H210" s="85">
        <v>19</v>
      </c>
      <c r="I210" s="83">
        <v>0.53125</v>
      </c>
      <c r="J210" s="83">
        <v>2.0833333333333259E-3</v>
      </c>
      <c r="K210" s="80" t="s">
        <v>17</v>
      </c>
      <c r="L210" s="80">
        <v>2</v>
      </c>
      <c r="M210" s="80"/>
      <c r="N210" s="80" t="s">
        <v>150</v>
      </c>
      <c r="O210" s="80" t="s">
        <v>151</v>
      </c>
      <c r="P210" s="80">
        <v>210</v>
      </c>
      <c r="Q210" s="86">
        <v>24.573450000000001</v>
      </c>
      <c r="R210" s="86">
        <v>-112.10565</v>
      </c>
      <c r="S210" s="80" t="s">
        <v>152</v>
      </c>
      <c r="T210" s="80" t="s">
        <v>152</v>
      </c>
      <c r="U210" s="80">
        <v>6</v>
      </c>
      <c r="V210" s="80" t="s">
        <v>153</v>
      </c>
      <c r="W210" s="93">
        <v>33</v>
      </c>
      <c r="X210" s="93">
        <v>10</v>
      </c>
      <c r="Y210" s="93">
        <v>42</v>
      </c>
      <c r="Z210" s="93">
        <v>12.727272727272728</v>
      </c>
      <c r="AA210" s="93">
        <v>42</v>
      </c>
      <c r="AB210" s="93">
        <v>12.727272727272728</v>
      </c>
      <c r="AC210" s="93">
        <v>37.5</v>
      </c>
      <c r="AD210" s="93">
        <v>11.363636363636363</v>
      </c>
      <c r="AE210" s="87">
        <v>15.4465</v>
      </c>
      <c r="AF210" s="87">
        <v>15</v>
      </c>
      <c r="AG210" s="87">
        <v>506.66058069508574</v>
      </c>
      <c r="AH210" s="87">
        <v>0.70731750980722297</v>
      </c>
      <c r="AI210" s="87">
        <v>0.70731750980722297</v>
      </c>
      <c r="AJ210" s="80"/>
      <c r="AK210" s="80"/>
      <c r="AL210" s="80"/>
      <c r="AM210" s="80"/>
      <c r="AN210" s="80"/>
      <c r="AO210" s="80"/>
      <c r="AP210" s="80"/>
    </row>
    <row r="211" spans="1:42" s="56" customFormat="1">
      <c r="A211" s="80"/>
      <c r="B211" s="80" t="s">
        <v>149</v>
      </c>
      <c r="C211" s="81">
        <v>40834</v>
      </c>
      <c r="D211" s="83">
        <v>0.52916666666666667</v>
      </c>
      <c r="E211" s="83">
        <v>0.54722222222222217</v>
      </c>
      <c r="F211" s="83">
        <f t="shared" si="15"/>
        <v>1.8055555555555491E-2</v>
      </c>
      <c r="G211" s="85">
        <v>2</v>
      </c>
      <c r="H211" s="85">
        <v>18</v>
      </c>
      <c r="I211" s="83">
        <v>0.53333333333333333</v>
      </c>
      <c r="J211" s="83">
        <v>4.1666666666666519E-3</v>
      </c>
      <c r="K211" s="80" t="s">
        <v>17</v>
      </c>
      <c r="L211" s="80">
        <v>2</v>
      </c>
      <c r="M211" s="80"/>
      <c r="N211" s="80" t="s">
        <v>150</v>
      </c>
      <c r="O211" s="80" t="s">
        <v>151</v>
      </c>
      <c r="P211" s="80">
        <v>210</v>
      </c>
      <c r="Q211" s="86">
        <v>24.573450000000001</v>
      </c>
      <c r="R211" s="86">
        <v>-112.10565</v>
      </c>
      <c r="S211" s="80" t="s">
        <v>152</v>
      </c>
      <c r="T211" s="80" t="s">
        <v>152</v>
      </c>
      <c r="U211" s="80">
        <v>6</v>
      </c>
      <c r="V211" s="80" t="s">
        <v>153</v>
      </c>
      <c r="W211" s="93">
        <v>33</v>
      </c>
      <c r="X211" s="93">
        <v>10</v>
      </c>
      <c r="Y211" s="93">
        <v>42</v>
      </c>
      <c r="Z211" s="93">
        <v>12.727272727272728</v>
      </c>
      <c r="AA211" s="93">
        <v>42</v>
      </c>
      <c r="AB211" s="93">
        <v>12.727272727272728</v>
      </c>
      <c r="AC211" s="93">
        <v>37.5</v>
      </c>
      <c r="AD211" s="93">
        <v>11.363636363636363</v>
      </c>
      <c r="AE211" s="87">
        <v>14.698500000000001</v>
      </c>
      <c r="AF211" s="87">
        <v>15</v>
      </c>
      <c r="AG211" s="87">
        <v>428.83019204754055</v>
      </c>
      <c r="AH211" s="87">
        <v>0.50495849932360548</v>
      </c>
      <c r="AI211" s="87">
        <v>0.50495849932360548</v>
      </c>
      <c r="AJ211" s="80"/>
      <c r="AK211" s="80"/>
      <c r="AL211" s="80"/>
      <c r="AM211" s="80"/>
      <c r="AN211" s="80"/>
      <c r="AO211" s="80"/>
      <c r="AP211" s="80"/>
    </row>
    <row r="212" spans="1:42" s="56" customFormat="1">
      <c r="A212" s="80"/>
      <c r="B212" s="80" t="s">
        <v>149</v>
      </c>
      <c r="C212" s="81">
        <v>40834</v>
      </c>
      <c r="D212" s="83">
        <v>0.52916666666666667</v>
      </c>
      <c r="E212" s="83">
        <v>0.54722222222222217</v>
      </c>
      <c r="F212" s="83">
        <f t="shared" si="15"/>
        <v>1.8055555555555491E-2</v>
      </c>
      <c r="G212" s="85">
        <v>3</v>
      </c>
      <c r="H212" s="85">
        <v>17</v>
      </c>
      <c r="I212" s="83">
        <v>0.5395833333333333</v>
      </c>
      <c r="J212" s="83">
        <v>1.041666666666663E-2</v>
      </c>
      <c r="K212" s="80" t="s">
        <v>17</v>
      </c>
      <c r="L212" s="80">
        <v>2</v>
      </c>
      <c r="M212" s="80"/>
      <c r="N212" s="80" t="s">
        <v>150</v>
      </c>
      <c r="O212" s="80" t="s">
        <v>151</v>
      </c>
      <c r="P212" s="80">
        <v>210</v>
      </c>
      <c r="Q212" s="86">
        <v>24.573450000000001</v>
      </c>
      <c r="R212" s="86">
        <v>-112.10565</v>
      </c>
      <c r="S212" s="80" t="s">
        <v>152</v>
      </c>
      <c r="T212" s="80" t="s">
        <v>152</v>
      </c>
      <c r="U212" s="80">
        <v>6</v>
      </c>
      <c r="V212" s="80" t="s">
        <v>153</v>
      </c>
      <c r="W212" s="93">
        <v>33</v>
      </c>
      <c r="X212" s="93">
        <v>10</v>
      </c>
      <c r="Y212" s="93">
        <v>42</v>
      </c>
      <c r="Z212" s="93">
        <v>12.727272727272728</v>
      </c>
      <c r="AA212" s="93">
        <v>42</v>
      </c>
      <c r="AB212" s="93">
        <v>12.727272727272728</v>
      </c>
      <c r="AC212" s="93">
        <v>37.5</v>
      </c>
      <c r="AD212" s="93">
        <v>11.363636363636363</v>
      </c>
      <c r="AE212" s="87">
        <v>13.9505</v>
      </c>
      <c r="AF212" s="87">
        <v>14</v>
      </c>
      <c r="AG212" s="87">
        <v>359.80704047984557</v>
      </c>
      <c r="AH212" s="87">
        <v>0.32549830524759849</v>
      </c>
      <c r="AI212" s="87">
        <v>0.32549830524759849</v>
      </c>
      <c r="AJ212" s="80"/>
      <c r="AK212" s="80"/>
      <c r="AL212" s="80"/>
      <c r="AM212" s="80"/>
      <c r="AN212" s="80"/>
      <c r="AO212" s="80"/>
      <c r="AP212" s="80"/>
    </row>
    <row r="213" spans="1:42" s="56" customFormat="1">
      <c r="A213" s="80"/>
      <c r="B213" s="80" t="s">
        <v>149</v>
      </c>
      <c r="C213" s="81">
        <v>40834</v>
      </c>
      <c r="D213" s="83">
        <v>0.52916666666666667</v>
      </c>
      <c r="E213" s="83">
        <v>0.54722222222222217</v>
      </c>
      <c r="F213" s="83">
        <f t="shared" si="15"/>
        <v>1.8055555555555491E-2</v>
      </c>
      <c r="G213" s="85">
        <v>4</v>
      </c>
      <c r="H213" s="85">
        <v>8</v>
      </c>
      <c r="I213" s="83">
        <v>0.54305555555555551</v>
      </c>
      <c r="J213" s="83">
        <v>1.388888888888884E-2</v>
      </c>
      <c r="K213" s="80" t="s">
        <v>17</v>
      </c>
      <c r="L213" s="80">
        <v>2</v>
      </c>
      <c r="M213" s="80"/>
      <c r="N213" s="80" t="s">
        <v>150</v>
      </c>
      <c r="O213" s="80" t="s">
        <v>151</v>
      </c>
      <c r="P213" s="80">
        <v>210</v>
      </c>
      <c r="Q213" s="86">
        <v>24.573450000000001</v>
      </c>
      <c r="R213" s="86">
        <v>-112.10565</v>
      </c>
      <c r="S213" s="80" t="s">
        <v>152</v>
      </c>
      <c r="T213" s="80" t="s">
        <v>152</v>
      </c>
      <c r="U213" s="80">
        <v>6</v>
      </c>
      <c r="V213" s="80" t="s">
        <v>153</v>
      </c>
      <c r="W213" s="93">
        <v>33</v>
      </c>
      <c r="X213" s="93">
        <v>10</v>
      </c>
      <c r="Y213" s="93">
        <v>42</v>
      </c>
      <c r="Z213" s="93">
        <v>12.727272727272728</v>
      </c>
      <c r="AA213" s="93">
        <v>42</v>
      </c>
      <c r="AB213" s="93">
        <v>12.727272727272728</v>
      </c>
      <c r="AC213" s="93">
        <v>37.5</v>
      </c>
      <c r="AD213" s="93">
        <v>11.363636363636363</v>
      </c>
      <c r="AE213" s="87">
        <v>7.2184999999999997</v>
      </c>
      <c r="AF213" s="87">
        <v>7</v>
      </c>
      <c r="AG213" s="87">
        <v>39.321475564653859</v>
      </c>
      <c r="AH213" s="87">
        <v>-0.5077641635318999</v>
      </c>
      <c r="AI213" s="87">
        <v>0</v>
      </c>
      <c r="AJ213" s="80"/>
      <c r="AK213" s="80"/>
      <c r="AL213" s="80"/>
      <c r="AM213" s="80"/>
      <c r="AN213" s="80"/>
      <c r="AO213" s="80"/>
      <c r="AP213" s="80"/>
    </row>
    <row r="214" spans="1:42" s="56" customFormat="1">
      <c r="A214" s="80"/>
      <c r="B214" s="80" t="s">
        <v>149</v>
      </c>
      <c r="C214" s="81">
        <v>40834</v>
      </c>
      <c r="D214" s="83">
        <v>0.52916666666666667</v>
      </c>
      <c r="E214" s="83">
        <v>0.54722222222222217</v>
      </c>
      <c r="F214" s="83">
        <f t="shared" si="15"/>
        <v>1.8055555555555491E-2</v>
      </c>
      <c r="G214" s="85">
        <v>5</v>
      </c>
      <c r="H214" s="85">
        <v>17</v>
      </c>
      <c r="I214" s="83">
        <v>0.54652777777777783</v>
      </c>
      <c r="J214" s="83">
        <v>1.736111111111116E-2</v>
      </c>
      <c r="K214" s="80" t="s">
        <v>17</v>
      </c>
      <c r="L214" s="80">
        <v>2</v>
      </c>
      <c r="M214" s="80"/>
      <c r="N214" s="80" t="s">
        <v>150</v>
      </c>
      <c r="O214" s="80" t="s">
        <v>151</v>
      </c>
      <c r="P214" s="80">
        <v>210</v>
      </c>
      <c r="Q214" s="86">
        <v>24.573450000000001</v>
      </c>
      <c r="R214" s="86">
        <v>-112.10565</v>
      </c>
      <c r="S214" s="80" t="s">
        <v>152</v>
      </c>
      <c r="T214" s="80" t="s">
        <v>152</v>
      </c>
      <c r="U214" s="80">
        <v>6</v>
      </c>
      <c r="V214" s="80" t="s">
        <v>153</v>
      </c>
      <c r="W214" s="93">
        <v>33</v>
      </c>
      <c r="X214" s="93">
        <v>10</v>
      </c>
      <c r="Y214" s="93">
        <v>42</v>
      </c>
      <c r="Z214" s="93">
        <v>12.727272727272728</v>
      </c>
      <c r="AA214" s="93">
        <v>42</v>
      </c>
      <c r="AB214" s="93">
        <v>12.727272727272728</v>
      </c>
      <c r="AC214" s="93">
        <v>37.5</v>
      </c>
      <c r="AD214" s="93">
        <v>11.363636363636363</v>
      </c>
      <c r="AE214" s="87">
        <v>13.9505</v>
      </c>
      <c r="AF214" s="87">
        <v>14</v>
      </c>
      <c r="AG214" s="87">
        <v>359.80704047984557</v>
      </c>
      <c r="AH214" s="87">
        <v>0.32549830524759849</v>
      </c>
      <c r="AI214" s="87">
        <v>0.32549830524759849</v>
      </c>
      <c r="AJ214" s="80"/>
      <c r="AK214" s="80"/>
      <c r="AL214" s="80"/>
      <c r="AM214" s="80"/>
      <c r="AN214" s="80"/>
      <c r="AO214" s="80"/>
      <c r="AP214" s="80"/>
    </row>
    <row r="215" spans="1:42" s="56" customFormat="1">
      <c r="A215" s="80"/>
      <c r="B215" s="80" t="s">
        <v>149</v>
      </c>
      <c r="C215" s="81">
        <v>40834</v>
      </c>
      <c r="D215" s="83">
        <v>0.52916666666666667</v>
      </c>
      <c r="E215" s="83">
        <v>0.54722222222222217</v>
      </c>
      <c r="F215" s="83">
        <f t="shared" si="15"/>
        <v>1.8055555555555491E-2</v>
      </c>
      <c r="G215" s="85">
        <v>5</v>
      </c>
      <c r="H215" s="85">
        <v>19</v>
      </c>
      <c r="I215" s="83">
        <v>0.54652777777777783</v>
      </c>
      <c r="J215" s="83">
        <v>1.736111111111116E-2</v>
      </c>
      <c r="K215" s="80" t="s">
        <v>17</v>
      </c>
      <c r="L215" s="80">
        <v>2</v>
      </c>
      <c r="M215" s="80"/>
      <c r="N215" s="80" t="s">
        <v>150</v>
      </c>
      <c r="O215" s="80" t="s">
        <v>151</v>
      </c>
      <c r="P215" s="80">
        <v>210</v>
      </c>
      <c r="Q215" s="86">
        <v>24.573450000000001</v>
      </c>
      <c r="R215" s="86">
        <v>-112.10565</v>
      </c>
      <c r="S215" s="80" t="s">
        <v>152</v>
      </c>
      <c r="T215" s="80" t="s">
        <v>152</v>
      </c>
      <c r="U215" s="80">
        <v>6</v>
      </c>
      <c r="V215" s="80" t="s">
        <v>153</v>
      </c>
      <c r="W215" s="93">
        <v>33</v>
      </c>
      <c r="X215" s="93">
        <v>10</v>
      </c>
      <c r="Y215" s="93">
        <v>42</v>
      </c>
      <c r="Z215" s="93">
        <v>12.727272727272728</v>
      </c>
      <c r="AA215" s="93">
        <v>42</v>
      </c>
      <c r="AB215" s="93">
        <v>12.727272727272728</v>
      </c>
      <c r="AC215" s="93">
        <v>37.5</v>
      </c>
      <c r="AD215" s="93">
        <v>11.363636363636363</v>
      </c>
      <c r="AE215" s="87">
        <v>15.4465</v>
      </c>
      <c r="AF215" s="87">
        <v>15</v>
      </c>
      <c r="AG215" s="87">
        <v>506.66058069508574</v>
      </c>
      <c r="AH215" s="87">
        <v>0.70731750980722297</v>
      </c>
      <c r="AI215" s="87">
        <v>0.70731750980722297</v>
      </c>
      <c r="AJ215" s="80"/>
      <c r="AK215" s="80"/>
      <c r="AL215" s="80"/>
      <c r="AM215" s="80"/>
      <c r="AN215" s="80"/>
      <c r="AO215" s="80"/>
      <c r="AP215" s="80"/>
    </row>
    <row r="216" spans="1:42">
      <c r="C216" s="104"/>
      <c r="D216" s="105"/>
      <c r="E216" s="105"/>
      <c r="F216" s="83"/>
      <c r="J216" s="44"/>
      <c r="O216" s="80"/>
    </row>
    <row r="217" spans="1:42">
      <c r="J217" s="44"/>
    </row>
  </sheetData>
  <sortState ref="A1:AP218">
    <sortCondition ref="C1:C218"/>
  </sortState>
  <phoneticPr fontId="24" type="noConversion"/>
  <dataValidations count="9">
    <dataValidation type="list" allowBlank="1" showInputMessage="1" showErrorMessage="1" sqref="JN15:JO187 AO15:AP187 WVZ15:WWA187 WMD15:WME187 WCH15:WCI187 VSL15:VSM187 VIP15:VIQ187 UYT15:UYU187 UOX15:UOY187 UFB15:UFC187 TVF15:TVG187 TLJ15:TLK187 TBN15:TBO187 SRR15:SRS187 SHV15:SHW187 RXZ15:RYA187 ROD15:ROE187 REH15:REI187 QUL15:QUM187 QKP15:QKQ187 QAT15:QAU187 PQX15:PQY187 PHB15:PHC187 OXF15:OXG187 ONJ15:ONK187 ODN15:ODO187 NTR15:NTS187 NJV15:NJW187 MZZ15:NAA187 MQD15:MQE187 MGH15:MGI187 LWL15:LWM187 LMP15:LMQ187 LCT15:LCU187 KSX15:KSY187 KJB15:KJC187 JZF15:JZG187 JPJ15:JPK187 JFN15:JFO187 IVR15:IVS187 ILV15:ILW187 IBZ15:ICA187 HSD15:HSE187 HIH15:HII187 GYL15:GYM187 GOP15:GOQ187 GET15:GEU187 FUX15:FUY187 FLB15:FLC187 FBF15:FBG187 ERJ15:ERK187 EHN15:EHO187 DXR15:DXS187 DNV15:DNW187 DDZ15:DEA187 CUD15:CUE187 CKH15:CKI187 CAL15:CAM187 BQP15:BQQ187 BGT15:BGU187 AWX15:AWY187 ANB15:ANC187 ADF15:ADG187 TJ15:TK187">
      <formula1>tipositio</formula1>
    </dataValidation>
    <dataValidation type="list" allowBlank="1" showInputMessage="1" showErrorMessage="1" sqref="JM15:JM187 O15:O187 WVY15:WVY187 WMC15:WMC187 WCG15:WCG187 VSK15:VSK187 VIO15:VIO187 UYS15:UYS187 UOW15:UOW187 UFA15:UFA187 TVE15:TVE187 TLI15:TLI187 TBM15:TBM187 SRQ15:SRQ187 SHU15:SHU187 RXY15:RXY187 ROC15:ROC187 REG15:REG187 QUK15:QUK187 QKO15:QKO187 QAS15:QAS187 PQW15:PQW187 PHA15:PHA187 OXE15:OXE187 ONI15:ONI187 ODM15:ODM187 NTQ15:NTQ187 NJU15:NJU187 MZY15:MZY187 MQC15:MQC187 MGG15:MGG187 LWK15:LWK187 LMO15:LMO187 LCS15:LCS187 KSW15:KSW187 KJA15:KJA187 JZE15:JZE187 JPI15:JPI187 JFM15:JFM187 IVQ15:IVQ187 ILU15:ILU187 IBY15:IBY187 HSC15:HSC187 HIG15:HIG187 GYK15:GYK187 GOO15:GOO187 GES15:GES187 FUW15:FUW187 FLA15:FLA187 FBE15:FBE187 ERI15:ERI187 EHM15:EHM187 DXQ15:DXQ187 DNU15:DNU187 DDY15:DDY187 CUC15:CUC187 CKG15:CKG187 CAK15:CAK187 BQO15:BQO187 BGS15:BGS187 AWW15:AWW187 ANA15:ANA187 ADE15:ADE187 TI15:TI187">
      <formula1>sitioextenso</formula1>
    </dataValidation>
    <dataValidation type="list" allowBlank="1" showInputMessage="1" showErrorMessage="1" sqref="JL15:JL187 N15:N187 WVX15:WVX187 WMB15:WMB187 WCF15:WCF187 VSJ15:VSJ187 VIN15:VIN187 UYR15:UYR187 UOV15:UOV187 UEZ15:UEZ187 TVD15:TVD187 TLH15:TLH187 TBL15:TBL187 SRP15:SRP187 SHT15:SHT187 RXX15:RXX187 ROB15:ROB187 REF15:REF187 QUJ15:QUJ187 QKN15:QKN187 QAR15:QAR187 PQV15:PQV187 PGZ15:PGZ187 OXD15:OXD187 ONH15:ONH187 ODL15:ODL187 NTP15:NTP187 NJT15:NJT187 MZX15:MZX187 MQB15:MQB187 MGF15:MGF187 LWJ15:LWJ187 LMN15:LMN187 LCR15:LCR187 KSV15:KSV187 KIZ15:KIZ187 JZD15:JZD187 JPH15:JPH187 JFL15:JFL187 IVP15:IVP187 ILT15:ILT187 IBX15:IBX187 HSB15:HSB187 HIF15:HIF187 GYJ15:GYJ187 GON15:GON187 GER15:GER187 FUV15:FUV187 FKZ15:FKZ187 FBD15:FBD187 ERH15:ERH187 EHL15:EHL187 DXP15:DXP187 DNT15:DNT187 DDX15:DDX187 CUB15:CUB187 CKF15:CKF187 CAJ15:CAJ187 BQN15:BQN187 BGR15:BGR187 AWV15:AWV187 AMZ15:AMZ187 ADD15:ADD187 TH15:TH187">
      <formula1>sitio</formula1>
    </dataValidation>
    <dataValidation type="list" allowBlank="1" showInputMessage="1" showErrorMessage="1" sqref="WLZ15:WLZ16 AM15:AM16 WVV15:WVV16 JJ15:JJ16 TF15:TF16 ADB15:ADB16 AMX15:AMX16 AWT15:AWT16 BGP15:BGP16 BQL15:BQL16 CAH15:CAH16 CKD15:CKD16 CTZ15:CTZ16 DDV15:DDV16 DNR15:DNR16 DXN15:DXN16 EHJ15:EHJ16 ERF15:ERF16 FBB15:FBB16 FKX15:FKX16 FUT15:FUT16 GEP15:GEP16 GOL15:GOL16 GYH15:GYH16 HID15:HID16 HRZ15:HRZ16 IBV15:IBV16 ILR15:ILR16 IVN15:IVN16 JFJ15:JFJ16 JPF15:JPF16 JZB15:JZB16 KIX15:KIX16 KST15:KST16 LCP15:LCP16 LML15:LML16 LWH15:LWH16 MGD15:MGD16 MPZ15:MPZ16 MZV15:MZV16 NJR15:NJR16 NTN15:NTN16 ODJ15:ODJ16 ONF15:ONF16 OXB15:OXB16 PGX15:PGX16 PQT15:PQT16 QAP15:QAP16 QKL15:QKL16 QUH15:QUH16 RED15:RED16 RNZ15:RNZ16 RXV15:RXV16 SHR15:SHR16 SRN15:SRN16 TBJ15:TBJ16 TLF15:TLF16 TVB15:TVB16 UEX15:UEX16 UOT15:UOT16 UYP15:UYP16 VIL15:VIL16 VSH15:VSH16 WCD15:WCD16">
      <formula1>replica</formula1>
    </dataValidation>
    <dataValidation type="list" allowBlank="1" showInputMessage="1" showErrorMessage="1" sqref="WVW15:WVW16 AN15:AN16 JK15:JK16 TG15:TG16 ADC15:ADC16 AMY15:AMY16 AWU15:AWU16 BGQ15:BGQ16 BQM15:BQM16 CAI15:CAI16 CKE15:CKE16 CUA15:CUA16 DDW15:DDW16 DNS15:DNS16 DXO15:DXO16 EHK15:EHK16 ERG15:ERG16 FBC15:FBC16 FKY15:FKY16 FUU15:FUU16 GEQ15:GEQ16 GOM15:GOM16 GYI15:GYI16 HIE15:HIE16 HSA15:HSA16 IBW15:IBW16 ILS15:ILS16 IVO15:IVO16 JFK15:JFK16 JPG15:JPG16 JZC15:JZC16 KIY15:KIY16 KSU15:KSU16 LCQ15:LCQ16 LMM15:LMM16 LWI15:LWI16 MGE15:MGE16 MQA15:MQA16 MZW15:MZW16 NJS15:NJS16 NTO15:NTO16 ODK15:ODK16 ONG15:ONG16 OXC15:OXC16 PGY15:PGY16 PQU15:PQU16 QAQ15:QAQ16 QKM15:QKM16 QUI15:QUI16 REE15:REE16 ROA15:ROA16 RXW15:RXW16 SHS15:SHS16 SRO15:SRO16 TBK15:TBK16 TLG15:TLG16 TVC15:TVC16 UEY15:UEY16 UOU15:UOU16 UYQ15:UYQ16 VIM15:VIM16 VSI15:VSI16 WCE15:WCE16 WMA15:WMA16">
      <formula1>transecto</formula1>
    </dataValidation>
    <dataValidation type="list" allowBlank="1" showInputMessage="1" showErrorMessage="1" sqref="WLY15:WLY16 AL15:AL16 WVU15:WVU16 JI15:JI16 TE15:TE16 ADA15:ADA16 AMW15:AMW16 AWS15:AWS16 BGO15:BGO16 BQK15:BQK16 CAG15:CAG16 CKC15:CKC16 CTY15:CTY16 DDU15:DDU16 DNQ15:DNQ16 DXM15:DXM16 EHI15:EHI16 ERE15:ERE16 FBA15:FBA16 FKW15:FKW16 FUS15:FUS16 GEO15:GEO16 GOK15:GOK16 GYG15:GYG16 HIC15:HIC16 HRY15:HRY16 IBU15:IBU16 ILQ15:ILQ16 IVM15:IVM16 JFI15:JFI16 JPE15:JPE16 JZA15:JZA16 KIW15:KIW16 KSS15:KSS16 LCO15:LCO16 LMK15:LMK16 LWG15:LWG16 MGC15:MGC16 MPY15:MPY16 MZU15:MZU16 NJQ15:NJQ16 NTM15:NTM16 ODI15:ODI16 ONE15:ONE16 OXA15:OXA16 PGW15:PGW16 PQS15:PQS16 QAO15:QAO16 QKK15:QKK16 QUG15:QUG16 REC15:REC16 RNY15:RNY16 RXU15:RXU16 SHQ15:SHQ16 SRM15:SRM16 TBI15:TBI16 TLE15:TLE16 TVA15:TVA16 UEW15:UEW16 UOS15:UOS16 UYO15:UYO16 VIK15:VIK16 VSG15:VSG16 WCC15:WCC16">
      <formula1>buceo</formula1>
    </dataValidation>
    <dataValidation type="list" allowBlank="1" showInputMessage="1" showErrorMessage="1" sqref="WVK15:WVK16 IY15:IY16 SU15:SU16 ACQ15:ACQ16 AMM15:AMM16 AWI15:AWI16 BGE15:BGE16 BQA15:BQA16 BZW15:BZW16 CJS15:CJS16 CTO15:CTO16 DDK15:DDK16 DNG15:DNG16 DXC15:DXC16 EGY15:EGY16 EQU15:EQU16 FAQ15:FAQ16 FKM15:FKM16 FUI15:FUI16 GEE15:GEE16 GOA15:GOA16 GXW15:GXW16 HHS15:HHS16 HRO15:HRO16 IBK15:IBK16 ILG15:ILG16 IVC15:IVC16 JEY15:JEY16 JOU15:JOU16 JYQ15:JYQ16 KIM15:KIM16 KSI15:KSI16 LCE15:LCE16 LMA15:LMA16 LVW15:LVW16 MFS15:MFS16 MPO15:MPO16 MZK15:MZK16 NJG15:NJG16 NTC15:NTC16 OCY15:OCY16 OMU15:OMU16 OWQ15:OWQ16 PGM15:PGM16 PQI15:PQI16 QAE15:QAE16 QKA15:QKA16 QTW15:QTW16 RDS15:RDS16 RNO15:RNO16 RXK15:RXK16 SHG15:SHG16 SRC15:SRC16 TAY15:TAY16 TKU15:TKU16 TUQ15:TUQ16 UEM15:UEM16 UOI15:UOI16 UYE15:UYE16 VIA15:VIA16 VRW15:VRW16 WBS15:WBS16 WLO15:WLO16 B15:B16">
      <formula1>observador</formula1>
    </dataValidation>
    <dataValidation type="list" allowBlank="1" showInputMessage="1" showErrorMessage="1" sqref="WWO15:WWP16 V15:V16 TY15:TZ16 ADU15:ADV16 ANQ15:ANR16 AXM15:AXN16 BHI15:BHJ16 BRE15:BRF16 CBA15:CBB16 CKW15:CKX16 CUS15:CUT16 DEO15:DEP16 DOK15:DOL16 DYG15:DYH16 EIC15:EID16 ERY15:ERZ16 FBU15:FBV16 FLQ15:FLR16 FVM15:FVN16 GFI15:GFJ16 GPE15:GPF16 GZA15:GZB16 HIW15:HIX16 HSS15:HST16 ICO15:ICP16 IMK15:IML16 IWG15:IWH16 JGC15:JGD16 JPY15:JPZ16 JZU15:JZV16 KJQ15:KJR16 KTM15:KTN16 LDI15:LDJ16 LNE15:LNF16 LXA15:LXB16 MGW15:MGX16 MQS15:MQT16 NAO15:NAP16 NKK15:NKL16 NUG15:NUH16 OEC15:OED16 ONY15:ONZ16 OXU15:OXV16 PHQ15:PHR16 PRM15:PRN16 QBI15:QBJ16 QLE15:QLF16 QVA15:QVB16 REW15:REX16 ROS15:ROT16 RYO15:RYP16 SIK15:SIL16 SSG15:SSH16 TCC15:TCD16 TLY15:TLZ16 TVU15:TVV16 UFQ15:UFR16 UPM15:UPN16 UZI15:UZJ16 VJE15:VJF16 VTA15:VTB16 WCW15:WCX16 WMS15:WMT16 KC15:KD16 G15:G16">
      <formula1>especie</formula1>
    </dataValidation>
    <dataValidation type="list" allowBlank="1" showInputMessage="1" showErrorMessage="1" sqref="WVT15:WVT16 L15:L16 JH15:JH16 TD15:TD16 ACZ15:ACZ16 AMV15:AMV16 AWR15:AWR16 BGN15:BGN16 BQJ15:BQJ16 CAF15:CAF16 CKB15:CKB16 CTX15:CTX16 DDT15:DDT16 DNP15:DNP16 DXL15:DXL16 EHH15:EHH16 ERD15:ERD16 FAZ15:FAZ16 FKV15:FKV16 FUR15:FUR16 GEN15:GEN16 GOJ15:GOJ16 GYF15:GYF16 HIB15:HIB16 HRX15:HRX16 IBT15:IBT16 ILP15:ILP16 IVL15:IVL16 JFH15:JFH16 JPD15:JPD16 JYZ15:JYZ16 KIV15:KIV16 KSR15:KSR16 LCN15:LCN16 LMJ15:LMJ16 LWF15:LWF16 MGB15:MGB16 MPX15:MPX16 MZT15:MZT16 NJP15:NJP16 NTL15:NTL16 ODH15:ODH16 OND15:OND16 OWZ15:OWZ16 PGV15:PGV16 PQR15:PQR16 QAN15:QAN16 QKJ15:QKJ16 QUF15:QUF16 REB15:REB16 RNX15:RNX16 RXT15:RXT16 SHP15:SHP16 SRL15:SRL16 TBH15:TBH16 TLD15:TLD16 TUZ15:TUZ16 UEV15:UEV16 UOR15:UOR16 UYN15:UYN16 VIJ15:VIJ16 VSF15:VSF16 WCB15:WCB16 WLX15:WLX16">
      <formula1>epoca</formula1>
    </dataValidation>
  </dataValidations>
  <pageMargins left="0.7" right="0.7" top="0.75" bottom="0.75" header="0.3" footer="0.3"/>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64"/>
  <sheetViews>
    <sheetView workbookViewId="0">
      <pane ySplit="1" topLeftCell="A2" activePane="bottomLeft" state="frozen"/>
      <selection activeCell="W1" sqref="W1"/>
      <selection pane="bottomLeft" activeCell="E40" sqref="E40"/>
    </sheetView>
  </sheetViews>
  <sheetFormatPr baseColWidth="10" defaultColWidth="8.83203125" defaultRowHeight="14"/>
  <cols>
    <col min="1" max="1" width="27.1640625" style="14" bestFit="1" customWidth="1"/>
    <col min="2" max="2" width="15.1640625" style="14" bestFit="1" customWidth="1"/>
    <col min="3" max="3" width="10.83203125" style="18" bestFit="1" customWidth="1"/>
    <col min="4" max="4" width="7.83203125" style="19" customWidth="1"/>
    <col min="5" max="5" width="7.6640625" style="19" customWidth="1"/>
    <col min="6" max="6" width="8.83203125" style="14"/>
    <col min="7" max="7" width="9.5" style="14" bestFit="1" customWidth="1"/>
    <col min="8" max="8" width="7.5" style="14" bestFit="1" customWidth="1"/>
    <col min="9" max="9" width="8" style="20" bestFit="1" customWidth="1"/>
    <col min="10" max="10" width="10" style="14" customWidth="1"/>
    <col min="11" max="11" width="5.5" style="14" bestFit="1" customWidth="1"/>
    <col min="12" max="12" width="8.5" style="14" bestFit="1" customWidth="1"/>
    <col min="13" max="13" width="11.33203125" style="14" customWidth="1"/>
    <col min="14" max="14" width="6.5" style="14" bestFit="1" customWidth="1"/>
    <col min="15" max="15" width="20.83203125" style="14" bestFit="1" customWidth="1"/>
    <col min="16" max="16" width="49.33203125" style="14" bestFit="1" customWidth="1"/>
    <col min="17" max="17" width="9.1640625" style="14" bestFit="1" customWidth="1"/>
    <col min="18" max="18" width="11.1640625" style="14" bestFit="1" customWidth="1"/>
    <col min="19" max="20" width="8.83203125" style="14"/>
    <col min="21" max="21" width="9.1640625" style="14" bestFit="1" customWidth="1"/>
    <col min="22" max="22" width="18.83203125" style="14" bestFit="1" customWidth="1"/>
    <col min="23" max="25" width="9.1640625" style="14" bestFit="1" customWidth="1"/>
    <col min="26" max="27" width="9.1640625" style="15" bestFit="1" customWidth="1"/>
    <col min="28" max="28" width="9.1640625" style="21" bestFit="1" customWidth="1"/>
    <col min="29" max="29" width="9.1640625" style="15" bestFit="1" customWidth="1"/>
    <col min="30" max="31" width="10.5" style="14" bestFit="1" customWidth="1"/>
    <col min="32" max="32" width="9.5" style="14" bestFit="1" customWidth="1"/>
    <col min="33" max="33" width="9.1640625" style="14" bestFit="1" customWidth="1"/>
    <col min="34" max="34" width="17.33203125" style="14" bestFit="1" customWidth="1"/>
    <col min="35" max="36" width="9.1640625" style="14" bestFit="1" customWidth="1"/>
    <col min="37" max="37" width="7.83203125" style="16" customWidth="1"/>
    <col min="38" max="41" width="9" style="14" bestFit="1" customWidth="1"/>
    <col min="42" max="42" width="12.1640625" style="14" customWidth="1"/>
    <col min="43" max="16384" width="8.83203125" style="14"/>
  </cols>
  <sheetData>
    <row r="1" spans="1:42" s="13" customFormat="1" ht="62.5" customHeight="1">
      <c r="A1" s="31" t="s">
        <v>199</v>
      </c>
      <c r="B1" s="31" t="s">
        <v>200</v>
      </c>
      <c r="C1" s="32" t="s">
        <v>201</v>
      </c>
      <c r="D1" s="33" t="s">
        <v>25</v>
      </c>
      <c r="E1" s="33" t="s">
        <v>24</v>
      </c>
      <c r="F1" s="31" t="s">
        <v>29</v>
      </c>
      <c r="G1" s="34" t="s">
        <v>95</v>
      </c>
      <c r="H1" s="31" t="s">
        <v>89</v>
      </c>
      <c r="I1" s="39" t="s">
        <v>124</v>
      </c>
      <c r="J1" s="31" t="s">
        <v>26</v>
      </c>
      <c r="K1" s="31" t="s">
        <v>27</v>
      </c>
      <c r="L1" s="31" t="s">
        <v>144</v>
      </c>
      <c r="M1" s="31" t="s">
        <v>15</v>
      </c>
      <c r="N1" s="34" t="s">
        <v>30</v>
      </c>
      <c r="O1" s="31" t="s">
        <v>128</v>
      </c>
      <c r="P1" s="31" t="s">
        <v>31</v>
      </c>
      <c r="Q1" s="31" t="s">
        <v>32</v>
      </c>
      <c r="R1" s="31" t="s">
        <v>140</v>
      </c>
      <c r="S1" s="31" t="s">
        <v>33</v>
      </c>
      <c r="T1" s="31" t="s">
        <v>34</v>
      </c>
      <c r="U1" s="31" t="s">
        <v>35</v>
      </c>
      <c r="V1" s="26" t="s">
        <v>145</v>
      </c>
      <c r="W1" s="31" t="s">
        <v>36</v>
      </c>
      <c r="X1" s="36" t="s">
        <v>37</v>
      </c>
      <c r="Y1" s="36" t="s">
        <v>38</v>
      </c>
      <c r="Z1" s="37" t="s">
        <v>39</v>
      </c>
      <c r="AA1" s="37" t="s">
        <v>40</v>
      </c>
      <c r="AB1" s="38" t="s">
        <v>41</v>
      </c>
      <c r="AC1" s="37" t="s">
        <v>42</v>
      </c>
      <c r="AD1" s="31" t="s">
        <v>43</v>
      </c>
      <c r="AE1" s="31" t="s">
        <v>44</v>
      </c>
      <c r="AF1" s="31" t="s">
        <v>45</v>
      </c>
      <c r="AG1" s="31" t="s">
        <v>46</v>
      </c>
      <c r="AH1" s="31" t="s">
        <v>47</v>
      </c>
      <c r="AI1" s="31" t="s">
        <v>48</v>
      </c>
      <c r="AJ1" s="31" t="s">
        <v>49</v>
      </c>
      <c r="AK1" s="35" t="s">
        <v>28</v>
      </c>
      <c r="AL1" s="31" t="s">
        <v>130</v>
      </c>
      <c r="AM1" s="31" t="s">
        <v>96</v>
      </c>
      <c r="AN1" s="31" t="s">
        <v>50</v>
      </c>
      <c r="AO1" s="34" t="s">
        <v>126</v>
      </c>
      <c r="AP1" s="34" t="s">
        <v>127</v>
      </c>
    </row>
    <row r="2" spans="1:42" s="45" customFormat="1">
      <c r="A2" s="65"/>
      <c r="B2" s="65" t="s">
        <v>177</v>
      </c>
      <c r="C2" s="66">
        <v>40824</v>
      </c>
      <c r="D2" s="67">
        <v>1.3888888888888889E-3</v>
      </c>
      <c r="E2" s="67">
        <v>2.4305555555555556E-2</v>
      </c>
      <c r="F2" s="68">
        <f t="shared" ref="F2:F33" si="0">E2-D2</f>
        <v>2.2916666666666669E-2</v>
      </c>
      <c r="G2" s="69" t="s">
        <v>152</v>
      </c>
      <c r="H2" s="65">
        <v>0</v>
      </c>
      <c r="I2" s="70">
        <v>0</v>
      </c>
      <c r="J2" s="68"/>
      <c r="K2" s="68"/>
      <c r="L2" s="65" t="s">
        <v>98</v>
      </c>
      <c r="M2" s="68" t="s">
        <v>17</v>
      </c>
      <c r="N2" s="70">
        <v>2</v>
      </c>
      <c r="O2" s="65" t="s">
        <v>150</v>
      </c>
      <c r="P2" s="65" t="s">
        <v>151</v>
      </c>
      <c r="Q2" s="71">
        <v>24.574069999999999</v>
      </c>
      <c r="R2" s="71">
        <v>-112.10578</v>
      </c>
      <c r="S2" s="72" t="s">
        <v>152</v>
      </c>
      <c r="T2" s="72" t="s">
        <v>152</v>
      </c>
      <c r="U2" s="69" t="s">
        <v>152</v>
      </c>
      <c r="V2" s="65" t="s">
        <v>18</v>
      </c>
      <c r="W2" s="65">
        <v>2</v>
      </c>
      <c r="X2" s="72">
        <f>Y2*3.3</f>
        <v>33.33</v>
      </c>
      <c r="Y2" s="72">
        <v>10.1</v>
      </c>
      <c r="Z2" s="73"/>
      <c r="AA2" s="73">
        <v>12.1</v>
      </c>
      <c r="AB2" s="74">
        <f t="shared" ref="AB2:AB19" si="1">MAX(X2,Z2)</f>
        <v>33.33</v>
      </c>
      <c r="AC2" s="73">
        <f t="shared" ref="AC2:AC19" si="2">MAX(Y2,AA2)</f>
        <v>12.1</v>
      </c>
      <c r="AD2" s="72">
        <f t="shared" ref="AD2:AD19" si="3">AVERAGE(X2,Z2)</f>
        <v>33.33</v>
      </c>
      <c r="AE2" s="72">
        <f t="shared" ref="AE2:AE19" si="4">AVERAGE(Y2,AA2)</f>
        <v>11.1</v>
      </c>
      <c r="AF2" s="75">
        <f t="shared" ref="AF2:AF33" si="5">(0.748*I2)+1.2345</f>
        <v>1.2344999999999999</v>
      </c>
      <c r="AG2" s="75">
        <f t="shared" ref="AG2:AG33" si="6">ROUND(AF2,0)</f>
        <v>1</v>
      </c>
      <c r="AH2" s="70">
        <f t="shared" ref="AH2:AH33" si="7">((POWER(AF2*10,3.36))*2.24)/100000</f>
        <v>0.10414971720920797</v>
      </c>
      <c r="AI2" s="70">
        <f t="shared" ref="AI2:AI33" si="8">(0.0026*AH2)-0.61</f>
        <v>-0.6097292107352561</v>
      </c>
      <c r="AJ2" s="76">
        <f t="shared" ref="AJ2:AJ33" si="9">IF(AI2&gt;0,AI2,0)</f>
        <v>0</v>
      </c>
      <c r="AK2" s="70"/>
      <c r="AL2" s="65"/>
      <c r="AM2" s="65"/>
      <c r="AN2" s="70"/>
      <c r="AO2" s="70"/>
      <c r="AP2" s="70"/>
    </row>
    <row r="3" spans="1:42" s="45" customFormat="1">
      <c r="A3" s="65"/>
      <c r="B3" s="65" t="s">
        <v>149</v>
      </c>
      <c r="C3" s="66">
        <v>40824</v>
      </c>
      <c r="D3" s="67">
        <v>0.51944444444444449</v>
      </c>
      <c r="E3" s="67">
        <v>0.54027777777777775</v>
      </c>
      <c r="F3" s="68">
        <f t="shared" si="0"/>
        <v>2.0833333333333259E-2</v>
      </c>
      <c r="G3" s="69">
        <v>160</v>
      </c>
      <c r="H3" s="65">
        <v>0</v>
      </c>
      <c r="I3" s="70">
        <v>0</v>
      </c>
      <c r="J3" s="68"/>
      <c r="K3" s="68"/>
      <c r="L3" s="65" t="s">
        <v>98</v>
      </c>
      <c r="M3" s="68" t="s">
        <v>17</v>
      </c>
      <c r="N3" s="70" t="s">
        <v>17</v>
      </c>
      <c r="O3" s="65" t="s">
        <v>150</v>
      </c>
      <c r="P3" s="65" t="s">
        <v>151</v>
      </c>
      <c r="Q3" s="71">
        <v>24.77375</v>
      </c>
      <c r="R3" s="71">
        <v>-112.1058</v>
      </c>
      <c r="S3" s="72" t="s">
        <v>152</v>
      </c>
      <c r="T3" s="72" t="s">
        <v>152</v>
      </c>
      <c r="U3" s="69">
        <v>4</v>
      </c>
      <c r="V3" s="65" t="s">
        <v>18</v>
      </c>
      <c r="W3" s="65">
        <v>2</v>
      </c>
      <c r="X3" s="72">
        <v>36</v>
      </c>
      <c r="Y3" s="72">
        <f>X3/3.3</f>
        <v>10.90909090909091</v>
      </c>
      <c r="Z3" s="73">
        <v>46</v>
      </c>
      <c r="AA3" s="73">
        <f>Z3/3.3</f>
        <v>13.939393939393939</v>
      </c>
      <c r="AB3" s="77">
        <f t="shared" si="1"/>
        <v>46</v>
      </c>
      <c r="AC3" s="78">
        <f t="shared" si="2"/>
        <v>13.939393939393939</v>
      </c>
      <c r="AD3" s="79">
        <f t="shared" si="3"/>
        <v>41</v>
      </c>
      <c r="AE3" s="79">
        <f t="shared" si="4"/>
        <v>12.424242424242426</v>
      </c>
      <c r="AF3" s="75">
        <f t="shared" si="5"/>
        <v>1.2344999999999999</v>
      </c>
      <c r="AG3" s="75">
        <f t="shared" si="6"/>
        <v>1</v>
      </c>
      <c r="AH3" s="70">
        <f t="shared" si="7"/>
        <v>0.10414971720920797</v>
      </c>
      <c r="AI3" s="70">
        <f t="shared" si="8"/>
        <v>-0.6097292107352561</v>
      </c>
      <c r="AJ3" s="76">
        <f t="shared" si="9"/>
        <v>0</v>
      </c>
      <c r="AK3" s="70"/>
      <c r="AL3" s="65"/>
      <c r="AM3" s="65"/>
      <c r="AN3" s="70"/>
      <c r="AO3" s="70"/>
      <c r="AP3" s="70"/>
    </row>
    <row r="4" spans="1:42" s="45" customFormat="1">
      <c r="A4" s="65"/>
      <c r="B4" s="65" t="s">
        <v>177</v>
      </c>
      <c r="C4" s="66">
        <v>40824</v>
      </c>
      <c r="D4" s="67">
        <v>6.9444444444444447E-4</v>
      </c>
      <c r="E4" s="67">
        <v>2.013888888888889E-2</v>
      </c>
      <c r="F4" s="68">
        <f t="shared" si="0"/>
        <v>1.9444444444444445E-2</v>
      </c>
      <c r="G4" s="69" t="s">
        <v>152</v>
      </c>
      <c r="H4" s="65">
        <v>0</v>
      </c>
      <c r="I4" s="70">
        <v>0</v>
      </c>
      <c r="J4" s="68"/>
      <c r="K4" s="68"/>
      <c r="L4" s="65" t="s">
        <v>98</v>
      </c>
      <c r="M4" s="68" t="s">
        <v>17</v>
      </c>
      <c r="N4" s="70">
        <v>2</v>
      </c>
      <c r="O4" s="65" t="s">
        <v>150</v>
      </c>
      <c r="P4" s="65" t="s">
        <v>151</v>
      </c>
      <c r="Q4" s="71">
        <v>24.574190000000002</v>
      </c>
      <c r="R4" s="71">
        <v>-112.11615999999999</v>
      </c>
      <c r="S4" s="72" t="s">
        <v>152</v>
      </c>
      <c r="T4" s="72" t="s">
        <v>152</v>
      </c>
      <c r="U4" s="69" t="s">
        <v>152</v>
      </c>
      <c r="V4" s="65" t="s">
        <v>18</v>
      </c>
      <c r="W4" s="65">
        <v>2</v>
      </c>
      <c r="X4" s="72">
        <f>Y4*3.3</f>
        <v>40.92</v>
      </c>
      <c r="Y4" s="72">
        <v>12.4</v>
      </c>
      <c r="Z4" s="73"/>
      <c r="AA4" s="73">
        <v>10.9</v>
      </c>
      <c r="AB4" s="74">
        <f t="shared" si="1"/>
        <v>40.92</v>
      </c>
      <c r="AC4" s="73">
        <f t="shared" si="2"/>
        <v>12.4</v>
      </c>
      <c r="AD4" s="72">
        <f t="shared" si="3"/>
        <v>40.92</v>
      </c>
      <c r="AE4" s="72">
        <f t="shared" si="4"/>
        <v>11.65</v>
      </c>
      <c r="AF4" s="75">
        <f t="shared" si="5"/>
        <v>1.2344999999999999</v>
      </c>
      <c r="AG4" s="75">
        <f t="shared" si="6"/>
        <v>1</v>
      </c>
      <c r="AH4" s="70">
        <f t="shared" si="7"/>
        <v>0.10414971720920797</v>
      </c>
      <c r="AI4" s="70">
        <f t="shared" si="8"/>
        <v>-0.6097292107352561</v>
      </c>
      <c r="AJ4" s="76">
        <f t="shared" si="9"/>
        <v>0</v>
      </c>
      <c r="AK4" s="70"/>
      <c r="AL4" s="65"/>
      <c r="AM4" s="65"/>
      <c r="AN4" s="70"/>
      <c r="AO4" s="70"/>
      <c r="AP4" s="70"/>
    </row>
    <row r="5" spans="1:42" s="45" customFormat="1">
      <c r="A5" s="65"/>
      <c r="B5" s="65" t="s">
        <v>149</v>
      </c>
      <c r="C5" s="66">
        <v>40824</v>
      </c>
      <c r="D5" s="67">
        <v>0.57222222222222219</v>
      </c>
      <c r="E5" s="67">
        <v>0.59166666666666667</v>
      </c>
      <c r="F5" s="68">
        <f t="shared" si="0"/>
        <v>1.9444444444444486E-2</v>
      </c>
      <c r="G5" s="69">
        <v>160</v>
      </c>
      <c r="H5" s="65">
        <v>1</v>
      </c>
      <c r="I5" s="70">
        <v>5</v>
      </c>
      <c r="J5" s="68">
        <v>0.5854166666666667</v>
      </c>
      <c r="K5" s="68">
        <f>J5-D5</f>
        <v>1.3194444444444509E-2</v>
      </c>
      <c r="L5" s="65" t="s">
        <v>98</v>
      </c>
      <c r="M5" s="68" t="s">
        <v>17</v>
      </c>
      <c r="N5" s="70">
        <v>2</v>
      </c>
      <c r="O5" s="65" t="s">
        <v>150</v>
      </c>
      <c r="P5" s="65" t="s">
        <v>151</v>
      </c>
      <c r="Q5" s="71">
        <v>24.574529999999999</v>
      </c>
      <c r="R5" s="71">
        <v>-112.1062</v>
      </c>
      <c r="S5" s="72" t="s">
        <v>152</v>
      </c>
      <c r="T5" s="72" t="s">
        <v>152</v>
      </c>
      <c r="U5" s="69">
        <v>4</v>
      </c>
      <c r="V5" s="65"/>
      <c r="W5" s="65">
        <v>2</v>
      </c>
      <c r="X5" s="72">
        <v>38</v>
      </c>
      <c r="Y5" s="72">
        <f>X5/3.3</f>
        <v>11.515151515151516</v>
      </c>
      <c r="Z5" s="73">
        <v>43</v>
      </c>
      <c r="AA5" s="73">
        <f>Z5/3.3</f>
        <v>13.030303030303031</v>
      </c>
      <c r="AB5" s="74">
        <f t="shared" si="1"/>
        <v>43</v>
      </c>
      <c r="AC5" s="73">
        <f t="shared" si="2"/>
        <v>13.030303030303031</v>
      </c>
      <c r="AD5" s="72">
        <f t="shared" si="3"/>
        <v>40.5</v>
      </c>
      <c r="AE5" s="72">
        <f t="shared" si="4"/>
        <v>12.272727272727273</v>
      </c>
      <c r="AF5" s="75">
        <f t="shared" si="5"/>
        <v>4.9744999999999999</v>
      </c>
      <c r="AG5" s="75">
        <f t="shared" si="6"/>
        <v>5</v>
      </c>
      <c r="AH5" s="70">
        <f t="shared" si="7"/>
        <v>11.25449780001343</v>
      </c>
      <c r="AI5" s="70">
        <f t="shared" si="8"/>
        <v>-0.5807383057199651</v>
      </c>
      <c r="AJ5" s="76">
        <f t="shared" si="9"/>
        <v>0</v>
      </c>
      <c r="AK5" s="70"/>
      <c r="AL5" s="65"/>
      <c r="AM5" s="65"/>
      <c r="AN5" s="70"/>
      <c r="AO5" s="70"/>
      <c r="AP5" s="70"/>
    </row>
    <row r="6" spans="1:42" s="45" customFormat="1">
      <c r="A6" s="65"/>
      <c r="B6" s="65" t="s">
        <v>149</v>
      </c>
      <c r="C6" s="66">
        <v>40824</v>
      </c>
      <c r="D6" s="67">
        <v>0.57222222222222219</v>
      </c>
      <c r="E6" s="67">
        <v>0.59166666666666667</v>
      </c>
      <c r="F6" s="68">
        <f t="shared" si="0"/>
        <v>1.9444444444444486E-2</v>
      </c>
      <c r="G6" s="69">
        <v>160</v>
      </c>
      <c r="H6" s="65">
        <v>1</v>
      </c>
      <c r="I6" s="70">
        <v>5</v>
      </c>
      <c r="J6" s="68">
        <v>0.5854166666666667</v>
      </c>
      <c r="K6" s="68">
        <f>J6-D6</f>
        <v>1.3194444444444509E-2</v>
      </c>
      <c r="L6" s="65" t="s">
        <v>98</v>
      </c>
      <c r="M6" s="68" t="s">
        <v>17</v>
      </c>
      <c r="N6" s="70">
        <v>2</v>
      </c>
      <c r="O6" s="65" t="s">
        <v>150</v>
      </c>
      <c r="P6" s="65" t="s">
        <v>151</v>
      </c>
      <c r="Q6" s="71">
        <v>24.574529999999999</v>
      </c>
      <c r="R6" s="71">
        <v>-112.1062</v>
      </c>
      <c r="S6" s="72" t="s">
        <v>152</v>
      </c>
      <c r="T6" s="72" t="s">
        <v>152</v>
      </c>
      <c r="U6" s="69">
        <v>4</v>
      </c>
      <c r="V6" s="65"/>
      <c r="W6" s="65">
        <v>2</v>
      </c>
      <c r="X6" s="72">
        <v>38</v>
      </c>
      <c r="Y6" s="72">
        <f>X6/3.3</f>
        <v>11.515151515151516</v>
      </c>
      <c r="Z6" s="73">
        <v>43</v>
      </c>
      <c r="AA6" s="73">
        <f>Z6/3.3</f>
        <v>13.030303030303031</v>
      </c>
      <c r="AB6" s="74">
        <f t="shared" si="1"/>
        <v>43</v>
      </c>
      <c r="AC6" s="73">
        <f t="shared" si="2"/>
        <v>13.030303030303031</v>
      </c>
      <c r="AD6" s="72">
        <f t="shared" si="3"/>
        <v>40.5</v>
      </c>
      <c r="AE6" s="72">
        <f t="shared" si="4"/>
        <v>12.272727272727273</v>
      </c>
      <c r="AF6" s="75">
        <f t="shared" si="5"/>
        <v>4.9744999999999999</v>
      </c>
      <c r="AG6" s="75">
        <f t="shared" si="6"/>
        <v>5</v>
      </c>
      <c r="AH6" s="70">
        <f t="shared" si="7"/>
        <v>11.25449780001343</v>
      </c>
      <c r="AI6" s="70">
        <f t="shared" si="8"/>
        <v>-0.5807383057199651</v>
      </c>
      <c r="AJ6" s="76">
        <f t="shared" si="9"/>
        <v>0</v>
      </c>
      <c r="AK6" s="70"/>
      <c r="AL6" s="65"/>
      <c r="AM6" s="65"/>
      <c r="AN6" s="70"/>
      <c r="AO6" s="70"/>
      <c r="AP6" s="70"/>
    </row>
    <row r="7" spans="1:42" s="54" customFormat="1">
      <c r="A7" s="80"/>
      <c r="B7" s="80" t="s">
        <v>177</v>
      </c>
      <c r="C7" s="81">
        <v>40826</v>
      </c>
      <c r="D7" s="82">
        <v>1.3888888888888889E-3</v>
      </c>
      <c r="E7" s="82">
        <v>2.0833333333333333E-3</v>
      </c>
      <c r="F7" s="83">
        <f t="shared" si="0"/>
        <v>6.9444444444444436E-4</v>
      </c>
      <c r="G7" s="84" t="s">
        <v>152</v>
      </c>
      <c r="H7" s="80" t="s">
        <v>152</v>
      </c>
      <c r="I7" s="85" t="s">
        <v>152</v>
      </c>
      <c r="J7" s="83"/>
      <c r="K7" s="83"/>
      <c r="L7" s="80" t="s">
        <v>98</v>
      </c>
      <c r="M7" s="83" t="s">
        <v>152</v>
      </c>
      <c r="N7" s="85">
        <v>2</v>
      </c>
      <c r="O7" s="80" t="s">
        <v>156</v>
      </c>
      <c r="P7" s="80" t="s">
        <v>157</v>
      </c>
      <c r="Q7" s="86">
        <v>24.55546</v>
      </c>
      <c r="R7" s="86">
        <v>-112.10321</v>
      </c>
      <c r="S7" s="87" t="s">
        <v>152</v>
      </c>
      <c r="T7" s="87" t="s">
        <v>152</v>
      </c>
      <c r="U7" s="84" t="s">
        <v>152</v>
      </c>
      <c r="V7" s="80" t="s">
        <v>20</v>
      </c>
      <c r="W7" s="80">
        <v>2</v>
      </c>
      <c r="X7" s="87"/>
      <c r="Y7" s="87">
        <v>24</v>
      </c>
      <c r="Z7" s="88"/>
      <c r="AA7" s="88">
        <v>24</v>
      </c>
      <c r="AB7" s="89">
        <f t="shared" si="1"/>
        <v>0</v>
      </c>
      <c r="AC7" s="90">
        <f t="shared" si="2"/>
        <v>24</v>
      </c>
      <c r="AD7" s="91" t="e">
        <f t="shared" si="3"/>
        <v>#DIV/0!</v>
      </c>
      <c r="AE7" s="91">
        <f t="shared" si="4"/>
        <v>24</v>
      </c>
      <c r="AF7" s="92" t="e">
        <f t="shared" si="5"/>
        <v>#VALUE!</v>
      </c>
      <c r="AG7" s="92" t="e">
        <f t="shared" si="6"/>
        <v>#VALUE!</v>
      </c>
      <c r="AH7" s="85" t="e">
        <f t="shared" si="7"/>
        <v>#VALUE!</v>
      </c>
      <c r="AI7" s="85" t="e">
        <f t="shared" si="8"/>
        <v>#VALUE!</v>
      </c>
      <c r="AJ7" s="93" t="e">
        <f t="shared" si="9"/>
        <v>#VALUE!</v>
      </c>
      <c r="AK7" s="85"/>
      <c r="AL7" s="80"/>
      <c r="AM7" s="80"/>
      <c r="AN7" s="85"/>
      <c r="AO7" s="85"/>
      <c r="AP7" s="85"/>
    </row>
    <row r="8" spans="1:42" s="45" customFormat="1">
      <c r="A8" s="65"/>
      <c r="B8" s="65" t="s">
        <v>149</v>
      </c>
      <c r="C8" s="66">
        <v>40826</v>
      </c>
      <c r="D8" s="67">
        <v>0.47847222222222219</v>
      </c>
      <c r="E8" s="67">
        <v>0.49444444444444446</v>
      </c>
      <c r="F8" s="68">
        <f t="shared" si="0"/>
        <v>1.5972222222222276E-2</v>
      </c>
      <c r="G8" s="69" t="s">
        <v>152</v>
      </c>
      <c r="H8" s="65">
        <v>0</v>
      </c>
      <c r="I8" s="70">
        <v>0</v>
      </c>
      <c r="J8" s="68"/>
      <c r="K8" s="68"/>
      <c r="L8" s="65" t="s">
        <v>98</v>
      </c>
      <c r="M8" s="68" t="s">
        <v>17</v>
      </c>
      <c r="N8" s="70">
        <v>2</v>
      </c>
      <c r="O8" s="65" t="s">
        <v>156</v>
      </c>
      <c r="P8" s="65" t="s">
        <v>157</v>
      </c>
      <c r="Q8" s="71">
        <v>24.557729999999999</v>
      </c>
      <c r="R8" s="71">
        <v>-112.10432</v>
      </c>
      <c r="S8" s="72" t="s">
        <v>152</v>
      </c>
      <c r="T8" s="72" t="s">
        <v>152</v>
      </c>
      <c r="U8" s="69">
        <v>6</v>
      </c>
      <c r="V8" s="65" t="s">
        <v>18</v>
      </c>
      <c r="W8" s="65">
        <v>2</v>
      </c>
      <c r="X8" s="72">
        <v>55</v>
      </c>
      <c r="Y8" s="72">
        <f>X8/3.3</f>
        <v>16.666666666666668</v>
      </c>
      <c r="Z8" s="73">
        <v>49</v>
      </c>
      <c r="AA8" s="73">
        <f>Z8/3.3</f>
        <v>14.84848484848485</v>
      </c>
      <c r="AB8" s="77">
        <f t="shared" si="1"/>
        <v>55</v>
      </c>
      <c r="AC8" s="78">
        <f t="shared" si="2"/>
        <v>16.666666666666668</v>
      </c>
      <c r="AD8" s="79">
        <f t="shared" si="3"/>
        <v>52</v>
      </c>
      <c r="AE8" s="79">
        <f t="shared" si="4"/>
        <v>15.757575757575758</v>
      </c>
      <c r="AF8" s="75">
        <f t="shared" si="5"/>
        <v>1.2344999999999999</v>
      </c>
      <c r="AG8" s="75">
        <f t="shared" si="6"/>
        <v>1</v>
      </c>
      <c r="AH8" s="70">
        <f t="shared" si="7"/>
        <v>0.10414971720920797</v>
      </c>
      <c r="AI8" s="70">
        <f t="shared" si="8"/>
        <v>-0.6097292107352561</v>
      </c>
      <c r="AJ8" s="76">
        <f t="shared" si="9"/>
        <v>0</v>
      </c>
      <c r="AK8" s="70"/>
      <c r="AL8" s="65"/>
      <c r="AM8" s="65"/>
      <c r="AN8" s="70"/>
      <c r="AO8" s="70"/>
      <c r="AP8" s="70"/>
    </row>
    <row r="9" spans="1:42" s="45" customFormat="1">
      <c r="A9" s="65"/>
      <c r="B9" s="65" t="s">
        <v>177</v>
      </c>
      <c r="C9" s="66">
        <v>40826</v>
      </c>
      <c r="D9" s="67">
        <v>6.9444444444444447E-4</v>
      </c>
      <c r="E9" s="67">
        <v>2.2222222222222223E-2</v>
      </c>
      <c r="F9" s="68">
        <f t="shared" si="0"/>
        <v>2.1527777777777778E-2</v>
      </c>
      <c r="G9" s="69">
        <v>300</v>
      </c>
      <c r="H9" s="65">
        <v>0</v>
      </c>
      <c r="I9" s="70">
        <v>0</v>
      </c>
      <c r="J9" s="68"/>
      <c r="K9" s="68"/>
      <c r="L9" s="65" t="s">
        <v>98</v>
      </c>
      <c r="M9" s="68" t="s">
        <v>152</v>
      </c>
      <c r="N9" s="70">
        <v>2</v>
      </c>
      <c r="O9" s="65" t="s">
        <v>156</v>
      </c>
      <c r="P9" s="65" t="s">
        <v>157</v>
      </c>
      <c r="Q9" s="71">
        <v>24.557670000000002</v>
      </c>
      <c r="R9" s="71">
        <v>-112.10419</v>
      </c>
      <c r="S9" s="72" t="s">
        <v>152</v>
      </c>
      <c r="T9" s="72" t="s">
        <v>152</v>
      </c>
      <c r="U9" s="69" t="s">
        <v>152</v>
      </c>
      <c r="V9" s="65" t="s">
        <v>18</v>
      </c>
      <c r="W9" s="65">
        <v>2</v>
      </c>
      <c r="X9" s="72"/>
      <c r="Y9" s="72">
        <v>15.2</v>
      </c>
      <c r="Z9" s="73"/>
      <c r="AA9" s="73">
        <v>14.2</v>
      </c>
      <c r="AB9" s="77">
        <f t="shared" si="1"/>
        <v>0</v>
      </c>
      <c r="AC9" s="78">
        <f t="shared" si="2"/>
        <v>15.2</v>
      </c>
      <c r="AD9" s="79" t="e">
        <f t="shared" si="3"/>
        <v>#DIV/0!</v>
      </c>
      <c r="AE9" s="79">
        <f t="shared" si="4"/>
        <v>14.7</v>
      </c>
      <c r="AF9" s="75">
        <f t="shared" si="5"/>
        <v>1.2344999999999999</v>
      </c>
      <c r="AG9" s="75">
        <f t="shared" si="6"/>
        <v>1</v>
      </c>
      <c r="AH9" s="70">
        <f t="shared" si="7"/>
        <v>0.10414971720920797</v>
      </c>
      <c r="AI9" s="70">
        <f t="shared" si="8"/>
        <v>-0.6097292107352561</v>
      </c>
      <c r="AJ9" s="76">
        <f t="shared" si="9"/>
        <v>0</v>
      </c>
      <c r="AK9" s="70"/>
      <c r="AL9" s="65"/>
      <c r="AM9" s="65"/>
      <c r="AN9" s="70"/>
      <c r="AO9" s="70"/>
      <c r="AP9" s="70"/>
    </row>
    <row r="10" spans="1:42" s="45" customFormat="1">
      <c r="A10" s="65"/>
      <c r="B10" s="65" t="s">
        <v>149</v>
      </c>
      <c r="C10" s="66">
        <v>40826</v>
      </c>
      <c r="D10" s="67">
        <v>0.53541666666666665</v>
      </c>
      <c r="E10" s="67">
        <v>0.54583333333333328</v>
      </c>
      <c r="F10" s="68">
        <f t="shared" si="0"/>
        <v>1.041666666666663E-2</v>
      </c>
      <c r="G10" s="69">
        <v>160</v>
      </c>
      <c r="H10" s="65">
        <v>0</v>
      </c>
      <c r="I10" s="70">
        <v>0</v>
      </c>
      <c r="J10" s="68"/>
      <c r="K10" s="68"/>
      <c r="L10" s="65" t="s">
        <v>98</v>
      </c>
      <c r="M10" s="68" t="s">
        <v>17</v>
      </c>
      <c r="N10" s="70">
        <v>2</v>
      </c>
      <c r="O10" s="65" t="s">
        <v>156</v>
      </c>
      <c r="P10" s="65" t="s">
        <v>157</v>
      </c>
      <c r="Q10" s="71">
        <v>24.554950000000002</v>
      </c>
      <c r="R10" s="71">
        <v>-112.10290999999999</v>
      </c>
      <c r="S10" s="72" t="s">
        <v>152</v>
      </c>
      <c r="T10" s="72" t="s">
        <v>152</v>
      </c>
      <c r="U10" s="69">
        <v>6</v>
      </c>
      <c r="V10" s="65" t="s">
        <v>18</v>
      </c>
      <c r="W10" s="65">
        <v>2</v>
      </c>
      <c r="X10" s="72">
        <v>72</v>
      </c>
      <c r="Y10" s="72">
        <f>X10/3.3</f>
        <v>21.81818181818182</v>
      </c>
      <c r="Z10" s="73">
        <v>73</v>
      </c>
      <c r="AA10" s="73">
        <f>Z10/3.3</f>
        <v>22.121212121212121</v>
      </c>
      <c r="AB10" s="77">
        <f t="shared" si="1"/>
        <v>73</v>
      </c>
      <c r="AC10" s="78">
        <f t="shared" si="2"/>
        <v>22.121212121212121</v>
      </c>
      <c r="AD10" s="79">
        <f t="shared" si="3"/>
        <v>72.5</v>
      </c>
      <c r="AE10" s="79">
        <f t="shared" si="4"/>
        <v>21.969696969696969</v>
      </c>
      <c r="AF10" s="75">
        <f t="shared" si="5"/>
        <v>1.2344999999999999</v>
      </c>
      <c r="AG10" s="75">
        <f t="shared" si="6"/>
        <v>1</v>
      </c>
      <c r="AH10" s="70">
        <f t="shared" si="7"/>
        <v>0.10414971720920797</v>
      </c>
      <c r="AI10" s="70">
        <f t="shared" si="8"/>
        <v>-0.6097292107352561</v>
      </c>
      <c r="AJ10" s="76">
        <f t="shared" si="9"/>
        <v>0</v>
      </c>
      <c r="AK10" s="70"/>
      <c r="AL10" s="65"/>
      <c r="AM10" s="65"/>
      <c r="AN10" s="70"/>
      <c r="AO10" s="70"/>
      <c r="AP10" s="70"/>
    </row>
    <row r="11" spans="1:42" s="54" customFormat="1">
      <c r="A11" s="80" t="s">
        <v>107</v>
      </c>
      <c r="B11" s="80" t="s">
        <v>177</v>
      </c>
      <c r="C11" s="81">
        <v>40827</v>
      </c>
      <c r="D11" s="82">
        <v>6.9444444444444447E-4</v>
      </c>
      <c r="E11" s="82">
        <v>2.013888888888889E-2</v>
      </c>
      <c r="F11" s="83">
        <f t="shared" si="0"/>
        <v>1.9444444444444445E-2</v>
      </c>
      <c r="G11" s="84">
        <v>60</v>
      </c>
      <c r="H11" s="80">
        <v>0</v>
      </c>
      <c r="I11" s="85">
        <v>0</v>
      </c>
      <c r="J11" s="80"/>
      <c r="K11" s="80"/>
      <c r="L11" s="80" t="s">
        <v>98</v>
      </c>
      <c r="M11" s="80" t="s">
        <v>17</v>
      </c>
      <c r="N11" s="85">
        <v>2</v>
      </c>
      <c r="O11" s="80" t="s">
        <v>160</v>
      </c>
      <c r="P11" s="80" t="s">
        <v>161</v>
      </c>
      <c r="Q11" s="86">
        <v>24.66169</v>
      </c>
      <c r="R11" s="86">
        <v>-112.17349</v>
      </c>
      <c r="S11" s="87" t="s">
        <v>152</v>
      </c>
      <c r="T11" s="87" t="s">
        <v>152</v>
      </c>
      <c r="U11" s="84">
        <v>3</v>
      </c>
      <c r="V11" s="80" t="s">
        <v>18</v>
      </c>
      <c r="W11" s="80">
        <v>2</v>
      </c>
      <c r="X11" s="87">
        <f>Y11*3.3</f>
        <v>27.39</v>
      </c>
      <c r="Y11" s="87">
        <v>8.3000000000000007</v>
      </c>
      <c r="Z11" s="88">
        <f>AA11*3.3</f>
        <v>45.54</v>
      </c>
      <c r="AA11" s="88">
        <v>13.8</v>
      </c>
      <c r="AB11" s="94">
        <f t="shared" si="1"/>
        <v>45.54</v>
      </c>
      <c r="AC11" s="88">
        <f t="shared" si="2"/>
        <v>13.8</v>
      </c>
      <c r="AD11" s="87">
        <f t="shared" si="3"/>
        <v>36.465000000000003</v>
      </c>
      <c r="AE11" s="87">
        <f t="shared" si="4"/>
        <v>11.05</v>
      </c>
      <c r="AF11" s="87">
        <f t="shared" si="5"/>
        <v>1.2344999999999999</v>
      </c>
      <c r="AG11" s="87">
        <f t="shared" si="6"/>
        <v>1</v>
      </c>
      <c r="AH11" s="87">
        <f t="shared" si="7"/>
        <v>0.10414971720920797</v>
      </c>
      <c r="AI11" s="87">
        <f t="shared" si="8"/>
        <v>-0.6097292107352561</v>
      </c>
      <c r="AJ11" s="87">
        <f t="shared" si="9"/>
        <v>0</v>
      </c>
      <c r="AK11" s="85" t="s">
        <v>152</v>
      </c>
      <c r="AL11" s="80">
        <v>1</v>
      </c>
      <c r="AM11" s="80">
        <v>0</v>
      </c>
      <c r="AN11" s="85">
        <v>1</v>
      </c>
      <c r="AO11" s="85">
        <v>1</v>
      </c>
      <c r="AP11" s="85">
        <v>1</v>
      </c>
    </row>
    <row r="12" spans="1:42" s="45" customFormat="1">
      <c r="A12" s="65" t="s">
        <v>97</v>
      </c>
      <c r="B12" s="65" t="s">
        <v>149</v>
      </c>
      <c r="C12" s="66">
        <v>40827</v>
      </c>
      <c r="D12" s="67">
        <v>0.4909722222222222</v>
      </c>
      <c r="E12" s="67">
        <v>0.51597222222222217</v>
      </c>
      <c r="F12" s="68">
        <f t="shared" si="0"/>
        <v>2.4999999999999967E-2</v>
      </c>
      <c r="G12" s="69">
        <v>160</v>
      </c>
      <c r="H12" s="65">
        <v>0</v>
      </c>
      <c r="I12" s="70">
        <v>0</v>
      </c>
      <c r="J12" s="65"/>
      <c r="K12" s="65"/>
      <c r="L12" s="65" t="s">
        <v>98</v>
      </c>
      <c r="M12" s="65" t="s">
        <v>17</v>
      </c>
      <c r="N12" s="70">
        <v>2</v>
      </c>
      <c r="O12" s="65" t="s">
        <v>160</v>
      </c>
      <c r="P12" s="65" t="s">
        <v>161</v>
      </c>
      <c r="Q12" s="71">
        <v>24.661650000000002</v>
      </c>
      <c r="R12" s="71">
        <v>-112.17348</v>
      </c>
      <c r="S12" s="72" t="s">
        <v>152</v>
      </c>
      <c r="T12" s="72" t="s">
        <v>152</v>
      </c>
      <c r="U12" s="69">
        <v>5</v>
      </c>
      <c r="V12" s="65" t="s">
        <v>18</v>
      </c>
      <c r="W12" s="65">
        <v>2</v>
      </c>
      <c r="X12" s="72">
        <v>32</v>
      </c>
      <c r="Y12" s="72">
        <f>X12/3.3</f>
        <v>9.6969696969696972</v>
      </c>
      <c r="Z12" s="73">
        <v>20</v>
      </c>
      <c r="AA12" s="73">
        <f>Z12/3.3</f>
        <v>6.0606060606060606</v>
      </c>
      <c r="AB12" s="74">
        <f t="shared" si="1"/>
        <v>32</v>
      </c>
      <c r="AC12" s="73">
        <f t="shared" si="2"/>
        <v>9.6969696969696972</v>
      </c>
      <c r="AD12" s="72">
        <f t="shared" si="3"/>
        <v>26</v>
      </c>
      <c r="AE12" s="72">
        <f t="shared" si="4"/>
        <v>7.8787878787878789</v>
      </c>
      <c r="AF12" s="72">
        <f t="shared" si="5"/>
        <v>1.2344999999999999</v>
      </c>
      <c r="AG12" s="72">
        <f t="shared" si="6"/>
        <v>1</v>
      </c>
      <c r="AH12" s="72">
        <f t="shared" si="7"/>
        <v>0.10414971720920797</v>
      </c>
      <c r="AI12" s="72">
        <f t="shared" si="8"/>
        <v>-0.6097292107352561</v>
      </c>
      <c r="AJ12" s="72">
        <f t="shared" si="9"/>
        <v>0</v>
      </c>
      <c r="AK12" s="70" t="s">
        <v>152</v>
      </c>
      <c r="AL12" s="65">
        <v>1</v>
      </c>
      <c r="AM12" s="65">
        <v>0</v>
      </c>
      <c r="AN12" s="70">
        <v>1</v>
      </c>
      <c r="AO12" s="70">
        <v>3</v>
      </c>
      <c r="AP12" s="70">
        <v>3</v>
      </c>
    </row>
    <row r="13" spans="1:42" s="54" customFormat="1">
      <c r="A13" s="80" t="s">
        <v>108</v>
      </c>
      <c r="B13" s="80" t="s">
        <v>177</v>
      </c>
      <c r="C13" s="81">
        <v>40827</v>
      </c>
      <c r="D13" s="82">
        <v>6.9444444444444447E-4</v>
      </c>
      <c r="E13" s="82">
        <v>2.0833333333333332E-2</v>
      </c>
      <c r="F13" s="83">
        <f t="shared" si="0"/>
        <v>2.0138888888888887E-2</v>
      </c>
      <c r="G13" s="84" t="s">
        <v>152</v>
      </c>
      <c r="H13" s="80">
        <v>0</v>
      </c>
      <c r="I13" s="85">
        <v>0</v>
      </c>
      <c r="J13" s="80"/>
      <c r="K13" s="80"/>
      <c r="L13" s="80" t="s">
        <v>98</v>
      </c>
      <c r="M13" s="80" t="s">
        <v>17</v>
      </c>
      <c r="N13" s="85">
        <v>2</v>
      </c>
      <c r="O13" s="80" t="s">
        <v>160</v>
      </c>
      <c r="P13" s="80" t="s">
        <v>161</v>
      </c>
      <c r="Q13" s="86">
        <v>24.66207</v>
      </c>
      <c r="R13" s="86">
        <v>-112.17238</v>
      </c>
      <c r="S13" s="87" t="s">
        <v>152</v>
      </c>
      <c r="T13" s="87" t="s">
        <v>152</v>
      </c>
      <c r="U13" s="84">
        <v>5</v>
      </c>
      <c r="V13" s="80" t="s">
        <v>18</v>
      </c>
      <c r="W13" s="80">
        <v>2</v>
      </c>
      <c r="X13" s="87">
        <f>Y13*3.3</f>
        <v>30.69</v>
      </c>
      <c r="Y13" s="87">
        <v>9.3000000000000007</v>
      </c>
      <c r="Z13" s="88">
        <f>AA13*3.3</f>
        <v>29.7</v>
      </c>
      <c r="AA13" s="88">
        <v>9</v>
      </c>
      <c r="AB13" s="94">
        <f t="shared" si="1"/>
        <v>30.69</v>
      </c>
      <c r="AC13" s="88">
        <f t="shared" si="2"/>
        <v>9.3000000000000007</v>
      </c>
      <c r="AD13" s="87">
        <f t="shared" si="3"/>
        <v>30.195</v>
      </c>
      <c r="AE13" s="87">
        <f t="shared" si="4"/>
        <v>9.15</v>
      </c>
      <c r="AF13" s="87">
        <f t="shared" si="5"/>
        <v>1.2344999999999999</v>
      </c>
      <c r="AG13" s="87">
        <f t="shared" si="6"/>
        <v>1</v>
      </c>
      <c r="AH13" s="87">
        <f t="shared" si="7"/>
        <v>0.10414971720920797</v>
      </c>
      <c r="AI13" s="87">
        <f t="shared" si="8"/>
        <v>-0.6097292107352561</v>
      </c>
      <c r="AJ13" s="87">
        <f t="shared" si="9"/>
        <v>0</v>
      </c>
      <c r="AK13" s="85" t="s">
        <v>152</v>
      </c>
      <c r="AL13" s="80">
        <v>1</v>
      </c>
      <c r="AM13" s="80">
        <v>0</v>
      </c>
      <c r="AN13" s="85">
        <v>2</v>
      </c>
      <c r="AO13" s="85">
        <v>2</v>
      </c>
      <c r="AP13" s="85">
        <v>2</v>
      </c>
    </row>
    <row r="14" spans="1:42" s="54" customFormat="1">
      <c r="A14" s="80" t="s">
        <v>99</v>
      </c>
      <c r="B14" s="80" t="s">
        <v>149</v>
      </c>
      <c r="C14" s="81">
        <v>40827</v>
      </c>
      <c r="D14" s="82">
        <v>0.56111111111111112</v>
      </c>
      <c r="E14" s="82">
        <v>0.58611111111111114</v>
      </c>
      <c r="F14" s="83">
        <f t="shared" si="0"/>
        <v>2.5000000000000022E-2</v>
      </c>
      <c r="G14" s="84">
        <v>160</v>
      </c>
      <c r="H14" s="80">
        <v>0</v>
      </c>
      <c r="I14" s="85">
        <v>0</v>
      </c>
      <c r="J14" s="80"/>
      <c r="K14" s="80"/>
      <c r="L14" s="80" t="s">
        <v>98</v>
      </c>
      <c r="M14" s="80" t="s">
        <v>17</v>
      </c>
      <c r="N14" s="85">
        <v>2</v>
      </c>
      <c r="O14" s="80" t="s">
        <v>160</v>
      </c>
      <c r="P14" s="80" t="s">
        <v>161</v>
      </c>
      <c r="Q14" s="86">
        <v>24.668700000000001</v>
      </c>
      <c r="R14" s="86">
        <v>-112.17224</v>
      </c>
      <c r="S14" s="87" t="s">
        <v>152</v>
      </c>
      <c r="T14" s="87" t="s">
        <v>152</v>
      </c>
      <c r="U14" s="84">
        <v>8</v>
      </c>
      <c r="V14" s="80" t="s">
        <v>18</v>
      </c>
      <c r="W14" s="80">
        <v>2</v>
      </c>
      <c r="X14" s="87">
        <v>23</v>
      </c>
      <c r="Y14" s="87">
        <f>X14/3.3</f>
        <v>6.9696969696969697</v>
      </c>
      <c r="Z14" s="88">
        <v>24</v>
      </c>
      <c r="AA14" s="88">
        <f>Z14/3.3</f>
        <v>7.2727272727272734</v>
      </c>
      <c r="AB14" s="94">
        <f t="shared" si="1"/>
        <v>24</v>
      </c>
      <c r="AC14" s="88">
        <f t="shared" si="2"/>
        <v>7.2727272727272734</v>
      </c>
      <c r="AD14" s="87">
        <f t="shared" si="3"/>
        <v>23.5</v>
      </c>
      <c r="AE14" s="87">
        <f t="shared" si="4"/>
        <v>7.1212121212121211</v>
      </c>
      <c r="AF14" s="92">
        <f t="shared" si="5"/>
        <v>1.2344999999999999</v>
      </c>
      <c r="AG14" s="92">
        <f t="shared" si="6"/>
        <v>1</v>
      </c>
      <c r="AH14" s="85">
        <f t="shared" si="7"/>
        <v>0.10414971720920797</v>
      </c>
      <c r="AI14" s="85">
        <f t="shared" si="8"/>
        <v>-0.6097292107352561</v>
      </c>
      <c r="AJ14" s="93">
        <f t="shared" si="9"/>
        <v>0</v>
      </c>
      <c r="AK14" s="85" t="s">
        <v>152</v>
      </c>
      <c r="AL14" s="80">
        <v>1</v>
      </c>
      <c r="AM14" s="80">
        <v>0</v>
      </c>
      <c r="AN14" s="85">
        <v>2</v>
      </c>
      <c r="AO14" s="85">
        <v>4</v>
      </c>
      <c r="AP14" s="85">
        <v>4</v>
      </c>
    </row>
    <row r="15" spans="1:42" s="54" customFormat="1">
      <c r="A15" s="80" t="s">
        <v>109</v>
      </c>
      <c r="B15" s="80" t="s">
        <v>177</v>
      </c>
      <c r="C15" s="81">
        <v>40828</v>
      </c>
      <c r="D15" s="82">
        <v>6.9444444444444447E-4</v>
      </c>
      <c r="E15" s="82">
        <v>2.361111111111111E-2</v>
      </c>
      <c r="F15" s="83">
        <f t="shared" si="0"/>
        <v>2.2916666666666665E-2</v>
      </c>
      <c r="G15" s="84">
        <v>90</v>
      </c>
      <c r="H15" s="80">
        <v>0</v>
      </c>
      <c r="I15" s="85">
        <v>0</v>
      </c>
      <c r="J15" s="80"/>
      <c r="K15" s="80"/>
      <c r="L15" s="80" t="s">
        <v>98</v>
      </c>
      <c r="M15" s="80" t="s">
        <v>19</v>
      </c>
      <c r="N15" s="85">
        <v>2</v>
      </c>
      <c r="O15" s="80" t="s">
        <v>160</v>
      </c>
      <c r="P15" s="80" t="s">
        <v>161</v>
      </c>
      <c r="Q15" s="86">
        <v>24.662030000000001</v>
      </c>
      <c r="R15" s="86">
        <v>-112.17097</v>
      </c>
      <c r="S15" s="87" t="s">
        <v>152</v>
      </c>
      <c r="T15" s="87" t="s">
        <v>152</v>
      </c>
      <c r="U15" s="84">
        <v>7</v>
      </c>
      <c r="V15" s="80" t="s">
        <v>18</v>
      </c>
      <c r="W15" s="80">
        <v>2</v>
      </c>
      <c r="X15" s="87">
        <f>Y15*3.3</f>
        <v>30.69</v>
      </c>
      <c r="Y15" s="87">
        <v>9.3000000000000007</v>
      </c>
      <c r="Z15" s="88">
        <f>AA15*3.3</f>
        <v>20.13</v>
      </c>
      <c r="AA15" s="88">
        <v>6.1</v>
      </c>
      <c r="AB15" s="94">
        <f t="shared" si="1"/>
        <v>30.69</v>
      </c>
      <c r="AC15" s="88">
        <f t="shared" si="2"/>
        <v>9.3000000000000007</v>
      </c>
      <c r="AD15" s="87">
        <f t="shared" si="3"/>
        <v>25.41</v>
      </c>
      <c r="AE15" s="87">
        <f t="shared" si="4"/>
        <v>7.7</v>
      </c>
      <c r="AF15" s="92">
        <f t="shared" si="5"/>
        <v>1.2344999999999999</v>
      </c>
      <c r="AG15" s="92">
        <f t="shared" si="6"/>
        <v>1</v>
      </c>
      <c r="AH15" s="85">
        <f t="shared" si="7"/>
        <v>0.10414971720920797</v>
      </c>
      <c r="AI15" s="85">
        <f t="shared" si="8"/>
        <v>-0.6097292107352561</v>
      </c>
      <c r="AJ15" s="93">
        <f t="shared" si="9"/>
        <v>0</v>
      </c>
      <c r="AK15" s="85" t="s">
        <v>152</v>
      </c>
      <c r="AL15" s="80">
        <v>1</v>
      </c>
      <c r="AM15" s="80">
        <v>0</v>
      </c>
      <c r="AN15" s="85">
        <v>1</v>
      </c>
      <c r="AO15" s="85">
        <v>5</v>
      </c>
      <c r="AP15" s="85">
        <v>5</v>
      </c>
    </row>
    <row r="16" spans="1:42" s="45" customFormat="1">
      <c r="A16" s="65" t="s">
        <v>100</v>
      </c>
      <c r="B16" s="65" t="s">
        <v>149</v>
      </c>
      <c r="C16" s="66">
        <v>40828</v>
      </c>
      <c r="D16" s="67">
        <v>0.48819444444444443</v>
      </c>
      <c r="E16" s="67">
        <v>0.51736111111111105</v>
      </c>
      <c r="F16" s="68">
        <f t="shared" si="0"/>
        <v>2.9166666666666619E-2</v>
      </c>
      <c r="G16" s="69">
        <v>330</v>
      </c>
      <c r="H16" s="65">
        <v>0</v>
      </c>
      <c r="I16" s="70">
        <v>0</v>
      </c>
      <c r="J16" s="65"/>
      <c r="K16" s="65"/>
      <c r="L16" s="65" t="s">
        <v>98</v>
      </c>
      <c r="M16" s="65" t="s">
        <v>17</v>
      </c>
      <c r="N16" s="70">
        <v>2</v>
      </c>
      <c r="O16" s="65" t="s">
        <v>160</v>
      </c>
      <c r="P16" s="65" t="s">
        <v>161</v>
      </c>
      <c r="Q16" s="71">
        <v>24.661909999999999</v>
      </c>
      <c r="R16" s="71">
        <v>-112.17094</v>
      </c>
      <c r="S16" s="72" t="s">
        <v>152</v>
      </c>
      <c r="T16" s="72" t="s">
        <v>152</v>
      </c>
      <c r="U16" s="69">
        <v>9</v>
      </c>
      <c r="V16" s="65" t="s">
        <v>18</v>
      </c>
      <c r="W16" s="65">
        <v>2</v>
      </c>
      <c r="X16" s="72">
        <v>18</v>
      </c>
      <c r="Y16" s="72">
        <f>X16/3.3</f>
        <v>5.454545454545455</v>
      </c>
      <c r="Z16" s="73">
        <v>43</v>
      </c>
      <c r="AA16" s="73">
        <f>Z16/3.3</f>
        <v>13.030303030303031</v>
      </c>
      <c r="AB16" s="74">
        <f t="shared" si="1"/>
        <v>43</v>
      </c>
      <c r="AC16" s="73">
        <f t="shared" si="2"/>
        <v>13.030303030303031</v>
      </c>
      <c r="AD16" s="72">
        <f t="shared" si="3"/>
        <v>30.5</v>
      </c>
      <c r="AE16" s="72">
        <f t="shared" si="4"/>
        <v>9.2424242424242422</v>
      </c>
      <c r="AF16" s="75">
        <f t="shared" si="5"/>
        <v>1.2344999999999999</v>
      </c>
      <c r="AG16" s="75">
        <f t="shared" si="6"/>
        <v>1</v>
      </c>
      <c r="AH16" s="70">
        <f t="shared" si="7"/>
        <v>0.10414971720920797</v>
      </c>
      <c r="AI16" s="70">
        <f t="shared" si="8"/>
        <v>-0.6097292107352561</v>
      </c>
      <c r="AJ16" s="76">
        <f t="shared" si="9"/>
        <v>0</v>
      </c>
      <c r="AK16" s="70" t="s">
        <v>152</v>
      </c>
      <c r="AL16" s="65">
        <v>1</v>
      </c>
      <c r="AM16" s="65">
        <v>0</v>
      </c>
      <c r="AN16" s="70">
        <v>1</v>
      </c>
      <c r="AO16" s="70">
        <v>7</v>
      </c>
      <c r="AP16" s="70">
        <v>7</v>
      </c>
    </row>
    <row r="17" spans="1:43" s="45" customFormat="1">
      <c r="A17" s="65" t="s">
        <v>101</v>
      </c>
      <c r="B17" s="65" t="s">
        <v>149</v>
      </c>
      <c r="C17" s="66">
        <v>40828</v>
      </c>
      <c r="D17" s="67">
        <v>0.53611111111111109</v>
      </c>
      <c r="E17" s="67">
        <v>0.55902777777777779</v>
      </c>
      <c r="F17" s="68">
        <f t="shared" si="0"/>
        <v>2.2916666666666696E-2</v>
      </c>
      <c r="G17" s="69">
        <v>160</v>
      </c>
      <c r="H17" s="65">
        <v>0</v>
      </c>
      <c r="I17" s="70">
        <v>0</v>
      </c>
      <c r="J17" s="65"/>
      <c r="K17" s="65"/>
      <c r="L17" s="65" t="s">
        <v>98</v>
      </c>
      <c r="M17" s="65" t="s">
        <v>23</v>
      </c>
      <c r="N17" s="70">
        <v>2</v>
      </c>
      <c r="O17" s="65" t="s">
        <v>160</v>
      </c>
      <c r="P17" s="65" t="s">
        <v>161</v>
      </c>
      <c r="Q17" s="71">
        <v>24.67154</v>
      </c>
      <c r="R17" s="71">
        <v>-112.16808</v>
      </c>
      <c r="S17" s="72" t="s">
        <v>152</v>
      </c>
      <c r="T17" s="72" t="s">
        <v>152</v>
      </c>
      <c r="U17" s="69">
        <v>8</v>
      </c>
      <c r="V17" s="65" t="s">
        <v>18</v>
      </c>
      <c r="W17" s="65">
        <v>2</v>
      </c>
      <c r="X17" s="72">
        <v>18</v>
      </c>
      <c r="Y17" s="72">
        <f>X17/3.3</f>
        <v>5.454545454545455</v>
      </c>
      <c r="Z17" s="73">
        <v>14</v>
      </c>
      <c r="AA17" s="73">
        <f>Z17/3.3</f>
        <v>4.2424242424242422</v>
      </c>
      <c r="AB17" s="74">
        <f t="shared" si="1"/>
        <v>18</v>
      </c>
      <c r="AC17" s="73">
        <f t="shared" si="2"/>
        <v>5.454545454545455</v>
      </c>
      <c r="AD17" s="72">
        <f t="shared" si="3"/>
        <v>16</v>
      </c>
      <c r="AE17" s="72">
        <f t="shared" si="4"/>
        <v>4.8484848484848486</v>
      </c>
      <c r="AF17" s="75">
        <f t="shared" si="5"/>
        <v>1.2344999999999999</v>
      </c>
      <c r="AG17" s="75">
        <f t="shared" si="6"/>
        <v>1</v>
      </c>
      <c r="AH17" s="70">
        <f t="shared" si="7"/>
        <v>0.10414971720920797</v>
      </c>
      <c r="AI17" s="70">
        <f t="shared" si="8"/>
        <v>-0.6097292107352561</v>
      </c>
      <c r="AJ17" s="76">
        <f t="shared" si="9"/>
        <v>0</v>
      </c>
      <c r="AK17" s="70" t="s">
        <v>152</v>
      </c>
      <c r="AL17" s="65">
        <v>1</v>
      </c>
      <c r="AM17" s="65">
        <v>0</v>
      </c>
      <c r="AN17" s="70">
        <v>1</v>
      </c>
      <c r="AO17" s="70">
        <v>8</v>
      </c>
      <c r="AP17" s="70">
        <v>8</v>
      </c>
    </row>
    <row r="18" spans="1:43" s="54" customFormat="1">
      <c r="A18" s="80" t="s">
        <v>110</v>
      </c>
      <c r="B18" s="80" t="s">
        <v>177</v>
      </c>
      <c r="C18" s="81">
        <v>40828</v>
      </c>
      <c r="D18" s="82">
        <v>6.9444444444444447E-4</v>
      </c>
      <c r="E18" s="82">
        <v>1.9444444444444445E-2</v>
      </c>
      <c r="F18" s="83">
        <f t="shared" si="0"/>
        <v>1.8749999999999999E-2</v>
      </c>
      <c r="G18" s="84">
        <v>90</v>
      </c>
      <c r="H18" s="80">
        <v>0</v>
      </c>
      <c r="I18" s="85">
        <v>0</v>
      </c>
      <c r="J18" s="80"/>
      <c r="K18" s="80"/>
      <c r="L18" s="80" t="s">
        <v>98</v>
      </c>
      <c r="M18" s="80" t="s">
        <v>19</v>
      </c>
      <c r="N18" s="85">
        <v>2</v>
      </c>
      <c r="O18" s="80" t="s">
        <v>160</v>
      </c>
      <c r="P18" s="80" t="s">
        <v>161</v>
      </c>
      <c r="Q18" s="86">
        <v>24.671669999999999</v>
      </c>
      <c r="R18" s="86">
        <v>-112.16811</v>
      </c>
      <c r="S18" s="87" t="s">
        <v>152</v>
      </c>
      <c r="T18" s="87" t="s">
        <v>152</v>
      </c>
      <c r="U18" s="84">
        <v>7</v>
      </c>
      <c r="V18" s="80" t="s">
        <v>18</v>
      </c>
      <c r="W18" s="80">
        <v>2</v>
      </c>
      <c r="X18" s="87">
        <f>Y18*3.3</f>
        <v>26.4</v>
      </c>
      <c r="Y18" s="87">
        <v>8</v>
      </c>
      <c r="Z18" s="88">
        <f>AA18*3.3</f>
        <v>29.7</v>
      </c>
      <c r="AA18" s="88">
        <v>9</v>
      </c>
      <c r="AB18" s="94">
        <f t="shared" si="1"/>
        <v>29.7</v>
      </c>
      <c r="AC18" s="88">
        <f t="shared" si="2"/>
        <v>9</v>
      </c>
      <c r="AD18" s="87">
        <f t="shared" si="3"/>
        <v>28.049999999999997</v>
      </c>
      <c r="AE18" s="87">
        <f t="shared" si="4"/>
        <v>8.5</v>
      </c>
      <c r="AF18" s="92">
        <f t="shared" si="5"/>
        <v>1.2344999999999999</v>
      </c>
      <c r="AG18" s="92">
        <f t="shared" si="6"/>
        <v>1</v>
      </c>
      <c r="AH18" s="85">
        <f t="shared" si="7"/>
        <v>0.10414971720920797</v>
      </c>
      <c r="AI18" s="85">
        <f t="shared" si="8"/>
        <v>-0.6097292107352561</v>
      </c>
      <c r="AJ18" s="93">
        <f t="shared" si="9"/>
        <v>0</v>
      </c>
      <c r="AK18" s="85" t="s">
        <v>152</v>
      </c>
      <c r="AL18" s="80">
        <v>1</v>
      </c>
      <c r="AM18" s="80">
        <v>0</v>
      </c>
      <c r="AN18" s="85">
        <v>2</v>
      </c>
      <c r="AO18" s="85">
        <v>6</v>
      </c>
      <c r="AP18" s="85">
        <v>6</v>
      </c>
    </row>
    <row r="19" spans="1:43" s="45" customFormat="1">
      <c r="A19" s="65"/>
      <c r="B19" s="65" t="s">
        <v>177</v>
      </c>
      <c r="C19" s="66">
        <v>40829</v>
      </c>
      <c r="D19" s="67">
        <v>6.9444444444444447E-4</v>
      </c>
      <c r="E19" s="67">
        <v>2.2916666666666669E-2</v>
      </c>
      <c r="F19" s="68">
        <f t="shared" si="0"/>
        <v>2.2222222222222223E-2</v>
      </c>
      <c r="G19" s="69">
        <v>210</v>
      </c>
      <c r="H19" s="65">
        <v>0</v>
      </c>
      <c r="I19" s="70">
        <v>0</v>
      </c>
      <c r="J19" s="68"/>
      <c r="K19" s="68"/>
      <c r="L19" s="65" t="s">
        <v>98</v>
      </c>
      <c r="M19" s="68" t="s">
        <v>19</v>
      </c>
      <c r="N19" s="70">
        <v>2</v>
      </c>
      <c r="O19" s="65" t="s">
        <v>156</v>
      </c>
      <c r="P19" s="65" t="s">
        <v>157</v>
      </c>
      <c r="Q19" s="71">
        <v>24.557549999999999</v>
      </c>
      <c r="R19" s="71">
        <v>-112.10275</v>
      </c>
      <c r="S19" s="72" t="s">
        <v>152</v>
      </c>
      <c r="T19" s="72" t="s">
        <v>152</v>
      </c>
      <c r="U19" s="69">
        <v>7</v>
      </c>
      <c r="V19" s="65" t="s">
        <v>18</v>
      </c>
      <c r="W19" s="65">
        <v>2</v>
      </c>
      <c r="X19" s="72"/>
      <c r="Y19" s="72">
        <v>12.2</v>
      </c>
      <c r="Z19" s="73"/>
      <c r="AA19" s="73">
        <v>15.6</v>
      </c>
      <c r="AB19" s="77">
        <f t="shared" si="1"/>
        <v>0</v>
      </c>
      <c r="AC19" s="78">
        <f t="shared" si="2"/>
        <v>15.6</v>
      </c>
      <c r="AD19" s="79" t="e">
        <f t="shared" si="3"/>
        <v>#DIV/0!</v>
      </c>
      <c r="AE19" s="79">
        <f t="shared" si="4"/>
        <v>13.899999999999999</v>
      </c>
      <c r="AF19" s="75">
        <f t="shared" si="5"/>
        <v>1.2344999999999999</v>
      </c>
      <c r="AG19" s="75">
        <f t="shared" si="6"/>
        <v>1</v>
      </c>
      <c r="AH19" s="70">
        <f t="shared" si="7"/>
        <v>0.10414971720920797</v>
      </c>
      <c r="AI19" s="70">
        <f t="shared" si="8"/>
        <v>-0.6097292107352561</v>
      </c>
      <c r="AJ19" s="76">
        <f t="shared" si="9"/>
        <v>0</v>
      </c>
      <c r="AK19" s="70"/>
      <c r="AL19" s="65"/>
      <c r="AM19" s="65"/>
      <c r="AN19" s="70"/>
      <c r="AO19" s="70"/>
      <c r="AP19" s="70"/>
    </row>
    <row r="20" spans="1:43" s="54" customFormat="1">
      <c r="A20" s="80"/>
      <c r="B20" s="80" t="s">
        <v>177</v>
      </c>
      <c r="C20" s="81">
        <v>40829</v>
      </c>
      <c r="D20" s="82">
        <v>6.9444444444444447E-4</v>
      </c>
      <c r="E20" s="82">
        <v>1.3888888888888888E-2</v>
      </c>
      <c r="F20" s="83">
        <f t="shared" si="0"/>
        <v>1.3194444444444444E-2</v>
      </c>
      <c r="G20" s="84">
        <v>330</v>
      </c>
      <c r="H20" s="80">
        <v>0</v>
      </c>
      <c r="I20" s="85">
        <v>0</v>
      </c>
      <c r="J20" s="83"/>
      <c r="K20" s="83"/>
      <c r="L20" s="80" t="s">
        <v>98</v>
      </c>
      <c r="M20" s="83" t="s">
        <v>17</v>
      </c>
      <c r="N20" s="85">
        <v>2</v>
      </c>
      <c r="O20" s="80" t="s">
        <v>150</v>
      </c>
      <c r="P20" s="80" t="s">
        <v>151</v>
      </c>
      <c r="Q20" s="86">
        <v>24.569839999999999</v>
      </c>
      <c r="R20" s="86">
        <v>-112.10469999999999</v>
      </c>
      <c r="S20" s="87" t="s">
        <v>152</v>
      </c>
      <c r="T20" s="87" t="s">
        <v>152</v>
      </c>
      <c r="U20" s="84">
        <v>8</v>
      </c>
      <c r="V20" s="80" t="s">
        <v>18</v>
      </c>
      <c r="W20" s="80">
        <v>2</v>
      </c>
      <c r="X20" s="87"/>
      <c r="Y20" s="87">
        <v>10.4</v>
      </c>
      <c r="Z20" s="88"/>
      <c r="AA20" s="88">
        <v>10</v>
      </c>
      <c r="AB20" s="94"/>
      <c r="AC20" s="88"/>
      <c r="AD20" s="87"/>
      <c r="AE20" s="87"/>
      <c r="AF20" s="92">
        <f t="shared" si="5"/>
        <v>1.2344999999999999</v>
      </c>
      <c r="AG20" s="92">
        <f t="shared" si="6"/>
        <v>1</v>
      </c>
      <c r="AH20" s="85">
        <f t="shared" si="7"/>
        <v>0.10414971720920797</v>
      </c>
      <c r="AI20" s="85">
        <f t="shared" si="8"/>
        <v>-0.6097292107352561</v>
      </c>
      <c r="AJ20" s="93">
        <f t="shared" si="9"/>
        <v>0</v>
      </c>
      <c r="AK20" s="85"/>
      <c r="AL20" s="80"/>
      <c r="AM20" s="80"/>
      <c r="AN20" s="85"/>
      <c r="AO20" s="85"/>
      <c r="AP20" s="85"/>
    </row>
    <row r="21" spans="1:43" s="45" customFormat="1">
      <c r="A21" s="65"/>
      <c r="B21" s="65" t="s">
        <v>149</v>
      </c>
      <c r="C21" s="66">
        <v>40829</v>
      </c>
      <c r="D21" s="67">
        <v>0.48333333333333334</v>
      </c>
      <c r="E21" s="67">
        <v>0.50416666666666665</v>
      </c>
      <c r="F21" s="68">
        <f t="shared" si="0"/>
        <v>2.0833333333333315E-2</v>
      </c>
      <c r="G21" s="69">
        <v>120</v>
      </c>
      <c r="H21" s="65">
        <v>0</v>
      </c>
      <c r="I21" s="70">
        <v>0</v>
      </c>
      <c r="J21" s="65"/>
      <c r="K21" s="65"/>
      <c r="L21" s="65" t="s">
        <v>98</v>
      </c>
      <c r="M21" s="65" t="s">
        <v>17</v>
      </c>
      <c r="N21" s="70">
        <v>2</v>
      </c>
      <c r="O21" s="65" t="s">
        <v>156</v>
      </c>
      <c r="P21" s="65" t="s">
        <v>157</v>
      </c>
      <c r="Q21" s="71">
        <v>24.557469999999999</v>
      </c>
      <c r="R21" s="71">
        <v>-112.10271</v>
      </c>
      <c r="S21" s="72" t="s">
        <v>152</v>
      </c>
      <c r="T21" s="72" t="s">
        <v>152</v>
      </c>
      <c r="U21" s="69">
        <v>9</v>
      </c>
      <c r="V21" s="65" t="s">
        <v>18</v>
      </c>
      <c r="W21" s="65">
        <v>2</v>
      </c>
      <c r="X21" s="72">
        <v>32</v>
      </c>
      <c r="Y21" s="72">
        <f t="shared" ref="Y21:Y30" si="10">X21/3.3</f>
        <v>9.6969696969696972</v>
      </c>
      <c r="Z21" s="73">
        <v>37</v>
      </c>
      <c r="AA21" s="73">
        <f t="shared" ref="AA21:AA30" si="11">Z21/3.3</f>
        <v>11.212121212121213</v>
      </c>
      <c r="AB21" s="74">
        <f t="shared" ref="AB21:AB54" si="12">MAX(X21,Z21)</f>
        <v>37</v>
      </c>
      <c r="AC21" s="73">
        <f t="shared" ref="AC21:AC54" si="13">MAX(Y21,AA21)</f>
        <v>11.212121212121213</v>
      </c>
      <c r="AD21" s="72">
        <f t="shared" ref="AD21:AD54" si="14">AVERAGE(X21,Z21)</f>
        <v>34.5</v>
      </c>
      <c r="AE21" s="72">
        <f t="shared" ref="AE21:AE54" si="15">AVERAGE(Y21,AA21)</f>
        <v>10.454545454545455</v>
      </c>
      <c r="AF21" s="75">
        <f t="shared" si="5"/>
        <v>1.2344999999999999</v>
      </c>
      <c r="AG21" s="75">
        <f t="shared" si="6"/>
        <v>1</v>
      </c>
      <c r="AH21" s="70">
        <f t="shared" si="7"/>
        <v>0.10414971720920797</v>
      </c>
      <c r="AI21" s="70">
        <f t="shared" si="8"/>
        <v>-0.6097292107352561</v>
      </c>
      <c r="AJ21" s="76">
        <f t="shared" si="9"/>
        <v>0</v>
      </c>
      <c r="AK21" s="70"/>
      <c r="AL21" s="65"/>
      <c r="AM21" s="65"/>
      <c r="AN21" s="70"/>
      <c r="AO21" s="70"/>
      <c r="AP21" s="70"/>
    </row>
    <row r="22" spans="1:43" s="45" customFormat="1">
      <c r="A22" s="65"/>
      <c r="B22" s="65" t="s">
        <v>149</v>
      </c>
      <c r="C22" s="66">
        <v>40829</v>
      </c>
      <c r="D22" s="67">
        <v>0.53749999999999998</v>
      </c>
      <c r="E22" s="67">
        <v>0.55694444444444446</v>
      </c>
      <c r="F22" s="68">
        <f t="shared" si="0"/>
        <v>1.9444444444444486E-2</v>
      </c>
      <c r="G22" s="69">
        <v>120</v>
      </c>
      <c r="H22" s="65">
        <v>1</v>
      </c>
      <c r="I22" s="70">
        <v>14</v>
      </c>
      <c r="J22" s="68">
        <v>0.5541666666666667</v>
      </c>
      <c r="K22" s="68">
        <f t="shared" ref="K22:K30" si="16">J22-D22</f>
        <v>1.6666666666666718E-2</v>
      </c>
      <c r="L22" s="65" t="s">
        <v>98</v>
      </c>
      <c r="M22" s="68" t="s">
        <v>17</v>
      </c>
      <c r="N22" s="70">
        <v>2</v>
      </c>
      <c r="O22" s="65" t="s">
        <v>150</v>
      </c>
      <c r="P22" s="65" t="s">
        <v>151</v>
      </c>
      <c r="Q22" s="71">
        <v>24.56898</v>
      </c>
      <c r="R22" s="71">
        <v>-112.10366</v>
      </c>
      <c r="S22" s="72" t="s">
        <v>152</v>
      </c>
      <c r="T22" s="72" t="s">
        <v>152</v>
      </c>
      <c r="U22" s="69">
        <v>7</v>
      </c>
      <c r="V22" s="65"/>
      <c r="W22" s="65">
        <v>2</v>
      </c>
      <c r="X22" s="72">
        <v>35</v>
      </c>
      <c r="Y22" s="72">
        <f t="shared" si="10"/>
        <v>10.606060606060607</v>
      </c>
      <c r="Z22" s="73">
        <v>48</v>
      </c>
      <c r="AA22" s="73">
        <f t="shared" si="11"/>
        <v>14.545454545454547</v>
      </c>
      <c r="AB22" s="74">
        <f t="shared" si="12"/>
        <v>48</v>
      </c>
      <c r="AC22" s="73">
        <f t="shared" si="13"/>
        <v>14.545454545454547</v>
      </c>
      <c r="AD22" s="72">
        <f t="shared" si="14"/>
        <v>41.5</v>
      </c>
      <c r="AE22" s="72">
        <f t="shared" si="15"/>
        <v>12.575757575757578</v>
      </c>
      <c r="AF22" s="75">
        <f t="shared" si="5"/>
        <v>11.7065</v>
      </c>
      <c r="AG22" s="75">
        <f t="shared" si="6"/>
        <v>12</v>
      </c>
      <c r="AH22" s="70">
        <f t="shared" si="7"/>
        <v>199.60111901661068</v>
      </c>
      <c r="AI22" s="70">
        <f t="shared" si="8"/>
        <v>-9.1037090556812195E-2</v>
      </c>
      <c r="AJ22" s="76">
        <f t="shared" si="9"/>
        <v>0</v>
      </c>
      <c r="AK22" s="70">
        <v>24</v>
      </c>
      <c r="AL22" s="65"/>
      <c r="AM22" s="65"/>
      <c r="AN22" s="70"/>
      <c r="AO22" s="70"/>
      <c r="AP22" s="70"/>
    </row>
    <row r="23" spans="1:43" s="62" customFormat="1">
      <c r="A23" s="65" t="s">
        <v>102</v>
      </c>
      <c r="B23" s="65" t="s">
        <v>149</v>
      </c>
      <c r="C23" s="66">
        <v>40830</v>
      </c>
      <c r="D23" s="67">
        <v>0.48819444444444443</v>
      </c>
      <c r="E23" s="67">
        <v>0.50972222222222219</v>
      </c>
      <c r="F23" s="68">
        <f t="shared" si="0"/>
        <v>2.1527777777777757E-2</v>
      </c>
      <c r="G23" s="69">
        <v>160</v>
      </c>
      <c r="H23" s="65">
        <v>4</v>
      </c>
      <c r="I23" s="75">
        <v>12</v>
      </c>
      <c r="J23" s="68">
        <v>0.50486111111111109</v>
      </c>
      <c r="K23" s="68">
        <f t="shared" si="16"/>
        <v>1.6666666666666663E-2</v>
      </c>
      <c r="L23" s="65" t="s">
        <v>98</v>
      </c>
      <c r="M23" s="65" t="s">
        <v>17</v>
      </c>
      <c r="N23" s="70">
        <v>2</v>
      </c>
      <c r="O23" s="65" t="s">
        <v>166</v>
      </c>
      <c r="P23" s="65" t="s">
        <v>167</v>
      </c>
      <c r="Q23" s="71">
        <v>24.666519999999998</v>
      </c>
      <c r="R23" s="71">
        <v>-112.17910000000001</v>
      </c>
      <c r="S23" s="72" t="s">
        <v>152</v>
      </c>
      <c r="T23" s="72" t="s">
        <v>152</v>
      </c>
      <c r="U23" s="69">
        <v>8</v>
      </c>
      <c r="V23" s="65"/>
      <c r="W23" s="65">
        <v>1</v>
      </c>
      <c r="X23" s="72">
        <v>45</v>
      </c>
      <c r="Y23" s="72">
        <f t="shared" si="10"/>
        <v>13.636363636363637</v>
      </c>
      <c r="Z23" s="73">
        <v>46</v>
      </c>
      <c r="AA23" s="73">
        <f t="shared" si="11"/>
        <v>13.939393939393939</v>
      </c>
      <c r="AB23" s="74">
        <f t="shared" si="12"/>
        <v>46</v>
      </c>
      <c r="AC23" s="73">
        <f t="shared" si="13"/>
        <v>13.939393939393939</v>
      </c>
      <c r="AD23" s="72">
        <f t="shared" si="14"/>
        <v>45.5</v>
      </c>
      <c r="AE23" s="72">
        <f t="shared" si="15"/>
        <v>13.787878787878789</v>
      </c>
      <c r="AF23" s="75">
        <f t="shared" si="5"/>
        <v>10.2105</v>
      </c>
      <c r="AG23" s="75">
        <f t="shared" si="6"/>
        <v>10</v>
      </c>
      <c r="AH23" s="70">
        <f t="shared" si="7"/>
        <v>126.07993341662893</v>
      </c>
      <c r="AI23" s="70">
        <f t="shared" si="8"/>
        <v>-0.28219217311676476</v>
      </c>
      <c r="AJ23" s="76">
        <f t="shared" si="9"/>
        <v>0</v>
      </c>
      <c r="AK23" s="75">
        <v>24</v>
      </c>
      <c r="AL23" s="65">
        <v>1</v>
      </c>
      <c r="AM23" s="65">
        <v>1</v>
      </c>
      <c r="AN23" s="70">
        <v>1</v>
      </c>
      <c r="AO23" s="70">
        <v>5</v>
      </c>
      <c r="AP23" s="70">
        <v>5</v>
      </c>
      <c r="AQ23" s="61"/>
    </row>
    <row r="24" spans="1:43" s="45" customFormat="1">
      <c r="A24" s="65" t="s">
        <v>102</v>
      </c>
      <c r="B24" s="65" t="s">
        <v>149</v>
      </c>
      <c r="C24" s="66">
        <v>40830</v>
      </c>
      <c r="D24" s="67">
        <v>0.48819444444444443</v>
      </c>
      <c r="E24" s="67">
        <v>0.50972222222222219</v>
      </c>
      <c r="F24" s="68">
        <f t="shared" si="0"/>
        <v>2.1527777777777757E-2</v>
      </c>
      <c r="G24" s="69">
        <v>160</v>
      </c>
      <c r="H24" s="65">
        <v>5</v>
      </c>
      <c r="I24" s="75">
        <v>12</v>
      </c>
      <c r="J24" s="68">
        <v>0.50902777777777775</v>
      </c>
      <c r="K24" s="68">
        <f t="shared" si="16"/>
        <v>2.0833333333333315E-2</v>
      </c>
      <c r="L24" s="65" t="s">
        <v>98</v>
      </c>
      <c r="M24" s="65" t="s">
        <v>17</v>
      </c>
      <c r="N24" s="70">
        <v>2</v>
      </c>
      <c r="O24" s="65" t="s">
        <v>166</v>
      </c>
      <c r="P24" s="65" t="s">
        <v>167</v>
      </c>
      <c r="Q24" s="71">
        <v>24.666519999999998</v>
      </c>
      <c r="R24" s="71">
        <v>-112.17910000000001</v>
      </c>
      <c r="S24" s="72" t="s">
        <v>152</v>
      </c>
      <c r="T24" s="72" t="s">
        <v>152</v>
      </c>
      <c r="U24" s="69">
        <v>8</v>
      </c>
      <c r="V24" s="65"/>
      <c r="W24" s="65">
        <v>1</v>
      </c>
      <c r="X24" s="72">
        <v>45</v>
      </c>
      <c r="Y24" s="72">
        <f t="shared" si="10"/>
        <v>13.636363636363637</v>
      </c>
      <c r="Z24" s="73">
        <v>46</v>
      </c>
      <c r="AA24" s="73">
        <f t="shared" si="11"/>
        <v>13.939393939393939</v>
      </c>
      <c r="AB24" s="74">
        <f t="shared" si="12"/>
        <v>46</v>
      </c>
      <c r="AC24" s="73">
        <f t="shared" si="13"/>
        <v>13.939393939393939</v>
      </c>
      <c r="AD24" s="72">
        <f t="shared" si="14"/>
        <v>45.5</v>
      </c>
      <c r="AE24" s="72">
        <f t="shared" si="15"/>
        <v>13.787878787878789</v>
      </c>
      <c r="AF24" s="75">
        <f t="shared" si="5"/>
        <v>10.2105</v>
      </c>
      <c r="AG24" s="75">
        <f t="shared" si="6"/>
        <v>10</v>
      </c>
      <c r="AH24" s="70">
        <f t="shared" si="7"/>
        <v>126.07993341662893</v>
      </c>
      <c r="AI24" s="70">
        <f t="shared" si="8"/>
        <v>-0.28219217311676476</v>
      </c>
      <c r="AJ24" s="76">
        <f t="shared" si="9"/>
        <v>0</v>
      </c>
      <c r="AK24" s="75">
        <v>30</v>
      </c>
      <c r="AL24" s="65">
        <v>1</v>
      </c>
      <c r="AM24" s="65">
        <v>1</v>
      </c>
      <c r="AN24" s="70">
        <v>1</v>
      </c>
      <c r="AO24" s="70">
        <v>5</v>
      </c>
      <c r="AP24" s="70">
        <v>5</v>
      </c>
    </row>
    <row r="25" spans="1:43" s="45" customFormat="1">
      <c r="A25" s="65" t="s">
        <v>102</v>
      </c>
      <c r="B25" s="65" t="s">
        <v>149</v>
      </c>
      <c r="C25" s="66">
        <v>40830</v>
      </c>
      <c r="D25" s="67">
        <v>0.48819444444444443</v>
      </c>
      <c r="E25" s="67">
        <v>0.50972222222222219</v>
      </c>
      <c r="F25" s="68">
        <f t="shared" si="0"/>
        <v>2.1527777777777757E-2</v>
      </c>
      <c r="G25" s="69">
        <v>160</v>
      </c>
      <c r="H25" s="65">
        <v>1</v>
      </c>
      <c r="I25" s="75">
        <v>13</v>
      </c>
      <c r="J25" s="68">
        <v>0.4909722222222222</v>
      </c>
      <c r="K25" s="68">
        <f t="shared" si="16"/>
        <v>2.7777777777777679E-3</v>
      </c>
      <c r="L25" s="65" t="s">
        <v>98</v>
      </c>
      <c r="M25" s="65" t="s">
        <v>17</v>
      </c>
      <c r="N25" s="70">
        <v>2</v>
      </c>
      <c r="O25" s="65" t="s">
        <v>166</v>
      </c>
      <c r="P25" s="65" t="s">
        <v>167</v>
      </c>
      <c r="Q25" s="71">
        <v>24.666519999999998</v>
      </c>
      <c r="R25" s="71">
        <v>-112.17910000000001</v>
      </c>
      <c r="S25" s="72" t="s">
        <v>152</v>
      </c>
      <c r="T25" s="72" t="s">
        <v>152</v>
      </c>
      <c r="U25" s="69">
        <v>8</v>
      </c>
      <c r="V25" s="65"/>
      <c r="W25" s="65">
        <v>1</v>
      </c>
      <c r="X25" s="72">
        <v>45</v>
      </c>
      <c r="Y25" s="72">
        <f t="shared" si="10"/>
        <v>13.636363636363637</v>
      </c>
      <c r="Z25" s="73">
        <v>46</v>
      </c>
      <c r="AA25" s="73">
        <f t="shared" si="11"/>
        <v>13.939393939393939</v>
      </c>
      <c r="AB25" s="74">
        <f t="shared" si="12"/>
        <v>46</v>
      </c>
      <c r="AC25" s="73">
        <f t="shared" si="13"/>
        <v>13.939393939393939</v>
      </c>
      <c r="AD25" s="72">
        <f t="shared" si="14"/>
        <v>45.5</v>
      </c>
      <c r="AE25" s="72">
        <f t="shared" si="15"/>
        <v>13.787878787878789</v>
      </c>
      <c r="AF25" s="75">
        <f t="shared" si="5"/>
        <v>10.958500000000001</v>
      </c>
      <c r="AG25" s="75">
        <f t="shared" si="6"/>
        <v>11</v>
      </c>
      <c r="AH25" s="70">
        <f t="shared" si="7"/>
        <v>159.88648485388254</v>
      </c>
      <c r="AI25" s="70">
        <f t="shared" si="8"/>
        <v>-0.19429513937990539</v>
      </c>
      <c r="AJ25" s="76">
        <f t="shared" si="9"/>
        <v>0</v>
      </c>
      <c r="AK25" s="75">
        <v>4</v>
      </c>
      <c r="AL25" s="65">
        <v>1</v>
      </c>
      <c r="AM25" s="65">
        <v>1</v>
      </c>
      <c r="AN25" s="70">
        <v>1</v>
      </c>
      <c r="AO25" s="70">
        <v>5</v>
      </c>
      <c r="AP25" s="70">
        <v>5</v>
      </c>
    </row>
    <row r="26" spans="1:43" s="45" customFormat="1">
      <c r="A26" s="65" t="s">
        <v>102</v>
      </c>
      <c r="B26" s="65" t="s">
        <v>149</v>
      </c>
      <c r="C26" s="66">
        <v>40830</v>
      </c>
      <c r="D26" s="67">
        <v>0.48819444444444443</v>
      </c>
      <c r="E26" s="67">
        <v>0.50972222222222219</v>
      </c>
      <c r="F26" s="68">
        <f t="shared" si="0"/>
        <v>2.1527777777777757E-2</v>
      </c>
      <c r="G26" s="69">
        <v>160</v>
      </c>
      <c r="H26" s="65">
        <v>3</v>
      </c>
      <c r="I26" s="75">
        <v>14</v>
      </c>
      <c r="J26" s="68">
        <v>0.5</v>
      </c>
      <c r="K26" s="68">
        <f t="shared" si="16"/>
        <v>1.1805555555555569E-2</v>
      </c>
      <c r="L26" s="65" t="s">
        <v>98</v>
      </c>
      <c r="M26" s="65" t="s">
        <v>17</v>
      </c>
      <c r="N26" s="70">
        <v>2</v>
      </c>
      <c r="O26" s="65" t="s">
        <v>166</v>
      </c>
      <c r="P26" s="65" t="s">
        <v>167</v>
      </c>
      <c r="Q26" s="71">
        <v>24.666519999999998</v>
      </c>
      <c r="R26" s="71">
        <v>-112.17910000000001</v>
      </c>
      <c r="S26" s="72" t="s">
        <v>152</v>
      </c>
      <c r="T26" s="72" t="s">
        <v>152</v>
      </c>
      <c r="U26" s="69">
        <v>8</v>
      </c>
      <c r="V26" s="65"/>
      <c r="W26" s="65">
        <v>1</v>
      </c>
      <c r="X26" s="72">
        <v>45</v>
      </c>
      <c r="Y26" s="72">
        <f t="shared" si="10"/>
        <v>13.636363636363637</v>
      </c>
      <c r="Z26" s="73">
        <v>46</v>
      </c>
      <c r="AA26" s="73">
        <f t="shared" si="11"/>
        <v>13.939393939393939</v>
      </c>
      <c r="AB26" s="74">
        <f t="shared" si="12"/>
        <v>46</v>
      </c>
      <c r="AC26" s="73">
        <f t="shared" si="13"/>
        <v>13.939393939393939</v>
      </c>
      <c r="AD26" s="72">
        <f t="shared" si="14"/>
        <v>45.5</v>
      </c>
      <c r="AE26" s="72">
        <f t="shared" si="15"/>
        <v>13.787878787878789</v>
      </c>
      <c r="AF26" s="75">
        <f t="shared" si="5"/>
        <v>11.7065</v>
      </c>
      <c r="AG26" s="75">
        <f t="shared" si="6"/>
        <v>12</v>
      </c>
      <c r="AH26" s="70">
        <f t="shared" si="7"/>
        <v>199.60111901661068</v>
      </c>
      <c r="AI26" s="70">
        <f t="shared" si="8"/>
        <v>-9.1037090556812195E-2</v>
      </c>
      <c r="AJ26" s="76">
        <f t="shared" si="9"/>
        <v>0</v>
      </c>
      <c r="AK26" s="75">
        <v>17</v>
      </c>
      <c r="AL26" s="65">
        <v>1</v>
      </c>
      <c r="AM26" s="65">
        <v>1</v>
      </c>
      <c r="AN26" s="70">
        <v>1</v>
      </c>
      <c r="AO26" s="70">
        <v>5</v>
      </c>
      <c r="AP26" s="70">
        <v>5</v>
      </c>
    </row>
    <row r="27" spans="1:43" s="62" customFormat="1">
      <c r="A27" s="65" t="s">
        <v>102</v>
      </c>
      <c r="B27" s="65" t="s">
        <v>149</v>
      </c>
      <c r="C27" s="66">
        <v>40830</v>
      </c>
      <c r="D27" s="67">
        <v>0.48819444444444443</v>
      </c>
      <c r="E27" s="67">
        <v>0.50972222222222219</v>
      </c>
      <c r="F27" s="68">
        <f t="shared" si="0"/>
        <v>2.1527777777777757E-2</v>
      </c>
      <c r="G27" s="69">
        <v>160</v>
      </c>
      <c r="H27" s="65">
        <v>2</v>
      </c>
      <c r="I27" s="75">
        <v>16</v>
      </c>
      <c r="J27" s="68">
        <v>0.49374999999999997</v>
      </c>
      <c r="K27" s="68">
        <f t="shared" si="16"/>
        <v>5.5555555555555358E-3</v>
      </c>
      <c r="L27" s="65" t="s">
        <v>98</v>
      </c>
      <c r="M27" s="65" t="s">
        <v>17</v>
      </c>
      <c r="N27" s="70">
        <v>2</v>
      </c>
      <c r="O27" s="65" t="s">
        <v>166</v>
      </c>
      <c r="P27" s="65" t="s">
        <v>167</v>
      </c>
      <c r="Q27" s="71">
        <v>24.666519999999998</v>
      </c>
      <c r="R27" s="71">
        <v>-112.17910000000001</v>
      </c>
      <c r="S27" s="72" t="s">
        <v>152</v>
      </c>
      <c r="T27" s="72" t="s">
        <v>152</v>
      </c>
      <c r="U27" s="69">
        <v>8</v>
      </c>
      <c r="V27" s="65"/>
      <c r="W27" s="65">
        <v>1</v>
      </c>
      <c r="X27" s="72">
        <v>45</v>
      </c>
      <c r="Y27" s="72">
        <f t="shared" si="10"/>
        <v>13.636363636363637</v>
      </c>
      <c r="Z27" s="73">
        <v>46</v>
      </c>
      <c r="AA27" s="73">
        <f t="shared" si="11"/>
        <v>13.939393939393939</v>
      </c>
      <c r="AB27" s="74">
        <f t="shared" si="12"/>
        <v>46</v>
      </c>
      <c r="AC27" s="73">
        <f t="shared" si="13"/>
        <v>13.939393939393939</v>
      </c>
      <c r="AD27" s="72">
        <f t="shared" si="14"/>
        <v>45.5</v>
      </c>
      <c r="AE27" s="72">
        <f t="shared" si="15"/>
        <v>13.787878787878789</v>
      </c>
      <c r="AF27" s="75">
        <f t="shared" si="5"/>
        <v>13.202500000000001</v>
      </c>
      <c r="AG27" s="75">
        <f t="shared" si="6"/>
        <v>13</v>
      </c>
      <c r="AH27" s="70">
        <f t="shared" si="7"/>
        <v>298.98731991165073</v>
      </c>
      <c r="AI27" s="70">
        <f t="shared" si="8"/>
        <v>0.16736703177029189</v>
      </c>
      <c r="AJ27" s="76">
        <f t="shared" si="9"/>
        <v>0.16736703177029189</v>
      </c>
      <c r="AK27" s="75">
        <v>8</v>
      </c>
      <c r="AL27" s="65">
        <v>1</v>
      </c>
      <c r="AM27" s="65">
        <v>1</v>
      </c>
      <c r="AN27" s="70">
        <v>1</v>
      </c>
      <c r="AO27" s="70">
        <v>5</v>
      </c>
      <c r="AP27" s="70">
        <v>5</v>
      </c>
      <c r="AQ27" s="61"/>
    </row>
    <row r="28" spans="1:43" s="45" customFormat="1">
      <c r="A28" s="65" t="s">
        <v>103</v>
      </c>
      <c r="B28" s="65" t="s">
        <v>149</v>
      </c>
      <c r="C28" s="66">
        <v>40830</v>
      </c>
      <c r="D28" s="67">
        <v>0.54027777777777775</v>
      </c>
      <c r="E28" s="67">
        <v>0.56111111111111112</v>
      </c>
      <c r="F28" s="68">
        <f t="shared" si="0"/>
        <v>2.083333333333337E-2</v>
      </c>
      <c r="G28" s="69">
        <v>160</v>
      </c>
      <c r="H28" s="65">
        <v>1</v>
      </c>
      <c r="I28" s="75">
        <v>12</v>
      </c>
      <c r="J28" s="68">
        <v>0.54861111111111105</v>
      </c>
      <c r="K28" s="68">
        <f t="shared" si="16"/>
        <v>8.3333333333333037E-3</v>
      </c>
      <c r="L28" s="65" t="s">
        <v>98</v>
      </c>
      <c r="M28" s="65" t="s">
        <v>17</v>
      </c>
      <c r="N28" s="70">
        <v>2</v>
      </c>
      <c r="O28" s="65" t="s">
        <v>166</v>
      </c>
      <c r="P28" s="65" t="s">
        <v>167</v>
      </c>
      <c r="Q28" s="71">
        <v>24.659109999999998</v>
      </c>
      <c r="R28" s="71">
        <v>-112.1806</v>
      </c>
      <c r="S28" s="72" t="s">
        <v>152</v>
      </c>
      <c r="T28" s="72" t="s">
        <v>152</v>
      </c>
      <c r="U28" s="69">
        <v>5</v>
      </c>
      <c r="V28" s="65"/>
      <c r="W28" s="65">
        <v>1</v>
      </c>
      <c r="X28" s="72">
        <v>48</v>
      </c>
      <c r="Y28" s="72">
        <f t="shared" si="10"/>
        <v>14.545454545454547</v>
      </c>
      <c r="Z28" s="73">
        <v>46</v>
      </c>
      <c r="AA28" s="73">
        <f t="shared" si="11"/>
        <v>13.939393939393939</v>
      </c>
      <c r="AB28" s="74">
        <f t="shared" si="12"/>
        <v>48</v>
      </c>
      <c r="AC28" s="73">
        <f t="shared" si="13"/>
        <v>14.545454545454547</v>
      </c>
      <c r="AD28" s="72">
        <f t="shared" si="14"/>
        <v>47</v>
      </c>
      <c r="AE28" s="72">
        <f t="shared" si="15"/>
        <v>14.242424242424242</v>
      </c>
      <c r="AF28" s="75">
        <f t="shared" si="5"/>
        <v>10.2105</v>
      </c>
      <c r="AG28" s="75">
        <f t="shared" si="6"/>
        <v>10</v>
      </c>
      <c r="AH28" s="70">
        <f t="shared" si="7"/>
        <v>126.07993341662893</v>
      </c>
      <c r="AI28" s="70">
        <f t="shared" si="8"/>
        <v>-0.28219217311676476</v>
      </c>
      <c r="AJ28" s="76">
        <f t="shared" si="9"/>
        <v>0</v>
      </c>
      <c r="AK28" s="75">
        <v>12</v>
      </c>
      <c r="AL28" s="65">
        <v>1</v>
      </c>
      <c r="AM28" s="65">
        <v>1</v>
      </c>
      <c r="AN28" s="70">
        <v>2</v>
      </c>
      <c r="AO28" s="70">
        <v>4</v>
      </c>
      <c r="AP28" s="70">
        <v>4</v>
      </c>
    </row>
    <row r="29" spans="1:43" s="45" customFormat="1">
      <c r="A29" s="65" t="s">
        <v>103</v>
      </c>
      <c r="B29" s="65" t="s">
        <v>149</v>
      </c>
      <c r="C29" s="66">
        <v>40830</v>
      </c>
      <c r="D29" s="67">
        <v>0.54027777777777775</v>
      </c>
      <c r="E29" s="67">
        <v>0.56111111111111112</v>
      </c>
      <c r="F29" s="68">
        <f t="shared" si="0"/>
        <v>2.083333333333337E-2</v>
      </c>
      <c r="G29" s="69">
        <v>160</v>
      </c>
      <c r="H29" s="65">
        <v>2</v>
      </c>
      <c r="I29" s="75">
        <v>17</v>
      </c>
      <c r="J29" s="68">
        <v>0.5493055555555556</v>
      </c>
      <c r="K29" s="68">
        <f t="shared" si="16"/>
        <v>9.0277777777778567E-3</v>
      </c>
      <c r="L29" s="65" t="s">
        <v>98</v>
      </c>
      <c r="M29" s="65" t="s">
        <v>17</v>
      </c>
      <c r="N29" s="70">
        <v>2</v>
      </c>
      <c r="O29" s="65" t="s">
        <v>166</v>
      </c>
      <c r="P29" s="65" t="s">
        <v>167</v>
      </c>
      <c r="Q29" s="71">
        <v>24.659109999999998</v>
      </c>
      <c r="R29" s="71">
        <v>-112.1806</v>
      </c>
      <c r="S29" s="72" t="s">
        <v>152</v>
      </c>
      <c r="T29" s="72" t="s">
        <v>152</v>
      </c>
      <c r="U29" s="69">
        <v>5</v>
      </c>
      <c r="V29" s="65"/>
      <c r="W29" s="65">
        <v>1</v>
      </c>
      <c r="X29" s="72">
        <v>48</v>
      </c>
      <c r="Y29" s="72">
        <f t="shared" si="10"/>
        <v>14.545454545454547</v>
      </c>
      <c r="Z29" s="73">
        <v>46</v>
      </c>
      <c r="AA29" s="73">
        <f t="shared" si="11"/>
        <v>13.939393939393939</v>
      </c>
      <c r="AB29" s="74">
        <f t="shared" si="12"/>
        <v>48</v>
      </c>
      <c r="AC29" s="73">
        <f t="shared" si="13"/>
        <v>14.545454545454547</v>
      </c>
      <c r="AD29" s="72">
        <f t="shared" si="14"/>
        <v>47</v>
      </c>
      <c r="AE29" s="72">
        <f t="shared" si="15"/>
        <v>14.242424242424242</v>
      </c>
      <c r="AF29" s="75">
        <f t="shared" si="5"/>
        <v>13.9505</v>
      </c>
      <c r="AG29" s="75">
        <f t="shared" si="6"/>
        <v>14</v>
      </c>
      <c r="AH29" s="70">
        <f t="shared" si="7"/>
        <v>359.80704047984557</v>
      </c>
      <c r="AI29" s="70">
        <f t="shared" si="8"/>
        <v>0.32549830524759849</v>
      </c>
      <c r="AJ29" s="76">
        <f t="shared" si="9"/>
        <v>0.32549830524759849</v>
      </c>
      <c r="AK29" s="75">
        <v>22</v>
      </c>
      <c r="AL29" s="65">
        <v>1</v>
      </c>
      <c r="AM29" s="65">
        <v>1</v>
      </c>
      <c r="AN29" s="70">
        <v>2</v>
      </c>
      <c r="AO29" s="70">
        <v>4</v>
      </c>
      <c r="AP29" s="70">
        <v>4</v>
      </c>
    </row>
    <row r="30" spans="1:43" s="45" customFormat="1">
      <c r="A30" s="65" t="s">
        <v>103</v>
      </c>
      <c r="B30" s="65" t="s">
        <v>149</v>
      </c>
      <c r="C30" s="66">
        <v>40830</v>
      </c>
      <c r="D30" s="67">
        <v>0.54027777777777775</v>
      </c>
      <c r="E30" s="67">
        <v>0.56111111111111112</v>
      </c>
      <c r="F30" s="68">
        <f t="shared" si="0"/>
        <v>2.083333333333337E-2</v>
      </c>
      <c r="G30" s="69">
        <v>160</v>
      </c>
      <c r="H30" s="65">
        <v>1</v>
      </c>
      <c r="I30" s="75">
        <v>21</v>
      </c>
      <c r="J30" s="68">
        <v>0.54861111111111105</v>
      </c>
      <c r="K30" s="68">
        <f t="shared" si="16"/>
        <v>8.3333333333333037E-3</v>
      </c>
      <c r="L30" s="65" t="s">
        <v>98</v>
      </c>
      <c r="M30" s="65" t="s">
        <v>17</v>
      </c>
      <c r="N30" s="70">
        <v>2</v>
      </c>
      <c r="O30" s="65" t="s">
        <v>166</v>
      </c>
      <c r="P30" s="65" t="s">
        <v>167</v>
      </c>
      <c r="Q30" s="71">
        <v>24.659109999999998</v>
      </c>
      <c r="R30" s="71">
        <v>-112.1806</v>
      </c>
      <c r="S30" s="72" t="s">
        <v>152</v>
      </c>
      <c r="T30" s="72" t="s">
        <v>152</v>
      </c>
      <c r="U30" s="69">
        <v>5</v>
      </c>
      <c r="V30" s="65"/>
      <c r="W30" s="65">
        <v>1</v>
      </c>
      <c r="X30" s="72">
        <v>48</v>
      </c>
      <c r="Y30" s="72">
        <f t="shared" si="10"/>
        <v>14.545454545454547</v>
      </c>
      <c r="Z30" s="73">
        <v>46</v>
      </c>
      <c r="AA30" s="73">
        <f t="shared" si="11"/>
        <v>13.939393939393939</v>
      </c>
      <c r="AB30" s="74">
        <f t="shared" si="12"/>
        <v>48</v>
      </c>
      <c r="AC30" s="73">
        <f t="shared" si="13"/>
        <v>14.545454545454547</v>
      </c>
      <c r="AD30" s="72">
        <f t="shared" si="14"/>
        <v>47</v>
      </c>
      <c r="AE30" s="72">
        <f t="shared" si="15"/>
        <v>14.242424242424242</v>
      </c>
      <c r="AF30" s="75">
        <f t="shared" si="5"/>
        <v>16.942499999999999</v>
      </c>
      <c r="AG30" s="75">
        <f t="shared" si="6"/>
        <v>17</v>
      </c>
      <c r="AH30" s="70">
        <f t="shared" si="7"/>
        <v>691.21379845369552</v>
      </c>
      <c r="AI30" s="70">
        <f t="shared" si="8"/>
        <v>1.1871558759796081</v>
      </c>
      <c r="AJ30" s="76">
        <f t="shared" si="9"/>
        <v>1.1871558759796081</v>
      </c>
      <c r="AK30" s="75">
        <v>12</v>
      </c>
      <c r="AL30" s="65">
        <v>1</v>
      </c>
      <c r="AM30" s="65">
        <v>1</v>
      </c>
      <c r="AN30" s="70">
        <v>2</v>
      </c>
      <c r="AO30" s="70">
        <v>4</v>
      </c>
      <c r="AP30" s="70">
        <v>4</v>
      </c>
    </row>
    <row r="31" spans="1:43" s="45" customFormat="1">
      <c r="A31" s="65"/>
      <c r="B31" s="65" t="s">
        <v>177</v>
      </c>
      <c r="C31" s="66">
        <v>40831</v>
      </c>
      <c r="D31" s="67">
        <v>6.9444444444444447E-4</v>
      </c>
      <c r="E31" s="67">
        <v>1.9444444444444445E-2</v>
      </c>
      <c r="F31" s="68">
        <f t="shared" si="0"/>
        <v>1.8749999999999999E-2</v>
      </c>
      <c r="G31" s="69">
        <v>30</v>
      </c>
      <c r="H31" s="65">
        <v>0</v>
      </c>
      <c r="I31" s="75">
        <v>0</v>
      </c>
      <c r="J31" s="65"/>
      <c r="K31" s="68"/>
      <c r="L31" s="65" t="s">
        <v>98</v>
      </c>
      <c r="M31" s="65" t="s">
        <v>17</v>
      </c>
      <c r="N31" s="70">
        <v>2</v>
      </c>
      <c r="O31" s="65" t="s">
        <v>21</v>
      </c>
      <c r="P31" s="65" t="s">
        <v>22</v>
      </c>
      <c r="Q31" s="71">
        <v>24.660530000000001</v>
      </c>
      <c r="R31" s="71">
        <v>-112.17905</v>
      </c>
      <c r="S31" s="72" t="s">
        <v>152</v>
      </c>
      <c r="T31" s="72" t="s">
        <v>152</v>
      </c>
      <c r="U31" s="69">
        <v>5</v>
      </c>
      <c r="V31" s="65" t="s">
        <v>18</v>
      </c>
      <c r="W31" s="65">
        <v>1</v>
      </c>
      <c r="X31" s="72">
        <f t="shared" ref="X31:X36" si="17">Y31*3.3</f>
        <v>47.519999999999996</v>
      </c>
      <c r="Y31" s="72">
        <v>14.4</v>
      </c>
      <c r="Z31" s="73">
        <f t="shared" ref="Z31:Z36" si="18">AA31*3.3</f>
        <v>48.839999999999996</v>
      </c>
      <c r="AA31" s="73">
        <v>14.8</v>
      </c>
      <c r="AB31" s="74">
        <f t="shared" si="12"/>
        <v>48.839999999999996</v>
      </c>
      <c r="AC31" s="73">
        <f t="shared" si="13"/>
        <v>14.8</v>
      </c>
      <c r="AD31" s="72">
        <f t="shared" si="14"/>
        <v>48.179999999999993</v>
      </c>
      <c r="AE31" s="72">
        <f t="shared" si="15"/>
        <v>14.600000000000001</v>
      </c>
      <c r="AF31" s="75">
        <f t="shared" si="5"/>
        <v>1.2344999999999999</v>
      </c>
      <c r="AG31" s="75">
        <f t="shared" si="6"/>
        <v>1</v>
      </c>
      <c r="AH31" s="70">
        <f t="shared" si="7"/>
        <v>0.10414971720920797</v>
      </c>
      <c r="AI31" s="70">
        <f t="shared" si="8"/>
        <v>-0.6097292107352561</v>
      </c>
      <c r="AJ31" s="76">
        <f t="shared" si="9"/>
        <v>0</v>
      </c>
      <c r="AK31" s="75"/>
      <c r="AL31" s="65"/>
      <c r="AM31" s="65"/>
      <c r="AN31" s="70"/>
      <c r="AO31" s="70"/>
      <c r="AP31" s="70"/>
    </row>
    <row r="32" spans="1:43" s="54" customFormat="1">
      <c r="A32" s="80" t="s">
        <v>111</v>
      </c>
      <c r="B32" s="80" t="s">
        <v>177</v>
      </c>
      <c r="C32" s="81">
        <v>40831</v>
      </c>
      <c r="D32" s="82">
        <v>6.9444444444444447E-4</v>
      </c>
      <c r="E32" s="82">
        <v>1.9444444444444445E-2</v>
      </c>
      <c r="F32" s="83">
        <f t="shared" si="0"/>
        <v>1.8749999999999999E-2</v>
      </c>
      <c r="G32" s="84">
        <v>120</v>
      </c>
      <c r="H32" s="80">
        <v>0</v>
      </c>
      <c r="I32" s="85">
        <v>0</v>
      </c>
      <c r="J32" s="80"/>
      <c r="K32" s="80"/>
      <c r="L32" s="80" t="s">
        <v>98</v>
      </c>
      <c r="M32" s="80" t="s">
        <v>17</v>
      </c>
      <c r="N32" s="85">
        <v>2</v>
      </c>
      <c r="O32" s="80" t="s">
        <v>166</v>
      </c>
      <c r="P32" s="80" t="s">
        <v>167</v>
      </c>
      <c r="Q32" s="86">
        <v>24.669</v>
      </c>
      <c r="R32" s="86">
        <v>-112.18055</v>
      </c>
      <c r="S32" s="87" t="s">
        <v>152</v>
      </c>
      <c r="T32" s="87" t="s">
        <v>152</v>
      </c>
      <c r="U32" s="84">
        <v>5</v>
      </c>
      <c r="V32" s="80" t="s">
        <v>18</v>
      </c>
      <c r="W32" s="80">
        <v>1</v>
      </c>
      <c r="X32" s="87">
        <f t="shared" si="17"/>
        <v>40.26</v>
      </c>
      <c r="Y32" s="87">
        <v>12.2</v>
      </c>
      <c r="Z32" s="88">
        <f t="shared" si="18"/>
        <v>44.22</v>
      </c>
      <c r="AA32" s="88">
        <v>13.4</v>
      </c>
      <c r="AB32" s="94">
        <f t="shared" si="12"/>
        <v>44.22</v>
      </c>
      <c r="AC32" s="88">
        <f t="shared" si="13"/>
        <v>13.4</v>
      </c>
      <c r="AD32" s="87">
        <f t="shared" si="14"/>
        <v>42.239999999999995</v>
      </c>
      <c r="AE32" s="87">
        <f t="shared" si="15"/>
        <v>12.8</v>
      </c>
      <c r="AF32" s="92">
        <f t="shared" si="5"/>
        <v>1.2344999999999999</v>
      </c>
      <c r="AG32" s="92">
        <f t="shared" si="6"/>
        <v>1</v>
      </c>
      <c r="AH32" s="85">
        <f t="shared" si="7"/>
        <v>0.10414971720920797</v>
      </c>
      <c r="AI32" s="85">
        <f t="shared" si="8"/>
        <v>-0.6097292107352561</v>
      </c>
      <c r="AJ32" s="93">
        <f t="shared" si="9"/>
        <v>0</v>
      </c>
      <c r="AK32" s="85" t="s">
        <v>152</v>
      </c>
      <c r="AL32" s="80">
        <v>1</v>
      </c>
      <c r="AM32" s="80">
        <v>0</v>
      </c>
      <c r="AN32" s="85">
        <v>2</v>
      </c>
      <c r="AO32" s="85">
        <v>3</v>
      </c>
      <c r="AP32" s="85">
        <v>3</v>
      </c>
    </row>
    <row r="33" spans="1:42" s="54" customFormat="1">
      <c r="A33" s="80" t="s">
        <v>113</v>
      </c>
      <c r="B33" s="80" t="s">
        <v>177</v>
      </c>
      <c r="C33" s="81">
        <v>40831</v>
      </c>
      <c r="D33" s="82">
        <v>6.9444444444444447E-4</v>
      </c>
      <c r="E33" s="82">
        <v>1.9444444444444445E-2</v>
      </c>
      <c r="F33" s="83">
        <f t="shared" si="0"/>
        <v>1.8749999999999999E-2</v>
      </c>
      <c r="G33" s="84">
        <v>30</v>
      </c>
      <c r="H33" s="80">
        <v>0</v>
      </c>
      <c r="I33" s="92">
        <v>0</v>
      </c>
      <c r="J33" s="80"/>
      <c r="K33" s="83"/>
      <c r="L33" s="80" t="s">
        <v>98</v>
      </c>
      <c r="M33" s="80" t="s">
        <v>17</v>
      </c>
      <c r="N33" s="85">
        <v>2</v>
      </c>
      <c r="O33" s="80" t="s">
        <v>170</v>
      </c>
      <c r="P33" s="80" t="s">
        <v>171</v>
      </c>
      <c r="Q33" s="86">
        <v>24.661519999999999</v>
      </c>
      <c r="R33" s="86">
        <v>-112.18146</v>
      </c>
      <c r="S33" s="87" t="s">
        <v>152</v>
      </c>
      <c r="T33" s="87" t="s">
        <v>152</v>
      </c>
      <c r="U33" s="84">
        <v>7</v>
      </c>
      <c r="V33" s="80" t="s">
        <v>18</v>
      </c>
      <c r="W33" s="80">
        <v>1</v>
      </c>
      <c r="X33" s="87">
        <f t="shared" si="17"/>
        <v>47.519999999999996</v>
      </c>
      <c r="Y33" s="87">
        <v>14.4</v>
      </c>
      <c r="Z33" s="88">
        <f t="shared" si="18"/>
        <v>37.619999999999997</v>
      </c>
      <c r="AA33" s="88">
        <v>11.4</v>
      </c>
      <c r="AB33" s="94">
        <f t="shared" si="12"/>
        <v>47.519999999999996</v>
      </c>
      <c r="AC33" s="88">
        <f t="shared" si="13"/>
        <v>14.4</v>
      </c>
      <c r="AD33" s="87">
        <f t="shared" si="14"/>
        <v>42.569999999999993</v>
      </c>
      <c r="AE33" s="87">
        <f t="shared" si="15"/>
        <v>12.9</v>
      </c>
      <c r="AF33" s="92">
        <f t="shared" si="5"/>
        <v>1.2344999999999999</v>
      </c>
      <c r="AG33" s="92">
        <f t="shared" si="6"/>
        <v>1</v>
      </c>
      <c r="AH33" s="85">
        <f t="shared" si="7"/>
        <v>0.10414971720920797</v>
      </c>
      <c r="AI33" s="85">
        <f t="shared" si="8"/>
        <v>-0.6097292107352561</v>
      </c>
      <c r="AJ33" s="93">
        <f t="shared" si="9"/>
        <v>0</v>
      </c>
      <c r="AK33" s="92" t="s">
        <v>152</v>
      </c>
      <c r="AL33" s="80">
        <v>1</v>
      </c>
      <c r="AM33" s="80">
        <v>0</v>
      </c>
      <c r="AN33" s="85">
        <v>2</v>
      </c>
      <c r="AO33" s="85">
        <v>2</v>
      </c>
      <c r="AP33" s="85">
        <v>2</v>
      </c>
    </row>
    <row r="34" spans="1:42" s="54" customFormat="1">
      <c r="A34" s="80" t="s">
        <v>112</v>
      </c>
      <c r="B34" s="80" t="s">
        <v>177</v>
      </c>
      <c r="C34" s="81">
        <v>40831</v>
      </c>
      <c r="D34" s="82">
        <v>6.9444444444444447E-4</v>
      </c>
      <c r="E34" s="82">
        <v>2.0833333333333332E-2</v>
      </c>
      <c r="F34" s="83">
        <f t="shared" ref="F34:F63" si="19">E34-D34</f>
        <v>2.0138888888888887E-2</v>
      </c>
      <c r="G34" s="84">
        <v>150</v>
      </c>
      <c r="H34" s="80">
        <v>1</v>
      </c>
      <c r="I34" s="92">
        <v>14</v>
      </c>
      <c r="J34" s="83">
        <v>1.3888888888888889E-3</v>
      </c>
      <c r="K34" s="83">
        <f t="shared" ref="K34:K45" si="20">J34-D34</f>
        <v>6.9444444444444447E-4</v>
      </c>
      <c r="L34" s="80" t="s">
        <v>98</v>
      </c>
      <c r="M34" s="80" t="s">
        <v>17</v>
      </c>
      <c r="N34" s="85">
        <v>2</v>
      </c>
      <c r="O34" s="80" t="s">
        <v>170</v>
      </c>
      <c r="P34" s="80" t="s">
        <v>171</v>
      </c>
      <c r="Q34" s="86">
        <v>24.660530000000001</v>
      </c>
      <c r="R34" s="86">
        <v>-112.17905</v>
      </c>
      <c r="S34" s="87" t="s">
        <v>152</v>
      </c>
      <c r="T34" s="87" t="s">
        <v>152</v>
      </c>
      <c r="U34" s="84">
        <v>7</v>
      </c>
      <c r="V34" s="80"/>
      <c r="W34" s="80">
        <v>1</v>
      </c>
      <c r="X34" s="87">
        <f t="shared" si="17"/>
        <v>43.89</v>
      </c>
      <c r="Y34" s="87">
        <v>13.3</v>
      </c>
      <c r="Z34" s="88">
        <f t="shared" si="18"/>
        <v>42.24</v>
      </c>
      <c r="AA34" s="88">
        <v>12.8</v>
      </c>
      <c r="AB34" s="94">
        <f t="shared" si="12"/>
        <v>43.89</v>
      </c>
      <c r="AC34" s="88">
        <f t="shared" si="13"/>
        <v>13.3</v>
      </c>
      <c r="AD34" s="87">
        <f t="shared" si="14"/>
        <v>43.064999999999998</v>
      </c>
      <c r="AE34" s="87">
        <f t="shared" si="15"/>
        <v>13.05</v>
      </c>
      <c r="AF34" s="92">
        <f t="shared" ref="AF34:AF54" si="21">(0.748*I34)+1.2345</f>
        <v>11.7065</v>
      </c>
      <c r="AG34" s="92">
        <f t="shared" ref="AG34:AG54" si="22">ROUND(AF34,0)</f>
        <v>12</v>
      </c>
      <c r="AH34" s="85">
        <f t="shared" ref="AH34:AH54" si="23">((POWER(AF34*10,3.36))*2.24)/100000</f>
        <v>199.60111901661068</v>
      </c>
      <c r="AI34" s="85">
        <f t="shared" ref="AI34:AI54" si="24">(0.0026*AH34)-0.61</f>
        <v>-9.1037090556812195E-2</v>
      </c>
      <c r="AJ34" s="93">
        <f t="shared" ref="AJ34:AJ54" si="25">IF(AI34&gt;0,AI34,0)</f>
        <v>0</v>
      </c>
      <c r="AK34" s="92">
        <v>2</v>
      </c>
      <c r="AL34" s="80">
        <v>1</v>
      </c>
      <c r="AM34" s="80">
        <v>1</v>
      </c>
      <c r="AN34" s="85">
        <v>1</v>
      </c>
      <c r="AO34" s="85">
        <v>1</v>
      </c>
      <c r="AP34" s="85">
        <v>1</v>
      </c>
    </row>
    <row r="35" spans="1:42" s="54" customFormat="1">
      <c r="A35" s="80" t="s">
        <v>112</v>
      </c>
      <c r="B35" s="80" t="s">
        <v>177</v>
      </c>
      <c r="C35" s="81">
        <v>40831</v>
      </c>
      <c r="D35" s="82">
        <v>6.9444444444444447E-4</v>
      </c>
      <c r="E35" s="82">
        <v>2.0833333333333332E-2</v>
      </c>
      <c r="F35" s="83">
        <f t="shared" si="19"/>
        <v>2.0138888888888887E-2</v>
      </c>
      <c r="G35" s="84">
        <v>150</v>
      </c>
      <c r="H35" s="80">
        <v>3</v>
      </c>
      <c r="I35" s="92">
        <v>16</v>
      </c>
      <c r="J35" s="83">
        <v>1.3888888888888888E-2</v>
      </c>
      <c r="K35" s="83">
        <f t="shared" si="20"/>
        <v>1.3194444444444444E-2</v>
      </c>
      <c r="L35" s="80" t="s">
        <v>98</v>
      </c>
      <c r="M35" s="80" t="s">
        <v>17</v>
      </c>
      <c r="N35" s="85">
        <v>2</v>
      </c>
      <c r="O35" s="80" t="s">
        <v>170</v>
      </c>
      <c r="P35" s="80" t="s">
        <v>171</v>
      </c>
      <c r="Q35" s="86">
        <v>24.660530000000001</v>
      </c>
      <c r="R35" s="86">
        <v>-112.17905</v>
      </c>
      <c r="S35" s="87" t="s">
        <v>152</v>
      </c>
      <c r="T35" s="87" t="s">
        <v>152</v>
      </c>
      <c r="U35" s="84">
        <v>7</v>
      </c>
      <c r="V35" s="80"/>
      <c r="W35" s="80">
        <v>1</v>
      </c>
      <c r="X35" s="87">
        <f t="shared" si="17"/>
        <v>43.89</v>
      </c>
      <c r="Y35" s="87">
        <v>13.3</v>
      </c>
      <c r="Z35" s="88">
        <f t="shared" si="18"/>
        <v>42.24</v>
      </c>
      <c r="AA35" s="88">
        <v>12.8</v>
      </c>
      <c r="AB35" s="94">
        <f t="shared" si="12"/>
        <v>43.89</v>
      </c>
      <c r="AC35" s="88">
        <f t="shared" si="13"/>
        <v>13.3</v>
      </c>
      <c r="AD35" s="87">
        <f t="shared" si="14"/>
        <v>43.064999999999998</v>
      </c>
      <c r="AE35" s="87">
        <f t="shared" si="15"/>
        <v>13.05</v>
      </c>
      <c r="AF35" s="92">
        <f t="shared" si="21"/>
        <v>13.202500000000001</v>
      </c>
      <c r="AG35" s="92">
        <f t="shared" si="22"/>
        <v>13</v>
      </c>
      <c r="AH35" s="85">
        <f t="shared" si="23"/>
        <v>298.98731991165073</v>
      </c>
      <c r="AI35" s="85">
        <f t="shared" si="24"/>
        <v>0.16736703177029189</v>
      </c>
      <c r="AJ35" s="93">
        <f t="shared" si="25"/>
        <v>0.16736703177029189</v>
      </c>
      <c r="AK35" s="92">
        <v>20</v>
      </c>
      <c r="AL35" s="80">
        <v>1</v>
      </c>
      <c r="AM35" s="80">
        <v>1</v>
      </c>
      <c r="AN35" s="85">
        <v>1</v>
      </c>
      <c r="AO35" s="85">
        <v>1</v>
      </c>
      <c r="AP35" s="85">
        <v>1</v>
      </c>
    </row>
    <row r="36" spans="1:42" s="54" customFormat="1">
      <c r="A36" s="80" t="s">
        <v>112</v>
      </c>
      <c r="B36" s="80" t="s">
        <v>177</v>
      </c>
      <c r="C36" s="81">
        <v>40831</v>
      </c>
      <c r="D36" s="82">
        <v>6.9444444444444447E-4</v>
      </c>
      <c r="E36" s="82">
        <v>2.0833333333333332E-2</v>
      </c>
      <c r="F36" s="83">
        <f t="shared" si="19"/>
        <v>2.0138888888888887E-2</v>
      </c>
      <c r="G36" s="84">
        <v>150</v>
      </c>
      <c r="H36" s="80">
        <v>2</v>
      </c>
      <c r="I36" s="92">
        <v>18</v>
      </c>
      <c r="J36" s="83">
        <v>7.6388888888888886E-3</v>
      </c>
      <c r="K36" s="83">
        <f t="shared" si="20"/>
        <v>6.9444444444444441E-3</v>
      </c>
      <c r="L36" s="80" t="s">
        <v>98</v>
      </c>
      <c r="M36" s="80" t="s">
        <v>17</v>
      </c>
      <c r="N36" s="85">
        <v>2</v>
      </c>
      <c r="O36" s="80" t="s">
        <v>170</v>
      </c>
      <c r="P36" s="80" t="s">
        <v>171</v>
      </c>
      <c r="Q36" s="86">
        <v>24.660530000000001</v>
      </c>
      <c r="R36" s="86">
        <v>-112.17905</v>
      </c>
      <c r="S36" s="87" t="s">
        <v>152</v>
      </c>
      <c r="T36" s="87" t="s">
        <v>152</v>
      </c>
      <c r="U36" s="84">
        <v>7</v>
      </c>
      <c r="V36" s="80"/>
      <c r="W36" s="80">
        <v>1</v>
      </c>
      <c r="X36" s="87">
        <f t="shared" si="17"/>
        <v>43.89</v>
      </c>
      <c r="Y36" s="87">
        <v>13.3</v>
      </c>
      <c r="Z36" s="88">
        <f t="shared" si="18"/>
        <v>42.24</v>
      </c>
      <c r="AA36" s="88">
        <v>12.8</v>
      </c>
      <c r="AB36" s="94">
        <f t="shared" si="12"/>
        <v>43.89</v>
      </c>
      <c r="AC36" s="88">
        <f t="shared" si="13"/>
        <v>13.3</v>
      </c>
      <c r="AD36" s="87">
        <f t="shared" si="14"/>
        <v>43.064999999999998</v>
      </c>
      <c r="AE36" s="87">
        <f t="shared" si="15"/>
        <v>13.05</v>
      </c>
      <c r="AF36" s="92">
        <f t="shared" si="21"/>
        <v>14.698500000000001</v>
      </c>
      <c r="AG36" s="92">
        <f t="shared" si="22"/>
        <v>15</v>
      </c>
      <c r="AH36" s="85">
        <f t="shared" si="23"/>
        <v>428.83019204754055</v>
      </c>
      <c r="AI36" s="85">
        <f t="shared" si="24"/>
        <v>0.50495849932360548</v>
      </c>
      <c r="AJ36" s="93">
        <f t="shared" si="25"/>
        <v>0.50495849932360548</v>
      </c>
      <c r="AK36" s="92">
        <v>11</v>
      </c>
      <c r="AL36" s="80">
        <v>1</v>
      </c>
      <c r="AM36" s="80">
        <v>1</v>
      </c>
      <c r="AN36" s="85">
        <v>1</v>
      </c>
      <c r="AO36" s="85">
        <v>1</v>
      </c>
      <c r="AP36" s="85">
        <v>1</v>
      </c>
    </row>
    <row r="37" spans="1:42" s="45" customFormat="1">
      <c r="A37" s="65" t="s">
        <v>104</v>
      </c>
      <c r="B37" s="65" t="s">
        <v>149</v>
      </c>
      <c r="C37" s="66">
        <v>40831</v>
      </c>
      <c r="D37" s="67">
        <v>0.51666666666666672</v>
      </c>
      <c r="E37" s="67">
        <v>0.53541666666666665</v>
      </c>
      <c r="F37" s="68">
        <f t="shared" si="19"/>
        <v>1.8749999999999933E-2</v>
      </c>
      <c r="G37" s="69">
        <v>60</v>
      </c>
      <c r="H37" s="65">
        <v>3</v>
      </c>
      <c r="I37" s="75">
        <v>11</v>
      </c>
      <c r="J37" s="68">
        <v>0.52430555555555558</v>
      </c>
      <c r="K37" s="68">
        <f t="shared" si="20"/>
        <v>7.6388888888888618E-3</v>
      </c>
      <c r="L37" s="65" t="s">
        <v>98</v>
      </c>
      <c r="M37" s="65" t="s">
        <v>17</v>
      </c>
      <c r="N37" s="70">
        <v>2</v>
      </c>
      <c r="O37" s="65" t="s">
        <v>170</v>
      </c>
      <c r="P37" s="65" t="s">
        <v>171</v>
      </c>
      <c r="Q37" s="71">
        <v>24.663799999999998</v>
      </c>
      <c r="R37" s="71">
        <v>-112.18131</v>
      </c>
      <c r="S37" s="72" t="s">
        <v>152</v>
      </c>
      <c r="T37" s="72" t="s">
        <v>152</v>
      </c>
      <c r="U37" s="69">
        <v>5</v>
      </c>
      <c r="V37" s="65"/>
      <c r="W37" s="65">
        <v>1</v>
      </c>
      <c r="X37" s="72">
        <v>46</v>
      </c>
      <c r="Y37" s="72">
        <f t="shared" ref="Y37:Y45" si="26">X37/3.3</f>
        <v>13.939393939393939</v>
      </c>
      <c r="Z37" s="73">
        <v>48</v>
      </c>
      <c r="AA37" s="73">
        <f t="shared" ref="AA37:AA45" si="27">Z37/3.3</f>
        <v>14.545454545454547</v>
      </c>
      <c r="AB37" s="74">
        <f t="shared" si="12"/>
        <v>48</v>
      </c>
      <c r="AC37" s="73">
        <f t="shared" si="13"/>
        <v>14.545454545454547</v>
      </c>
      <c r="AD37" s="72">
        <f t="shared" si="14"/>
        <v>47</v>
      </c>
      <c r="AE37" s="72">
        <f t="shared" si="15"/>
        <v>14.242424242424242</v>
      </c>
      <c r="AF37" s="75">
        <f t="shared" si="21"/>
        <v>9.4625000000000004</v>
      </c>
      <c r="AG37" s="75">
        <f t="shared" si="22"/>
        <v>9</v>
      </c>
      <c r="AH37" s="70">
        <f t="shared" si="23"/>
        <v>97.640010435523564</v>
      </c>
      <c r="AI37" s="70">
        <f t="shared" si="24"/>
        <v>-0.35613597286763871</v>
      </c>
      <c r="AJ37" s="76">
        <f t="shared" si="25"/>
        <v>0</v>
      </c>
      <c r="AK37" s="75">
        <v>11</v>
      </c>
      <c r="AL37" s="65">
        <v>1</v>
      </c>
      <c r="AM37" s="65">
        <v>1</v>
      </c>
      <c r="AN37" s="70">
        <v>1</v>
      </c>
      <c r="AO37" s="70">
        <v>3</v>
      </c>
      <c r="AP37" s="70">
        <v>3</v>
      </c>
    </row>
    <row r="38" spans="1:42" s="45" customFormat="1">
      <c r="A38" s="65" t="s">
        <v>104</v>
      </c>
      <c r="B38" s="65" t="s">
        <v>149</v>
      </c>
      <c r="C38" s="66">
        <v>40831</v>
      </c>
      <c r="D38" s="67">
        <v>0.51666666666666672</v>
      </c>
      <c r="E38" s="67">
        <v>0.53541666666666665</v>
      </c>
      <c r="F38" s="68">
        <f t="shared" si="19"/>
        <v>1.8749999999999933E-2</v>
      </c>
      <c r="G38" s="69">
        <v>60</v>
      </c>
      <c r="H38" s="65">
        <v>2</v>
      </c>
      <c r="I38" s="75">
        <v>14</v>
      </c>
      <c r="J38" s="68">
        <v>0.5229166666666667</v>
      </c>
      <c r="K38" s="68">
        <f t="shared" si="20"/>
        <v>6.2499999999999778E-3</v>
      </c>
      <c r="L38" s="65" t="s">
        <v>98</v>
      </c>
      <c r="M38" s="65" t="s">
        <v>17</v>
      </c>
      <c r="N38" s="70">
        <v>2</v>
      </c>
      <c r="O38" s="65" t="s">
        <v>170</v>
      </c>
      <c r="P38" s="65" t="s">
        <v>171</v>
      </c>
      <c r="Q38" s="71">
        <v>24.663799999999998</v>
      </c>
      <c r="R38" s="71">
        <v>-112.18131</v>
      </c>
      <c r="S38" s="72" t="s">
        <v>152</v>
      </c>
      <c r="T38" s="72" t="s">
        <v>152</v>
      </c>
      <c r="U38" s="69">
        <v>5</v>
      </c>
      <c r="V38" s="65"/>
      <c r="W38" s="65">
        <v>1</v>
      </c>
      <c r="X38" s="72">
        <v>46</v>
      </c>
      <c r="Y38" s="72">
        <f t="shared" si="26"/>
        <v>13.939393939393939</v>
      </c>
      <c r="Z38" s="73">
        <v>48</v>
      </c>
      <c r="AA38" s="73">
        <f t="shared" si="27"/>
        <v>14.545454545454547</v>
      </c>
      <c r="AB38" s="74">
        <f t="shared" si="12"/>
        <v>48</v>
      </c>
      <c r="AC38" s="73">
        <f t="shared" si="13"/>
        <v>14.545454545454547</v>
      </c>
      <c r="AD38" s="72">
        <f t="shared" si="14"/>
        <v>47</v>
      </c>
      <c r="AE38" s="72">
        <f t="shared" si="15"/>
        <v>14.242424242424242</v>
      </c>
      <c r="AF38" s="75">
        <f t="shared" si="21"/>
        <v>11.7065</v>
      </c>
      <c r="AG38" s="75">
        <f t="shared" si="22"/>
        <v>12</v>
      </c>
      <c r="AH38" s="70">
        <f t="shared" si="23"/>
        <v>199.60111901661068</v>
      </c>
      <c r="AI38" s="70">
        <f t="shared" si="24"/>
        <v>-9.1037090556812195E-2</v>
      </c>
      <c r="AJ38" s="76">
        <f t="shared" si="25"/>
        <v>0</v>
      </c>
      <c r="AK38" s="75">
        <v>9</v>
      </c>
      <c r="AL38" s="65">
        <v>1</v>
      </c>
      <c r="AM38" s="65">
        <v>1</v>
      </c>
      <c r="AN38" s="70">
        <v>1</v>
      </c>
      <c r="AO38" s="70">
        <v>3</v>
      </c>
      <c r="AP38" s="70">
        <v>3</v>
      </c>
    </row>
    <row r="39" spans="1:42" s="45" customFormat="1">
      <c r="A39" s="65" t="s">
        <v>104</v>
      </c>
      <c r="B39" s="65" t="s">
        <v>149</v>
      </c>
      <c r="C39" s="66">
        <v>40831</v>
      </c>
      <c r="D39" s="67">
        <v>0.51666666666666672</v>
      </c>
      <c r="E39" s="67">
        <v>0.53541666666666665</v>
      </c>
      <c r="F39" s="68">
        <f t="shared" si="19"/>
        <v>1.8749999999999933E-2</v>
      </c>
      <c r="G39" s="69">
        <v>60</v>
      </c>
      <c r="H39" s="65">
        <v>3</v>
      </c>
      <c r="I39" s="75">
        <v>14</v>
      </c>
      <c r="J39" s="68">
        <v>0.52430555555555558</v>
      </c>
      <c r="K39" s="68">
        <f t="shared" si="20"/>
        <v>7.6388888888888618E-3</v>
      </c>
      <c r="L39" s="65" t="s">
        <v>98</v>
      </c>
      <c r="M39" s="65" t="s">
        <v>17</v>
      </c>
      <c r="N39" s="70">
        <v>2</v>
      </c>
      <c r="O39" s="65" t="s">
        <v>170</v>
      </c>
      <c r="P39" s="65" t="s">
        <v>171</v>
      </c>
      <c r="Q39" s="71">
        <v>24.663799999999998</v>
      </c>
      <c r="R39" s="71">
        <v>-112.18131</v>
      </c>
      <c r="S39" s="72" t="s">
        <v>152</v>
      </c>
      <c r="T39" s="72" t="s">
        <v>152</v>
      </c>
      <c r="U39" s="69">
        <v>5</v>
      </c>
      <c r="V39" s="65"/>
      <c r="W39" s="65">
        <v>1</v>
      </c>
      <c r="X39" s="72">
        <v>46</v>
      </c>
      <c r="Y39" s="72">
        <f t="shared" si="26"/>
        <v>13.939393939393939</v>
      </c>
      <c r="Z39" s="73">
        <v>48</v>
      </c>
      <c r="AA39" s="73">
        <f t="shared" si="27"/>
        <v>14.545454545454547</v>
      </c>
      <c r="AB39" s="74">
        <f t="shared" si="12"/>
        <v>48</v>
      </c>
      <c r="AC39" s="73">
        <f t="shared" si="13"/>
        <v>14.545454545454547</v>
      </c>
      <c r="AD39" s="72">
        <f t="shared" si="14"/>
        <v>47</v>
      </c>
      <c r="AE39" s="72">
        <f t="shared" si="15"/>
        <v>14.242424242424242</v>
      </c>
      <c r="AF39" s="75">
        <f t="shared" si="21"/>
        <v>11.7065</v>
      </c>
      <c r="AG39" s="75">
        <f t="shared" si="22"/>
        <v>12</v>
      </c>
      <c r="AH39" s="70">
        <f t="shared" si="23"/>
        <v>199.60111901661068</v>
      </c>
      <c r="AI39" s="70">
        <f t="shared" si="24"/>
        <v>-9.1037090556812195E-2</v>
      </c>
      <c r="AJ39" s="76">
        <f t="shared" si="25"/>
        <v>0</v>
      </c>
      <c r="AK39" s="75">
        <v>11</v>
      </c>
      <c r="AL39" s="65">
        <v>1</v>
      </c>
      <c r="AM39" s="65">
        <v>1</v>
      </c>
      <c r="AN39" s="70">
        <v>1</v>
      </c>
      <c r="AO39" s="70">
        <v>3</v>
      </c>
      <c r="AP39" s="70">
        <v>3</v>
      </c>
    </row>
    <row r="40" spans="1:42" s="45" customFormat="1">
      <c r="A40" s="65" t="s">
        <v>104</v>
      </c>
      <c r="B40" s="65" t="s">
        <v>149</v>
      </c>
      <c r="C40" s="66">
        <v>40831</v>
      </c>
      <c r="D40" s="67">
        <v>0.51666666666666672</v>
      </c>
      <c r="E40" s="67">
        <v>0.53541666666666665</v>
      </c>
      <c r="F40" s="68">
        <f t="shared" si="19"/>
        <v>1.8749999999999933E-2</v>
      </c>
      <c r="G40" s="69">
        <v>60</v>
      </c>
      <c r="H40" s="65">
        <v>4</v>
      </c>
      <c r="I40" s="75">
        <v>19</v>
      </c>
      <c r="J40" s="68">
        <v>0.53055555555555556</v>
      </c>
      <c r="K40" s="68">
        <f t="shared" si="20"/>
        <v>1.388888888888884E-2</v>
      </c>
      <c r="L40" s="65" t="s">
        <v>98</v>
      </c>
      <c r="M40" s="65" t="s">
        <v>17</v>
      </c>
      <c r="N40" s="70">
        <v>2</v>
      </c>
      <c r="O40" s="65" t="s">
        <v>170</v>
      </c>
      <c r="P40" s="65" t="s">
        <v>171</v>
      </c>
      <c r="Q40" s="71">
        <v>24.663799999999998</v>
      </c>
      <c r="R40" s="71">
        <v>-112.18131</v>
      </c>
      <c r="S40" s="72" t="s">
        <v>152</v>
      </c>
      <c r="T40" s="72" t="s">
        <v>152</v>
      </c>
      <c r="U40" s="69">
        <v>5</v>
      </c>
      <c r="V40" s="65"/>
      <c r="W40" s="65">
        <v>1</v>
      </c>
      <c r="X40" s="72">
        <v>46</v>
      </c>
      <c r="Y40" s="72">
        <f t="shared" si="26"/>
        <v>13.939393939393939</v>
      </c>
      <c r="Z40" s="73">
        <v>48</v>
      </c>
      <c r="AA40" s="73">
        <f t="shared" si="27"/>
        <v>14.545454545454547</v>
      </c>
      <c r="AB40" s="74">
        <f t="shared" si="12"/>
        <v>48</v>
      </c>
      <c r="AC40" s="73">
        <f t="shared" si="13"/>
        <v>14.545454545454547</v>
      </c>
      <c r="AD40" s="72">
        <f t="shared" si="14"/>
        <v>47</v>
      </c>
      <c r="AE40" s="72">
        <f t="shared" si="15"/>
        <v>14.242424242424242</v>
      </c>
      <c r="AF40" s="75">
        <f t="shared" si="21"/>
        <v>15.4465</v>
      </c>
      <c r="AG40" s="75">
        <f t="shared" si="22"/>
        <v>15</v>
      </c>
      <c r="AH40" s="70">
        <f t="shared" si="23"/>
        <v>506.66058069508574</v>
      </c>
      <c r="AI40" s="70">
        <f t="shared" si="24"/>
        <v>0.70731750980722297</v>
      </c>
      <c r="AJ40" s="76">
        <f t="shared" si="25"/>
        <v>0.70731750980722297</v>
      </c>
      <c r="AK40" s="75">
        <v>20</v>
      </c>
      <c r="AL40" s="65">
        <v>1</v>
      </c>
      <c r="AM40" s="65">
        <v>1</v>
      </c>
      <c r="AN40" s="70">
        <v>1</v>
      </c>
      <c r="AO40" s="70">
        <v>3</v>
      </c>
      <c r="AP40" s="70">
        <v>3</v>
      </c>
    </row>
    <row r="41" spans="1:42" s="45" customFormat="1">
      <c r="A41" s="65" t="s">
        <v>104</v>
      </c>
      <c r="B41" s="65" t="s">
        <v>149</v>
      </c>
      <c r="C41" s="66">
        <v>40831</v>
      </c>
      <c r="D41" s="67">
        <v>0.51666666666666672</v>
      </c>
      <c r="E41" s="67">
        <v>0.53541666666666665</v>
      </c>
      <c r="F41" s="68">
        <f t="shared" si="19"/>
        <v>1.8749999999999933E-2</v>
      </c>
      <c r="G41" s="69">
        <v>60</v>
      </c>
      <c r="H41" s="65">
        <v>1</v>
      </c>
      <c r="I41" s="75">
        <v>20</v>
      </c>
      <c r="J41" s="68">
        <v>0.52013888888888882</v>
      </c>
      <c r="K41" s="68">
        <f t="shared" si="20"/>
        <v>3.4722222222220989E-3</v>
      </c>
      <c r="L41" s="65" t="s">
        <v>98</v>
      </c>
      <c r="M41" s="65" t="s">
        <v>17</v>
      </c>
      <c r="N41" s="70">
        <v>2</v>
      </c>
      <c r="O41" s="65" t="s">
        <v>170</v>
      </c>
      <c r="P41" s="65" t="s">
        <v>171</v>
      </c>
      <c r="Q41" s="71">
        <v>24.663799999999998</v>
      </c>
      <c r="R41" s="71">
        <v>-112.18131</v>
      </c>
      <c r="S41" s="72" t="s">
        <v>152</v>
      </c>
      <c r="T41" s="72" t="s">
        <v>152</v>
      </c>
      <c r="U41" s="69">
        <v>5</v>
      </c>
      <c r="V41" s="65"/>
      <c r="W41" s="65">
        <v>1</v>
      </c>
      <c r="X41" s="72">
        <v>46</v>
      </c>
      <c r="Y41" s="72">
        <f t="shared" si="26"/>
        <v>13.939393939393939</v>
      </c>
      <c r="Z41" s="73">
        <v>48</v>
      </c>
      <c r="AA41" s="73">
        <f t="shared" si="27"/>
        <v>14.545454545454547</v>
      </c>
      <c r="AB41" s="74">
        <f t="shared" si="12"/>
        <v>48</v>
      </c>
      <c r="AC41" s="73">
        <f t="shared" si="13"/>
        <v>14.545454545454547</v>
      </c>
      <c r="AD41" s="72">
        <f t="shared" si="14"/>
        <v>47</v>
      </c>
      <c r="AE41" s="72">
        <f t="shared" si="15"/>
        <v>14.242424242424242</v>
      </c>
      <c r="AF41" s="75">
        <f t="shared" si="21"/>
        <v>16.194500000000001</v>
      </c>
      <c r="AG41" s="75">
        <f t="shared" si="22"/>
        <v>16</v>
      </c>
      <c r="AH41" s="70">
        <f t="shared" si="23"/>
        <v>593.9131834357014</v>
      </c>
      <c r="AI41" s="70">
        <f t="shared" si="24"/>
        <v>0.93417427693282351</v>
      </c>
      <c r="AJ41" s="76">
        <f t="shared" si="25"/>
        <v>0.93417427693282351</v>
      </c>
      <c r="AK41" s="75">
        <v>5</v>
      </c>
      <c r="AL41" s="65">
        <v>1</v>
      </c>
      <c r="AM41" s="65">
        <v>1</v>
      </c>
      <c r="AN41" s="70">
        <v>1</v>
      </c>
      <c r="AO41" s="70">
        <v>3</v>
      </c>
      <c r="AP41" s="70">
        <v>3</v>
      </c>
    </row>
    <row r="42" spans="1:42" s="45" customFormat="1">
      <c r="A42" s="65" t="s">
        <v>105</v>
      </c>
      <c r="B42" s="65" t="s">
        <v>149</v>
      </c>
      <c r="C42" s="66">
        <v>40831</v>
      </c>
      <c r="D42" s="67">
        <v>0.56388888888888888</v>
      </c>
      <c r="E42" s="67">
        <v>0.58333333333333337</v>
      </c>
      <c r="F42" s="68">
        <f t="shared" si="19"/>
        <v>1.9444444444444486E-2</v>
      </c>
      <c r="G42" s="69">
        <v>60</v>
      </c>
      <c r="H42" s="65">
        <v>3</v>
      </c>
      <c r="I42" s="75">
        <v>13</v>
      </c>
      <c r="J42" s="68">
        <v>0.57847222222222217</v>
      </c>
      <c r="K42" s="68">
        <f t="shared" si="20"/>
        <v>1.4583333333333282E-2</v>
      </c>
      <c r="L42" s="65" t="s">
        <v>98</v>
      </c>
      <c r="M42" s="68" t="s">
        <v>17</v>
      </c>
      <c r="N42" s="70">
        <v>2</v>
      </c>
      <c r="O42" s="65" t="s">
        <v>170</v>
      </c>
      <c r="P42" s="65" t="s">
        <v>171</v>
      </c>
      <c r="Q42" s="71">
        <v>24.660240000000002</v>
      </c>
      <c r="R42" s="71">
        <v>-112.17919000000001</v>
      </c>
      <c r="S42" s="72" t="s">
        <v>152</v>
      </c>
      <c r="T42" s="72" t="s">
        <v>152</v>
      </c>
      <c r="U42" s="69">
        <v>4</v>
      </c>
      <c r="V42" s="65"/>
      <c r="W42" s="65">
        <v>1</v>
      </c>
      <c r="X42" s="72">
        <v>45</v>
      </c>
      <c r="Y42" s="72">
        <f t="shared" si="26"/>
        <v>13.636363636363637</v>
      </c>
      <c r="Z42" s="73">
        <v>40</v>
      </c>
      <c r="AA42" s="73">
        <f t="shared" si="27"/>
        <v>12.121212121212121</v>
      </c>
      <c r="AB42" s="74">
        <f t="shared" si="12"/>
        <v>45</v>
      </c>
      <c r="AC42" s="73">
        <f t="shared" si="13"/>
        <v>13.636363636363637</v>
      </c>
      <c r="AD42" s="72">
        <f t="shared" si="14"/>
        <v>42.5</v>
      </c>
      <c r="AE42" s="72">
        <f t="shared" si="15"/>
        <v>12.878787878787879</v>
      </c>
      <c r="AF42" s="75">
        <f t="shared" si="21"/>
        <v>10.958500000000001</v>
      </c>
      <c r="AG42" s="75">
        <f t="shared" si="22"/>
        <v>11</v>
      </c>
      <c r="AH42" s="70">
        <f t="shared" si="23"/>
        <v>159.88648485388254</v>
      </c>
      <c r="AI42" s="70">
        <f t="shared" si="24"/>
        <v>-0.19429513937990539</v>
      </c>
      <c r="AJ42" s="76">
        <f t="shared" si="25"/>
        <v>0</v>
      </c>
      <c r="AK42" s="75">
        <v>21</v>
      </c>
      <c r="AL42" s="65">
        <v>1</v>
      </c>
      <c r="AM42" s="65">
        <v>1</v>
      </c>
      <c r="AN42" s="70">
        <v>1</v>
      </c>
      <c r="AO42" s="70">
        <v>4</v>
      </c>
      <c r="AP42" s="70">
        <v>4</v>
      </c>
    </row>
    <row r="43" spans="1:42" s="45" customFormat="1">
      <c r="A43" s="65" t="s">
        <v>105</v>
      </c>
      <c r="B43" s="65" t="s">
        <v>149</v>
      </c>
      <c r="C43" s="66">
        <v>40831</v>
      </c>
      <c r="D43" s="67">
        <v>0.56388888888888888</v>
      </c>
      <c r="E43" s="67">
        <v>0.58333333333333337</v>
      </c>
      <c r="F43" s="68">
        <f t="shared" si="19"/>
        <v>1.9444444444444486E-2</v>
      </c>
      <c r="G43" s="69">
        <v>60</v>
      </c>
      <c r="H43" s="65">
        <v>3</v>
      </c>
      <c r="I43" s="75">
        <v>15</v>
      </c>
      <c r="J43" s="68">
        <v>0.57847222222222217</v>
      </c>
      <c r="K43" s="68">
        <f t="shared" si="20"/>
        <v>1.4583333333333282E-2</v>
      </c>
      <c r="L43" s="65" t="s">
        <v>98</v>
      </c>
      <c r="M43" s="68" t="s">
        <v>17</v>
      </c>
      <c r="N43" s="70">
        <v>2</v>
      </c>
      <c r="O43" s="65" t="s">
        <v>170</v>
      </c>
      <c r="P43" s="65" t="s">
        <v>171</v>
      </c>
      <c r="Q43" s="71">
        <v>24.660240000000002</v>
      </c>
      <c r="R43" s="71">
        <v>-112.17919000000001</v>
      </c>
      <c r="S43" s="72" t="s">
        <v>152</v>
      </c>
      <c r="T43" s="72" t="s">
        <v>152</v>
      </c>
      <c r="U43" s="69">
        <v>4</v>
      </c>
      <c r="V43" s="65"/>
      <c r="W43" s="65">
        <v>1</v>
      </c>
      <c r="X43" s="72">
        <v>45</v>
      </c>
      <c r="Y43" s="72">
        <f t="shared" si="26"/>
        <v>13.636363636363637</v>
      </c>
      <c r="Z43" s="73">
        <v>40</v>
      </c>
      <c r="AA43" s="73">
        <f t="shared" si="27"/>
        <v>12.121212121212121</v>
      </c>
      <c r="AB43" s="74">
        <f t="shared" si="12"/>
        <v>45</v>
      </c>
      <c r="AC43" s="73">
        <f t="shared" si="13"/>
        <v>13.636363636363637</v>
      </c>
      <c r="AD43" s="72">
        <f t="shared" si="14"/>
        <v>42.5</v>
      </c>
      <c r="AE43" s="72">
        <f t="shared" si="15"/>
        <v>12.878787878787879</v>
      </c>
      <c r="AF43" s="75">
        <f t="shared" si="21"/>
        <v>12.454500000000001</v>
      </c>
      <c r="AG43" s="75">
        <f t="shared" si="22"/>
        <v>12</v>
      </c>
      <c r="AH43" s="70">
        <f t="shared" si="23"/>
        <v>245.7787754986133</v>
      </c>
      <c r="AI43" s="70">
        <f t="shared" si="24"/>
        <v>2.9024816296394529E-2</v>
      </c>
      <c r="AJ43" s="76">
        <f t="shared" si="25"/>
        <v>2.9024816296394529E-2</v>
      </c>
      <c r="AK43" s="75">
        <v>21</v>
      </c>
      <c r="AL43" s="65">
        <v>1</v>
      </c>
      <c r="AM43" s="65">
        <v>1</v>
      </c>
      <c r="AN43" s="70">
        <v>1</v>
      </c>
      <c r="AO43" s="70">
        <v>4</v>
      </c>
      <c r="AP43" s="70">
        <v>4</v>
      </c>
    </row>
    <row r="44" spans="1:42" s="45" customFormat="1">
      <c r="A44" s="65" t="s">
        <v>105</v>
      </c>
      <c r="B44" s="65" t="s">
        <v>149</v>
      </c>
      <c r="C44" s="66">
        <v>40831</v>
      </c>
      <c r="D44" s="67">
        <v>0.56388888888888888</v>
      </c>
      <c r="E44" s="67">
        <v>0.58333333333333337</v>
      </c>
      <c r="F44" s="68">
        <f t="shared" si="19"/>
        <v>1.9444444444444486E-2</v>
      </c>
      <c r="G44" s="69">
        <v>60</v>
      </c>
      <c r="H44" s="65">
        <v>2</v>
      </c>
      <c r="I44" s="75">
        <v>16</v>
      </c>
      <c r="J44" s="68">
        <v>0.57708333333333328</v>
      </c>
      <c r="K44" s="68">
        <f t="shared" si="20"/>
        <v>1.3194444444444398E-2</v>
      </c>
      <c r="L44" s="65" t="s">
        <v>98</v>
      </c>
      <c r="M44" s="68" t="s">
        <v>17</v>
      </c>
      <c r="N44" s="70">
        <v>2</v>
      </c>
      <c r="O44" s="65" t="s">
        <v>170</v>
      </c>
      <c r="P44" s="65" t="s">
        <v>171</v>
      </c>
      <c r="Q44" s="71">
        <v>24.660240000000002</v>
      </c>
      <c r="R44" s="71">
        <v>-112.17919000000001</v>
      </c>
      <c r="S44" s="72" t="s">
        <v>152</v>
      </c>
      <c r="T44" s="72" t="s">
        <v>152</v>
      </c>
      <c r="U44" s="69">
        <v>4</v>
      </c>
      <c r="V44" s="65"/>
      <c r="W44" s="65">
        <v>1</v>
      </c>
      <c r="X44" s="72">
        <v>45</v>
      </c>
      <c r="Y44" s="72">
        <f t="shared" si="26"/>
        <v>13.636363636363637</v>
      </c>
      <c r="Z44" s="73">
        <v>40</v>
      </c>
      <c r="AA44" s="73">
        <f t="shared" si="27"/>
        <v>12.121212121212121</v>
      </c>
      <c r="AB44" s="74">
        <f t="shared" si="12"/>
        <v>45</v>
      </c>
      <c r="AC44" s="73">
        <f t="shared" si="13"/>
        <v>13.636363636363637</v>
      </c>
      <c r="AD44" s="72">
        <f t="shared" si="14"/>
        <v>42.5</v>
      </c>
      <c r="AE44" s="72">
        <f t="shared" si="15"/>
        <v>12.878787878787879</v>
      </c>
      <c r="AF44" s="75">
        <f t="shared" si="21"/>
        <v>13.202500000000001</v>
      </c>
      <c r="AG44" s="75">
        <f t="shared" si="22"/>
        <v>13</v>
      </c>
      <c r="AH44" s="70">
        <f t="shared" si="23"/>
        <v>298.98731991165073</v>
      </c>
      <c r="AI44" s="70">
        <f t="shared" si="24"/>
        <v>0.16736703177029189</v>
      </c>
      <c r="AJ44" s="76">
        <f t="shared" si="25"/>
        <v>0.16736703177029189</v>
      </c>
      <c r="AK44" s="75">
        <v>19</v>
      </c>
      <c r="AL44" s="65">
        <v>1</v>
      </c>
      <c r="AM44" s="65">
        <v>1</v>
      </c>
      <c r="AN44" s="70">
        <v>1</v>
      </c>
      <c r="AO44" s="70">
        <v>4</v>
      </c>
      <c r="AP44" s="70">
        <v>4</v>
      </c>
    </row>
    <row r="45" spans="1:42" s="45" customFormat="1">
      <c r="A45" s="65" t="s">
        <v>105</v>
      </c>
      <c r="B45" s="65" t="s">
        <v>149</v>
      </c>
      <c r="C45" s="66">
        <v>40831</v>
      </c>
      <c r="D45" s="67">
        <v>0.56388888888888888</v>
      </c>
      <c r="E45" s="67">
        <v>0.58333333333333337</v>
      </c>
      <c r="F45" s="68">
        <f t="shared" si="19"/>
        <v>1.9444444444444486E-2</v>
      </c>
      <c r="G45" s="69">
        <v>60</v>
      </c>
      <c r="H45" s="65">
        <v>1</v>
      </c>
      <c r="I45" s="75">
        <v>17</v>
      </c>
      <c r="J45" s="68">
        <v>0.57638888888888895</v>
      </c>
      <c r="K45" s="68">
        <f t="shared" si="20"/>
        <v>1.2500000000000067E-2</v>
      </c>
      <c r="L45" s="65" t="s">
        <v>98</v>
      </c>
      <c r="M45" s="68" t="s">
        <v>17</v>
      </c>
      <c r="N45" s="70">
        <v>2</v>
      </c>
      <c r="O45" s="65" t="s">
        <v>170</v>
      </c>
      <c r="P45" s="65" t="s">
        <v>171</v>
      </c>
      <c r="Q45" s="71">
        <v>24.660240000000002</v>
      </c>
      <c r="R45" s="71">
        <v>-112.17919000000001</v>
      </c>
      <c r="S45" s="72" t="s">
        <v>152</v>
      </c>
      <c r="T45" s="72" t="s">
        <v>152</v>
      </c>
      <c r="U45" s="69">
        <v>4</v>
      </c>
      <c r="V45" s="65"/>
      <c r="W45" s="65">
        <v>1</v>
      </c>
      <c r="X45" s="72">
        <v>45</v>
      </c>
      <c r="Y45" s="72">
        <f t="shared" si="26"/>
        <v>13.636363636363637</v>
      </c>
      <c r="Z45" s="73">
        <v>40</v>
      </c>
      <c r="AA45" s="73">
        <f t="shared" si="27"/>
        <v>12.121212121212121</v>
      </c>
      <c r="AB45" s="74">
        <f t="shared" si="12"/>
        <v>45</v>
      </c>
      <c r="AC45" s="73">
        <f t="shared" si="13"/>
        <v>13.636363636363637</v>
      </c>
      <c r="AD45" s="72">
        <f t="shared" si="14"/>
        <v>42.5</v>
      </c>
      <c r="AE45" s="72">
        <f t="shared" si="15"/>
        <v>12.878787878787879</v>
      </c>
      <c r="AF45" s="75">
        <f t="shared" si="21"/>
        <v>13.9505</v>
      </c>
      <c r="AG45" s="75">
        <f t="shared" si="22"/>
        <v>14</v>
      </c>
      <c r="AH45" s="70">
        <f t="shared" si="23"/>
        <v>359.80704047984557</v>
      </c>
      <c r="AI45" s="70">
        <f t="shared" si="24"/>
        <v>0.32549830524759849</v>
      </c>
      <c r="AJ45" s="76">
        <f t="shared" si="25"/>
        <v>0.32549830524759849</v>
      </c>
      <c r="AK45" s="75">
        <v>18</v>
      </c>
      <c r="AL45" s="65">
        <v>1</v>
      </c>
      <c r="AM45" s="65">
        <v>1</v>
      </c>
      <c r="AN45" s="70">
        <v>1</v>
      </c>
      <c r="AO45" s="70">
        <v>4</v>
      </c>
      <c r="AP45" s="70">
        <v>4</v>
      </c>
    </row>
    <row r="46" spans="1:42" s="54" customFormat="1">
      <c r="A46" s="80" t="s">
        <v>114</v>
      </c>
      <c r="B46" s="80" t="s">
        <v>177</v>
      </c>
      <c r="C46" s="81">
        <v>40832</v>
      </c>
      <c r="D46" s="82">
        <v>6.9444444444444447E-4</v>
      </c>
      <c r="E46" s="82">
        <v>2.1527777777777781E-2</v>
      </c>
      <c r="F46" s="83">
        <f t="shared" si="19"/>
        <v>2.0833333333333336E-2</v>
      </c>
      <c r="G46" s="84">
        <v>330</v>
      </c>
      <c r="H46" s="80">
        <v>0</v>
      </c>
      <c r="I46" s="85">
        <v>0</v>
      </c>
      <c r="J46" s="80"/>
      <c r="K46" s="83"/>
      <c r="L46" s="80" t="s">
        <v>98</v>
      </c>
      <c r="M46" s="80" t="s">
        <v>17</v>
      </c>
      <c r="N46" s="85">
        <v>2</v>
      </c>
      <c r="O46" s="80" t="s">
        <v>174</v>
      </c>
      <c r="P46" s="80" t="s">
        <v>175</v>
      </c>
      <c r="Q46" s="86">
        <v>24.65889</v>
      </c>
      <c r="R46" s="86">
        <v>-112.17552000000001</v>
      </c>
      <c r="S46" s="87" t="s">
        <v>152</v>
      </c>
      <c r="T46" s="87" t="s">
        <v>152</v>
      </c>
      <c r="U46" s="84">
        <v>9</v>
      </c>
      <c r="V46" s="80" t="s">
        <v>18</v>
      </c>
      <c r="W46" s="80">
        <v>1</v>
      </c>
      <c r="X46" s="87">
        <f t="shared" ref="X46:X51" si="28">Y46*3.3</f>
        <v>24.09</v>
      </c>
      <c r="Y46" s="87">
        <v>7.3</v>
      </c>
      <c r="Z46" s="88">
        <f t="shared" ref="Z46:Z51" si="29">AA46*3.3</f>
        <v>36.299999999999997</v>
      </c>
      <c r="AA46" s="88">
        <v>11</v>
      </c>
      <c r="AB46" s="94">
        <f t="shared" si="12"/>
        <v>36.299999999999997</v>
      </c>
      <c r="AC46" s="88">
        <f t="shared" si="13"/>
        <v>11</v>
      </c>
      <c r="AD46" s="87">
        <f t="shared" si="14"/>
        <v>30.195</v>
      </c>
      <c r="AE46" s="87">
        <f t="shared" si="15"/>
        <v>9.15</v>
      </c>
      <c r="AF46" s="92">
        <f t="shared" si="21"/>
        <v>1.2344999999999999</v>
      </c>
      <c r="AG46" s="92">
        <f t="shared" si="22"/>
        <v>1</v>
      </c>
      <c r="AH46" s="85">
        <f t="shared" si="23"/>
        <v>0.10414971720920797</v>
      </c>
      <c r="AI46" s="85">
        <f t="shared" si="24"/>
        <v>-0.6097292107352561</v>
      </c>
      <c r="AJ46" s="93">
        <f t="shared" si="25"/>
        <v>0</v>
      </c>
      <c r="AK46" s="85" t="s">
        <v>152</v>
      </c>
      <c r="AL46" s="80">
        <v>1</v>
      </c>
      <c r="AM46" s="80">
        <v>0</v>
      </c>
      <c r="AN46" s="85">
        <v>1</v>
      </c>
      <c r="AO46" s="85">
        <v>1</v>
      </c>
      <c r="AP46" s="85">
        <v>1</v>
      </c>
    </row>
    <row r="47" spans="1:42" s="54" customFormat="1">
      <c r="A47" s="80" t="s">
        <v>118</v>
      </c>
      <c r="B47" s="80" t="s">
        <v>196</v>
      </c>
      <c r="C47" s="81">
        <v>40832</v>
      </c>
      <c r="D47" s="82">
        <v>0.37777777777777777</v>
      </c>
      <c r="E47" s="82">
        <v>0.3972222222222222</v>
      </c>
      <c r="F47" s="83">
        <f t="shared" si="19"/>
        <v>1.9444444444444431E-2</v>
      </c>
      <c r="G47" s="84">
        <v>120</v>
      </c>
      <c r="H47" s="80">
        <v>0</v>
      </c>
      <c r="I47" s="92">
        <v>0</v>
      </c>
      <c r="J47" s="80"/>
      <c r="K47" s="83"/>
      <c r="L47" s="80" t="s">
        <v>98</v>
      </c>
      <c r="M47" s="83" t="s">
        <v>19</v>
      </c>
      <c r="N47" s="85">
        <v>2</v>
      </c>
      <c r="O47" s="80" t="s">
        <v>174</v>
      </c>
      <c r="P47" s="80" t="s">
        <v>175</v>
      </c>
      <c r="Q47" s="86">
        <v>24.658919999999998</v>
      </c>
      <c r="R47" s="86">
        <v>-112.17791</v>
      </c>
      <c r="S47" s="87" t="s">
        <v>152</v>
      </c>
      <c r="T47" s="87" t="s">
        <v>152</v>
      </c>
      <c r="U47" s="84">
        <v>6</v>
      </c>
      <c r="V47" s="80" t="s">
        <v>18</v>
      </c>
      <c r="W47" s="80">
        <v>1</v>
      </c>
      <c r="X47" s="87">
        <f t="shared" si="28"/>
        <v>36.959999999999994</v>
      </c>
      <c r="Y47" s="87">
        <v>11.2</v>
      </c>
      <c r="Z47" s="88">
        <f t="shared" si="29"/>
        <v>30.029999999999998</v>
      </c>
      <c r="AA47" s="88">
        <v>9.1</v>
      </c>
      <c r="AB47" s="94">
        <f t="shared" si="12"/>
        <v>36.959999999999994</v>
      </c>
      <c r="AC47" s="88">
        <f t="shared" si="13"/>
        <v>11.2</v>
      </c>
      <c r="AD47" s="87">
        <f t="shared" si="14"/>
        <v>33.494999999999997</v>
      </c>
      <c r="AE47" s="87">
        <f t="shared" si="15"/>
        <v>10.149999999999999</v>
      </c>
      <c r="AF47" s="92">
        <f t="shared" si="21"/>
        <v>1.2344999999999999</v>
      </c>
      <c r="AG47" s="92">
        <f t="shared" si="22"/>
        <v>1</v>
      </c>
      <c r="AH47" s="85">
        <f t="shared" si="23"/>
        <v>0.10414971720920797</v>
      </c>
      <c r="AI47" s="85">
        <f t="shared" si="24"/>
        <v>-0.6097292107352561</v>
      </c>
      <c r="AJ47" s="93">
        <f t="shared" si="25"/>
        <v>0</v>
      </c>
      <c r="AK47" s="92" t="s">
        <v>152</v>
      </c>
      <c r="AL47" s="80">
        <v>1</v>
      </c>
      <c r="AM47" s="80">
        <v>0</v>
      </c>
      <c r="AN47" s="85">
        <v>2</v>
      </c>
      <c r="AO47" s="85">
        <v>2</v>
      </c>
      <c r="AP47" s="85">
        <v>2</v>
      </c>
    </row>
    <row r="48" spans="1:42" s="45" customFormat="1">
      <c r="A48" s="65" t="s">
        <v>119</v>
      </c>
      <c r="B48" s="65" t="s">
        <v>196</v>
      </c>
      <c r="C48" s="66">
        <v>40832</v>
      </c>
      <c r="D48" s="67">
        <v>0.42777777777777781</v>
      </c>
      <c r="E48" s="67">
        <v>0.44722222222222219</v>
      </c>
      <c r="F48" s="68">
        <f t="shared" si="19"/>
        <v>1.9444444444444375E-2</v>
      </c>
      <c r="G48" s="69">
        <v>80</v>
      </c>
      <c r="H48" s="65">
        <v>0</v>
      </c>
      <c r="I48" s="75">
        <v>0</v>
      </c>
      <c r="J48" s="65"/>
      <c r="K48" s="65"/>
      <c r="L48" s="65" t="s">
        <v>98</v>
      </c>
      <c r="M48" s="65" t="s">
        <v>17</v>
      </c>
      <c r="N48" s="70">
        <v>2</v>
      </c>
      <c r="O48" s="65" t="s">
        <v>174</v>
      </c>
      <c r="P48" s="65" t="s">
        <v>175</v>
      </c>
      <c r="Q48" s="71">
        <v>24.658850000000001</v>
      </c>
      <c r="R48" s="71">
        <v>-112.17542</v>
      </c>
      <c r="S48" s="72" t="s">
        <v>152</v>
      </c>
      <c r="T48" s="72" t="s">
        <v>152</v>
      </c>
      <c r="U48" s="69">
        <v>7</v>
      </c>
      <c r="V48" s="66" t="s">
        <v>18</v>
      </c>
      <c r="W48" s="65">
        <v>1</v>
      </c>
      <c r="X48" s="72">
        <f t="shared" si="28"/>
        <v>29.37</v>
      </c>
      <c r="Y48" s="72">
        <v>8.9</v>
      </c>
      <c r="Z48" s="73">
        <f t="shared" si="29"/>
        <v>13.2</v>
      </c>
      <c r="AA48" s="73">
        <v>4</v>
      </c>
      <c r="AB48" s="74">
        <f t="shared" si="12"/>
        <v>29.37</v>
      </c>
      <c r="AC48" s="73">
        <f t="shared" si="13"/>
        <v>8.9</v>
      </c>
      <c r="AD48" s="72">
        <f t="shared" si="14"/>
        <v>21.285</v>
      </c>
      <c r="AE48" s="72">
        <f t="shared" si="15"/>
        <v>6.45</v>
      </c>
      <c r="AF48" s="75">
        <f t="shared" si="21"/>
        <v>1.2344999999999999</v>
      </c>
      <c r="AG48" s="75">
        <f t="shared" si="22"/>
        <v>1</v>
      </c>
      <c r="AH48" s="70">
        <f t="shared" si="23"/>
        <v>0.10414971720920797</v>
      </c>
      <c r="AI48" s="70">
        <f t="shared" si="24"/>
        <v>-0.6097292107352561</v>
      </c>
      <c r="AJ48" s="76">
        <f t="shared" si="25"/>
        <v>0</v>
      </c>
      <c r="AK48" s="75" t="s">
        <v>152</v>
      </c>
      <c r="AL48" s="65">
        <v>1</v>
      </c>
      <c r="AM48" s="65">
        <v>0</v>
      </c>
      <c r="AN48" s="70">
        <v>2</v>
      </c>
      <c r="AO48" s="70">
        <v>4</v>
      </c>
      <c r="AP48" s="70">
        <v>4</v>
      </c>
    </row>
    <row r="49" spans="1:256" s="54" customFormat="1">
      <c r="A49" s="80" t="s">
        <v>115</v>
      </c>
      <c r="B49" s="80" t="s">
        <v>177</v>
      </c>
      <c r="C49" s="81">
        <v>40832</v>
      </c>
      <c r="D49" s="82">
        <v>6.9444444444444447E-4</v>
      </c>
      <c r="E49" s="82">
        <v>1.9444444444444445E-2</v>
      </c>
      <c r="F49" s="83">
        <f t="shared" si="19"/>
        <v>1.8749999999999999E-2</v>
      </c>
      <c r="G49" s="84">
        <v>300</v>
      </c>
      <c r="H49" s="80">
        <v>1</v>
      </c>
      <c r="I49" s="92">
        <v>15</v>
      </c>
      <c r="J49" s="83">
        <v>9.0277777777777787E-3</v>
      </c>
      <c r="K49" s="83">
        <f>J49-D49</f>
        <v>8.333333333333335E-3</v>
      </c>
      <c r="L49" s="80" t="s">
        <v>98</v>
      </c>
      <c r="M49" s="83" t="s">
        <v>17</v>
      </c>
      <c r="N49" s="85">
        <v>2</v>
      </c>
      <c r="O49" s="80" t="s">
        <v>174</v>
      </c>
      <c r="P49" s="80" t="s">
        <v>175</v>
      </c>
      <c r="Q49" s="86">
        <v>24.659300000000002</v>
      </c>
      <c r="R49" s="86">
        <v>-112.17776000000001</v>
      </c>
      <c r="S49" s="87" t="s">
        <v>152</v>
      </c>
      <c r="T49" s="87" t="s">
        <v>152</v>
      </c>
      <c r="U49" s="84">
        <v>9</v>
      </c>
      <c r="V49" s="80"/>
      <c r="W49" s="80">
        <v>1</v>
      </c>
      <c r="X49" s="87">
        <f t="shared" si="28"/>
        <v>39.269999999999996</v>
      </c>
      <c r="Y49" s="87">
        <v>11.9</v>
      </c>
      <c r="Z49" s="88">
        <f t="shared" si="29"/>
        <v>37.949999999999996</v>
      </c>
      <c r="AA49" s="88">
        <v>11.5</v>
      </c>
      <c r="AB49" s="94">
        <f t="shared" si="12"/>
        <v>39.269999999999996</v>
      </c>
      <c r="AC49" s="88">
        <f t="shared" si="13"/>
        <v>11.9</v>
      </c>
      <c r="AD49" s="87">
        <f t="shared" si="14"/>
        <v>38.61</v>
      </c>
      <c r="AE49" s="87">
        <f t="shared" si="15"/>
        <v>11.7</v>
      </c>
      <c r="AF49" s="92">
        <f t="shared" si="21"/>
        <v>12.454500000000001</v>
      </c>
      <c r="AG49" s="92">
        <f t="shared" si="22"/>
        <v>12</v>
      </c>
      <c r="AH49" s="85">
        <f t="shared" si="23"/>
        <v>245.7787754986133</v>
      </c>
      <c r="AI49" s="85">
        <f t="shared" si="24"/>
        <v>2.9024816296394529E-2</v>
      </c>
      <c r="AJ49" s="93">
        <f t="shared" si="25"/>
        <v>2.9024816296394529E-2</v>
      </c>
      <c r="AK49" s="85">
        <v>13</v>
      </c>
      <c r="AL49" s="80">
        <v>1</v>
      </c>
      <c r="AM49" s="80">
        <v>1</v>
      </c>
      <c r="AN49" s="85">
        <v>2</v>
      </c>
      <c r="AO49" s="85">
        <v>3</v>
      </c>
      <c r="AP49" s="85">
        <v>3</v>
      </c>
    </row>
    <row r="50" spans="1:256" s="54" customFormat="1">
      <c r="A50" s="80" t="s">
        <v>115</v>
      </c>
      <c r="B50" s="80" t="s">
        <v>177</v>
      </c>
      <c r="C50" s="81">
        <v>40832</v>
      </c>
      <c r="D50" s="82">
        <v>6.9444444444444447E-4</v>
      </c>
      <c r="E50" s="82">
        <v>1.9444444444444445E-2</v>
      </c>
      <c r="F50" s="83">
        <f t="shared" si="19"/>
        <v>1.8749999999999999E-2</v>
      </c>
      <c r="G50" s="84">
        <v>300</v>
      </c>
      <c r="H50" s="80">
        <v>2</v>
      </c>
      <c r="I50" s="92">
        <v>17</v>
      </c>
      <c r="J50" s="83">
        <v>1.5277777777777777E-2</v>
      </c>
      <c r="K50" s="83">
        <f>J50-D50</f>
        <v>1.4583333333333334E-2</v>
      </c>
      <c r="L50" s="80" t="s">
        <v>98</v>
      </c>
      <c r="M50" s="83" t="s">
        <v>17</v>
      </c>
      <c r="N50" s="85">
        <v>2</v>
      </c>
      <c r="O50" s="80" t="s">
        <v>174</v>
      </c>
      <c r="P50" s="80" t="s">
        <v>175</v>
      </c>
      <c r="Q50" s="86">
        <v>24.659300000000002</v>
      </c>
      <c r="R50" s="86">
        <v>-112.17776000000001</v>
      </c>
      <c r="S50" s="87" t="s">
        <v>152</v>
      </c>
      <c r="T50" s="87" t="s">
        <v>152</v>
      </c>
      <c r="U50" s="84">
        <v>9</v>
      </c>
      <c r="V50" s="80"/>
      <c r="W50" s="80">
        <v>1</v>
      </c>
      <c r="X50" s="87">
        <f t="shared" si="28"/>
        <v>39.269999999999996</v>
      </c>
      <c r="Y50" s="87">
        <v>11.9</v>
      </c>
      <c r="Z50" s="88">
        <f t="shared" si="29"/>
        <v>37.949999999999996</v>
      </c>
      <c r="AA50" s="88">
        <v>11.5</v>
      </c>
      <c r="AB50" s="94">
        <f t="shared" si="12"/>
        <v>39.269999999999996</v>
      </c>
      <c r="AC50" s="88">
        <f t="shared" si="13"/>
        <v>11.9</v>
      </c>
      <c r="AD50" s="87">
        <f t="shared" si="14"/>
        <v>38.61</v>
      </c>
      <c r="AE50" s="87">
        <f t="shared" si="15"/>
        <v>11.7</v>
      </c>
      <c r="AF50" s="92">
        <f t="shared" si="21"/>
        <v>13.9505</v>
      </c>
      <c r="AG50" s="92">
        <f t="shared" si="22"/>
        <v>14</v>
      </c>
      <c r="AH50" s="85">
        <f t="shared" si="23"/>
        <v>359.80704047984557</v>
      </c>
      <c r="AI50" s="85">
        <f t="shared" si="24"/>
        <v>0.32549830524759849</v>
      </c>
      <c r="AJ50" s="93">
        <f t="shared" si="25"/>
        <v>0.32549830524759849</v>
      </c>
      <c r="AK50" s="92">
        <v>22</v>
      </c>
      <c r="AL50" s="80">
        <v>1</v>
      </c>
      <c r="AM50" s="80">
        <v>1</v>
      </c>
      <c r="AN50" s="85">
        <v>2</v>
      </c>
      <c r="AO50" s="85">
        <v>3</v>
      </c>
      <c r="AP50" s="85">
        <v>3</v>
      </c>
    </row>
    <row r="51" spans="1:256" s="54" customFormat="1">
      <c r="A51" s="80" t="s">
        <v>116</v>
      </c>
      <c r="B51" s="80" t="s">
        <v>177</v>
      </c>
      <c r="C51" s="81">
        <v>40833</v>
      </c>
      <c r="D51" s="82">
        <v>6.9444444444444447E-4</v>
      </c>
      <c r="E51" s="82">
        <v>3.0555555555555555E-2</v>
      </c>
      <c r="F51" s="83">
        <f t="shared" si="19"/>
        <v>2.9861111111111109E-2</v>
      </c>
      <c r="G51" s="84">
        <v>30</v>
      </c>
      <c r="H51" s="80">
        <v>0</v>
      </c>
      <c r="I51" s="92">
        <v>0</v>
      </c>
      <c r="J51" s="80"/>
      <c r="K51" s="83"/>
      <c r="L51" s="80" t="s">
        <v>98</v>
      </c>
      <c r="M51" s="83" t="s">
        <v>17</v>
      </c>
      <c r="N51" s="85">
        <v>2</v>
      </c>
      <c r="O51" s="80" t="s">
        <v>174</v>
      </c>
      <c r="P51" s="80" t="s">
        <v>175</v>
      </c>
      <c r="Q51" s="86">
        <v>24.658930000000002</v>
      </c>
      <c r="R51" s="86">
        <v>-112.17547</v>
      </c>
      <c r="S51" s="87" t="s">
        <v>152</v>
      </c>
      <c r="T51" s="87" t="s">
        <v>152</v>
      </c>
      <c r="U51" s="84">
        <v>7</v>
      </c>
      <c r="V51" s="80" t="s">
        <v>18</v>
      </c>
      <c r="W51" s="80">
        <v>1</v>
      </c>
      <c r="X51" s="87">
        <f t="shared" si="28"/>
        <v>22.439999999999998</v>
      </c>
      <c r="Y51" s="87">
        <v>6.8</v>
      </c>
      <c r="Z51" s="88">
        <f t="shared" si="29"/>
        <v>40.590000000000003</v>
      </c>
      <c r="AA51" s="88">
        <v>12.3</v>
      </c>
      <c r="AB51" s="94">
        <f t="shared" si="12"/>
        <v>40.590000000000003</v>
      </c>
      <c r="AC51" s="88">
        <f t="shared" si="13"/>
        <v>12.3</v>
      </c>
      <c r="AD51" s="87">
        <f t="shared" si="14"/>
        <v>31.515000000000001</v>
      </c>
      <c r="AE51" s="87">
        <f t="shared" si="15"/>
        <v>9.5500000000000007</v>
      </c>
      <c r="AF51" s="92">
        <f t="shared" si="21"/>
        <v>1.2344999999999999</v>
      </c>
      <c r="AG51" s="92">
        <f t="shared" si="22"/>
        <v>1</v>
      </c>
      <c r="AH51" s="85">
        <f t="shared" si="23"/>
        <v>0.10414971720920797</v>
      </c>
      <c r="AI51" s="85">
        <f t="shared" si="24"/>
        <v>-0.6097292107352561</v>
      </c>
      <c r="AJ51" s="93">
        <f t="shared" si="25"/>
        <v>0</v>
      </c>
      <c r="AK51" s="92" t="s">
        <v>152</v>
      </c>
      <c r="AL51" s="80">
        <v>1</v>
      </c>
      <c r="AM51" s="80">
        <v>0</v>
      </c>
      <c r="AN51" s="85">
        <v>2</v>
      </c>
      <c r="AO51" s="85">
        <v>6</v>
      </c>
      <c r="AP51" s="85">
        <v>6</v>
      </c>
    </row>
    <row r="52" spans="1:256" s="45" customFormat="1">
      <c r="A52" s="65" t="s">
        <v>106</v>
      </c>
      <c r="B52" s="65" t="s">
        <v>149</v>
      </c>
      <c r="C52" s="66">
        <v>40833</v>
      </c>
      <c r="D52" s="67">
        <v>0.54861111111111105</v>
      </c>
      <c r="E52" s="67">
        <v>0.57222222222222219</v>
      </c>
      <c r="F52" s="68">
        <f t="shared" si="19"/>
        <v>2.3611111111111138E-2</v>
      </c>
      <c r="G52" s="69">
        <v>90</v>
      </c>
      <c r="H52" s="65">
        <v>0</v>
      </c>
      <c r="I52" s="75">
        <v>0</v>
      </c>
      <c r="J52" s="65"/>
      <c r="K52" s="68"/>
      <c r="L52" s="65" t="s">
        <v>98</v>
      </c>
      <c r="M52" s="65" t="s">
        <v>17</v>
      </c>
      <c r="N52" s="70">
        <v>2</v>
      </c>
      <c r="O52" s="65" t="s">
        <v>174</v>
      </c>
      <c r="P52" s="65" t="s">
        <v>175</v>
      </c>
      <c r="Q52" s="71">
        <v>24.65823</v>
      </c>
      <c r="R52" s="71">
        <v>-112.17747</v>
      </c>
      <c r="S52" s="72" t="s">
        <v>152</v>
      </c>
      <c r="T52" s="72" t="s">
        <v>152</v>
      </c>
      <c r="U52" s="69">
        <v>8</v>
      </c>
      <c r="V52" s="65" t="s">
        <v>18</v>
      </c>
      <c r="W52" s="65">
        <v>1</v>
      </c>
      <c r="X52" s="72">
        <v>25</v>
      </c>
      <c r="Y52" s="72">
        <f>X52/3.3</f>
        <v>7.5757575757575761</v>
      </c>
      <c r="Z52" s="73">
        <v>21</v>
      </c>
      <c r="AA52" s="73">
        <f>Z52/3.3</f>
        <v>6.3636363636363642</v>
      </c>
      <c r="AB52" s="74">
        <f t="shared" si="12"/>
        <v>25</v>
      </c>
      <c r="AC52" s="73">
        <f t="shared" si="13"/>
        <v>7.5757575757575761</v>
      </c>
      <c r="AD52" s="72">
        <f t="shared" si="14"/>
        <v>23</v>
      </c>
      <c r="AE52" s="72">
        <f t="shared" si="15"/>
        <v>6.9696969696969706</v>
      </c>
      <c r="AF52" s="75">
        <f t="shared" si="21"/>
        <v>1.2344999999999999</v>
      </c>
      <c r="AG52" s="75">
        <f t="shared" si="22"/>
        <v>1</v>
      </c>
      <c r="AH52" s="70">
        <f t="shared" si="23"/>
        <v>0.10414971720920797</v>
      </c>
      <c r="AI52" s="70">
        <f t="shared" si="24"/>
        <v>-0.6097292107352561</v>
      </c>
      <c r="AJ52" s="76">
        <f t="shared" si="25"/>
        <v>0</v>
      </c>
      <c r="AK52" s="75" t="s">
        <v>152</v>
      </c>
      <c r="AL52" s="65">
        <v>1</v>
      </c>
      <c r="AM52" s="65">
        <v>0</v>
      </c>
      <c r="AN52" s="70">
        <v>2</v>
      </c>
      <c r="AO52" s="70">
        <v>5</v>
      </c>
      <c r="AP52" s="70">
        <v>5</v>
      </c>
    </row>
    <row r="53" spans="1:256" s="54" customFormat="1">
      <c r="A53" s="80" t="s">
        <v>117</v>
      </c>
      <c r="B53" s="80" t="s">
        <v>177</v>
      </c>
      <c r="C53" s="81">
        <v>40833</v>
      </c>
      <c r="D53" s="82">
        <v>6.9444444444444447E-4</v>
      </c>
      <c r="E53" s="82">
        <v>2.0833333333333332E-2</v>
      </c>
      <c r="F53" s="83">
        <f t="shared" si="19"/>
        <v>2.0138888888888887E-2</v>
      </c>
      <c r="G53" s="84">
        <v>330</v>
      </c>
      <c r="H53" s="80">
        <v>1</v>
      </c>
      <c r="I53" s="92">
        <v>18</v>
      </c>
      <c r="J53" s="83">
        <v>1.4583333333333332E-2</v>
      </c>
      <c r="K53" s="83">
        <f>J53-D53</f>
        <v>1.3888888888888888E-2</v>
      </c>
      <c r="L53" s="80" t="s">
        <v>98</v>
      </c>
      <c r="M53" s="83" t="s">
        <v>17</v>
      </c>
      <c r="N53" s="85">
        <v>2</v>
      </c>
      <c r="O53" s="80" t="s">
        <v>170</v>
      </c>
      <c r="P53" s="80" t="s">
        <v>171</v>
      </c>
      <c r="Q53" s="86">
        <v>24.659490000000002</v>
      </c>
      <c r="R53" s="86">
        <v>-112.18053</v>
      </c>
      <c r="S53" s="87" t="s">
        <v>152</v>
      </c>
      <c r="T53" s="87" t="s">
        <v>152</v>
      </c>
      <c r="U53" s="84">
        <v>7</v>
      </c>
      <c r="V53" s="80"/>
      <c r="W53" s="80">
        <v>1</v>
      </c>
      <c r="X53" s="87">
        <f>Y53*3.3</f>
        <v>44.22</v>
      </c>
      <c r="Y53" s="87">
        <v>13.4</v>
      </c>
      <c r="Z53" s="88">
        <f>AA53*3.3</f>
        <v>41.58</v>
      </c>
      <c r="AA53" s="88">
        <v>12.6</v>
      </c>
      <c r="AB53" s="94">
        <f t="shared" si="12"/>
        <v>44.22</v>
      </c>
      <c r="AC53" s="88">
        <f t="shared" si="13"/>
        <v>13.4</v>
      </c>
      <c r="AD53" s="87">
        <f t="shared" si="14"/>
        <v>42.9</v>
      </c>
      <c r="AE53" s="87">
        <f t="shared" si="15"/>
        <v>13</v>
      </c>
      <c r="AF53" s="92">
        <f t="shared" si="21"/>
        <v>14.698500000000001</v>
      </c>
      <c r="AG53" s="92">
        <f t="shared" si="22"/>
        <v>15</v>
      </c>
      <c r="AH53" s="85">
        <f t="shared" si="23"/>
        <v>428.83019204754055</v>
      </c>
      <c r="AI53" s="85">
        <f t="shared" si="24"/>
        <v>0.50495849932360548</v>
      </c>
      <c r="AJ53" s="93">
        <f t="shared" si="25"/>
        <v>0.50495849932360548</v>
      </c>
      <c r="AK53" s="92">
        <v>21</v>
      </c>
      <c r="AL53" s="80">
        <v>1</v>
      </c>
      <c r="AM53" s="80">
        <v>1</v>
      </c>
      <c r="AN53" s="85">
        <v>1</v>
      </c>
      <c r="AO53" s="85">
        <v>5</v>
      </c>
      <c r="AP53" s="85">
        <v>5</v>
      </c>
    </row>
    <row r="54" spans="1:256" s="54" customFormat="1">
      <c r="A54" s="80" t="s">
        <v>120</v>
      </c>
      <c r="B54" s="80" t="s">
        <v>196</v>
      </c>
      <c r="C54" s="81">
        <v>40833</v>
      </c>
      <c r="D54" s="82">
        <v>0.3840277777777778</v>
      </c>
      <c r="E54" s="82">
        <v>0.40416666666666662</v>
      </c>
      <c r="F54" s="83">
        <f t="shared" si="19"/>
        <v>2.0138888888888817E-2</v>
      </c>
      <c r="G54" s="84">
        <v>90</v>
      </c>
      <c r="H54" s="80">
        <v>1</v>
      </c>
      <c r="I54" s="92">
        <v>19</v>
      </c>
      <c r="J54" s="83">
        <v>0.40138888888888885</v>
      </c>
      <c r="K54" s="83">
        <f>J54-D54</f>
        <v>1.7361111111111049E-2</v>
      </c>
      <c r="L54" s="80" t="s">
        <v>98</v>
      </c>
      <c r="M54" s="80" t="s">
        <v>17</v>
      </c>
      <c r="N54" s="85">
        <v>2</v>
      </c>
      <c r="O54" s="80" t="s">
        <v>170</v>
      </c>
      <c r="P54" s="80" t="s">
        <v>171</v>
      </c>
      <c r="Q54" s="86">
        <v>24.659009999999999</v>
      </c>
      <c r="R54" s="86">
        <v>-112.18106</v>
      </c>
      <c r="S54" s="87" t="s">
        <v>152</v>
      </c>
      <c r="T54" s="87" t="s">
        <v>152</v>
      </c>
      <c r="U54" s="84">
        <v>7</v>
      </c>
      <c r="V54" s="81"/>
      <c r="W54" s="80">
        <v>1</v>
      </c>
      <c r="X54" s="87">
        <f>Y54*3.3</f>
        <v>49.5</v>
      </c>
      <c r="Y54" s="87">
        <v>15</v>
      </c>
      <c r="Z54" s="88">
        <f>AA54*3.3</f>
        <v>38.609999999999992</v>
      </c>
      <c r="AA54" s="88">
        <v>11.7</v>
      </c>
      <c r="AB54" s="94">
        <f t="shared" si="12"/>
        <v>49.5</v>
      </c>
      <c r="AC54" s="88">
        <f t="shared" si="13"/>
        <v>15</v>
      </c>
      <c r="AD54" s="87">
        <f t="shared" si="14"/>
        <v>44.054999999999993</v>
      </c>
      <c r="AE54" s="87">
        <f t="shared" si="15"/>
        <v>13.35</v>
      </c>
      <c r="AF54" s="92">
        <f t="shared" si="21"/>
        <v>15.4465</v>
      </c>
      <c r="AG54" s="92">
        <f t="shared" si="22"/>
        <v>15</v>
      </c>
      <c r="AH54" s="85">
        <f t="shared" si="23"/>
        <v>506.66058069508574</v>
      </c>
      <c r="AI54" s="85">
        <f t="shared" si="24"/>
        <v>0.70731750980722297</v>
      </c>
      <c r="AJ54" s="93">
        <f t="shared" si="25"/>
        <v>0.70731750980722297</v>
      </c>
      <c r="AK54" s="92">
        <v>25</v>
      </c>
      <c r="AL54" s="80">
        <v>1</v>
      </c>
      <c r="AM54" s="80">
        <v>1</v>
      </c>
      <c r="AN54" s="85">
        <v>1</v>
      </c>
      <c r="AO54" s="85">
        <v>6</v>
      </c>
      <c r="AP54" s="85">
        <v>6</v>
      </c>
    </row>
    <row r="55" spans="1:256" s="45" customFormat="1">
      <c r="A55" s="65"/>
      <c r="B55" s="65" t="s">
        <v>177</v>
      </c>
      <c r="C55" s="66">
        <v>40834</v>
      </c>
      <c r="D55" s="67">
        <v>6.9444444444444447E-4</v>
      </c>
      <c r="E55" s="67">
        <v>1.5277777777777777E-2</v>
      </c>
      <c r="F55" s="68">
        <f t="shared" si="19"/>
        <v>1.4583333333333334E-2</v>
      </c>
      <c r="G55" s="69">
        <v>60</v>
      </c>
      <c r="H55" s="65">
        <v>0</v>
      </c>
      <c r="I55" s="70">
        <v>0</v>
      </c>
      <c r="J55" s="68"/>
      <c r="K55" s="68"/>
      <c r="L55" s="65" t="s">
        <v>98</v>
      </c>
      <c r="M55" s="68" t="s">
        <v>17</v>
      </c>
      <c r="N55" s="70">
        <v>2</v>
      </c>
      <c r="O55" s="65" t="s">
        <v>150</v>
      </c>
      <c r="P55" s="65" t="s">
        <v>151</v>
      </c>
      <c r="Q55" s="71">
        <v>24.533460000000002</v>
      </c>
      <c r="R55" s="71">
        <v>-112.10561</v>
      </c>
      <c r="S55" s="72" t="s">
        <v>152</v>
      </c>
      <c r="T55" s="72" t="s">
        <v>152</v>
      </c>
      <c r="U55" s="69">
        <v>10</v>
      </c>
      <c r="V55" s="65" t="s">
        <v>18</v>
      </c>
      <c r="W55" s="65">
        <v>2</v>
      </c>
      <c r="X55" s="72"/>
      <c r="Y55" s="72">
        <v>10.5</v>
      </c>
      <c r="Z55" s="73"/>
      <c r="AA55" s="73">
        <v>10.5</v>
      </c>
      <c r="AB55" s="74"/>
      <c r="AC55" s="73"/>
      <c r="AD55" s="72"/>
      <c r="AE55" s="72"/>
      <c r="AF55" s="75"/>
      <c r="AG55" s="75"/>
      <c r="AH55" s="70"/>
      <c r="AI55" s="70"/>
      <c r="AJ55" s="76"/>
      <c r="AK55" s="70"/>
      <c r="AL55" s="65"/>
      <c r="AM55" s="65"/>
      <c r="AN55" s="70"/>
      <c r="AO55" s="70"/>
      <c r="AP55" s="70"/>
    </row>
    <row r="56" spans="1:256" s="45" customFormat="1">
      <c r="A56" s="65"/>
      <c r="B56" s="65" t="s">
        <v>177</v>
      </c>
      <c r="C56" s="66">
        <v>40834</v>
      </c>
      <c r="D56" s="95">
        <v>6.9444444444444447E-4</v>
      </c>
      <c r="E56" s="95">
        <v>2.013888888888889E-2</v>
      </c>
      <c r="F56" s="96">
        <f t="shared" si="19"/>
        <v>1.9444444444444445E-2</v>
      </c>
      <c r="G56" s="69">
        <v>60</v>
      </c>
      <c r="H56" s="97">
        <v>0</v>
      </c>
      <c r="I56" s="75">
        <v>0</v>
      </c>
      <c r="J56" s="68"/>
      <c r="K56" s="68"/>
      <c r="L56" s="97" t="s">
        <v>98</v>
      </c>
      <c r="M56" s="68" t="s">
        <v>17</v>
      </c>
      <c r="N56" s="70">
        <v>2</v>
      </c>
      <c r="O56" s="75" t="s">
        <v>156</v>
      </c>
      <c r="P56" s="65" t="s">
        <v>157</v>
      </c>
      <c r="Q56" s="97">
        <v>24.556349999999998</v>
      </c>
      <c r="R56" s="65">
        <v>-112.10541000000001</v>
      </c>
      <c r="S56" s="65" t="s">
        <v>152</v>
      </c>
      <c r="T56" s="97" t="s">
        <v>152</v>
      </c>
      <c r="U56" s="97">
        <v>11</v>
      </c>
      <c r="V56" s="65" t="s">
        <v>18</v>
      </c>
      <c r="W56" s="65">
        <v>2</v>
      </c>
      <c r="X56" s="72"/>
      <c r="Y56" s="97">
        <v>21.8</v>
      </c>
      <c r="Z56" s="78"/>
      <c r="AA56" s="78">
        <v>21.5</v>
      </c>
      <c r="AB56" s="77">
        <f t="shared" ref="AB56:AC63" si="30">MAX(X56,Z56)</f>
        <v>0</v>
      </c>
      <c r="AC56" s="78">
        <f t="shared" si="30"/>
        <v>21.8</v>
      </c>
      <c r="AD56" s="79" t="e">
        <f t="shared" ref="AD56:AE63" si="31">AVERAGE(X56,Z56)</f>
        <v>#DIV/0!</v>
      </c>
      <c r="AE56" s="79">
        <f t="shared" si="31"/>
        <v>21.65</v>
      </c>
      <c r="AF56" s="75">
        <f t="shared" ref="AF56:AF63" si="32">(0.748*I56)+1.2345</f>
        <v>1.2344999999999999</v>
      </c>
      <c r="AG56" s="75">
        <f t="shared" ref="AG56:AG63" si="33">ROUND(AF56,0)</f>
        <v>1</v>
      </c>
      <c r="AH56" s="70">
        <f t="shared" ref="AH56:AH63" si="34">((POWER(AF56*10,3.36))*2.24)/100000</f>
        <v>0.10414971720920797</v>
      </c>
      <c r="AI56" s="70">
        <f t="shared" ref="AI56:AI63" si="35">(0.0026*AH56)-0.61</f>
        <v>-0.6097292107352561</v>
      </c>
      <c r="AJ56" s="76">
        <f t="shared" ref="AJ56:AJ63" si="36">IF(AI56&gt;0,AI56,0)</f>
        <v>0</v>
      </c>
      <c r="AK56" s="75"/>
      <c r="AL56" s="65"/>
      <c r="AM56" s="65"/>
      <c r="AN56" s="97"/>
      <c r="AO56" s="70"/>
      <c r="AP56" s="70"/>
      <c r="AQ56" s="47"/>
      <c r="AR56" s="47"/>
      <c r="AS56" s="47"/>
      <c r="AT56" s="49"/>
      <c r="AU56" s="49"/>
      <c r="AV56" s="49"/>
      <c r="AW56" s="49"/>
      <c r="BB56" s="51"/>
      <c r="BC56" s="51"/>
      <c r="BD56" s="51"/>
      <c r="BE56" s="51"/>
      <c r="BF56" s="51"/>
      <c r="BG56" s="51"/>
      <c r="BH56" s="51"/>
      <c r="BI56" s="51"/>
      <c r="BJ56" s="50"/>
      <c r="BK56" s="50"/>
      <c r="BL56" s="51"/>
      <c r="BM56" s="51"/>
      <c r="BN56" s="48"/>
      <c r="BQ56" s="60"/>
      <c r="BR56" s="52"/>
      <c r="BS56" s="52"/>
      <c r="BT56" s="49"/>
      <c r="BU56" s="49"/>
      <c r="BV56" s="53"/>
      <c r="BW56" s="60"/>
      <c r="BX56" s="48"/>
      <c r="CB56" s="46"/>
      <c r="CC56" s="47"/>
      <c r="CD56" s="47"/>
      <c r="CE56" s="47"/>
      <c r="CF56" s="49"/>
      <c r="CG56" s="49"/>
      <c r="CH56" s="49"/>
      <c r="CI56" s="49"/>
      <c r="CN56" s="51"/>
      <c r="CO56" s="51"/>
      <c r="CP56" s="51"/>
      <c r="CQ56" s="51"/>
      <c r="CR56" s="51"/>
      <c r="CS56" s="51"/>
      <c r="CT56" s="51"/>
      <c r="CU56" s="51"/>
      <c r="CV56" s="50"/>
      <c r="CW56" s="50"/>
      <c r="CX56" s="51"/>
      <c r="CY56" s="51"/>
      <c r="CZ56" s="48"/>
      <c r="DC56" s="60"/>
      <c r="DD56" s="52"/>
      <c r="DE56" s="52"/>
      <c r="DF56" s="49"/>
      <c r="DG56" s="49"/>
      <c r="DH56" s="53"/>
      <c r="DI56" s="60"/>
      <c r="DJ56" s="48"/>
      <c r="DN56" s="46"/>
      <c r="DO56" s="47"/>
      <c r="DP56" s="47"/>
      <c r="DQ56" s="47"/>
      <c r="DR56" s="49"/>
      <c r="DS56" s="49"/>
      <c r="DT56" s="49"/>
      <c r="DU56" s="49"/>
      <c r="DZ56" s="51"/>
      <c r="EA56" s="51"/>
      <c r="EB56" s="51"/>
      <c r="EC56" s="51"/>
      <c r="ED56" s="51"/>
      <c r="EE56" s="51"/>
      <c r="EF56" s="51"/>
      <c r="EG56" s="51"/>
      <c r="EH56" s="50"/>
      <c r="EI56" s="50"/>
      <c r="EJ56" s="51"/>
      <c r="EK56" s="51"/>
      <c r="EL56" s="48"/>
      <c r="EO56" s="60"/>
      <c r="EP56" s="52"/>
      <c r="EQ56" s="52"/>
      <c r="ER56" s="49"/>
      <c r="ES56" s="49"/>
      <c r="ET56" s="53"/>
      <c r="EU56" s="60"/>
      <c r="EV56" s="48"/>
      <c r="EZ56" s="46"/>
      <c r="FA56" s="47"/>
      <c r="FB56" s="47"/>
      <c r="FC56" s="47"/>
      <c r="FD56" s="49"/>
      <c r="FE56" s="49"/>
      <c r="FF56" s="49"/>
      <c r="FG56" s="49"/>
      <c r="FL56" s="51"/>
      <c r="FM56" s="51"/>
      <c r="FN56" s="51"/>
      <c r="FO56" s="51"/>
      <c r="FP56" s="51"/>
      <c r="FQ56" s="51"/>
      <c r="FR56" s="51"/>
      <c r="FS56" s="51"/>
      <c r="FT56" s="50"/>
      <c r="FU56" s="50"/>
      <c r="FV56" s="51"/>
      <c r="FW56" s="51"/>
      <c r="FX56" s="48"/>
      <c r="GA56" s="60"/>
      <c r="GB56" s="52"/>
      <c r="GC56" s="52"/>
      <c r="GD56" s="49"/>
      <c r="GE56" s="49"/>
      <c r="GF56" s="53"/>
      <c r="GG56" s="60"/>
      <c r="GH56" s="48"/>
      <c r="GL56" s="46"/>
      <c r="GM56" s="47"/>
      <c r="GN56" s="47"/>
      <c r="GO56" s="47"/>
      <c r="GP56" s="49"/>
      <c r="GQ56" s="49"/>
      <c r="GR56" s="49"/>
      <c r="GS56" s="49"/>
      <c r="GX56" s="51"/>
      <c r="GY56" s="51"/>
      <c r="GZ56" s="51"/>
      <c r="HA56" s="51"/>
      <c r="HB56" s="51"/>
      <c r="HC56" s="51"/>
      <c r="HD56" s="51"/>
      <c r="HE56" s="51"/>
      <c r="HF56" s="50"/>
      <c r="HG56" s="50"/>
      <c r="HH56" s="51"/>
      <c r="HI56" s="51"/>
      <c r="HJ56" s="48"/>
      <c r="HM56" s="60"/>
      <c r="HN56" s="52"/>
      <c r="HO56" s="52"/>
      <c r="HP56" s="49"/>
      <c r="HQ56" s="49"/>
      <c r="HR56" s="53"/>
      <c r="HS56" s="60"/>
      <c r="HT56" s="48"/>
      <c r="HX56" s="46"/>
      <c r="HY56" s="47"/>
      <c r="HZ56" s="47"/>
      <c r="IA56" s="47"/>
      <c r="IB56" s="49"/>
      <c r="IC56" s="49"/>
      <c r="ID56" s="49"/>
      <c r="IE56" s="49"/>
      <c r="IJ56" s="51"/>
      <c r="IK56" s="51"/>
      <c r="IL56" s="51"/>
      <c r="IM56" s="51"/>
      <c r="IN56" s="51"/>
      <c r="IO56" s="51"/>
      <c r="IP56" s="51"/>
      <c r="IQ56" s="51"/>
      <c r="IR56" s="50"/>
      <c r="IS56" s="50"/>
      <c r="IT56" s="51"/>
      <c r="IU56" s="51"/>
      <c r="IV56" s="48"/>
    </row>
    <row r="57" spans="1:256" s="62" customFormat="1">
      <c r="A57" s="65"/>
      <c r="B57" s="65" t="s">
        <v>196</v>
      </c>
      <c r="C57" s="66">
        <v>40834</v>
      </c>
      <c r="D57" s="95">
        <v>0.3666666666666667</v>
      </c>
      <c r="E57" s="95">
        <v>0.38541666666666669</v>
      </c>
      <c r="F57" s="96">
        <f t="shared" si="19"/>
        <v>1.8749999999999989E-2</v>
      </c>
      <c r="G57" s="69">
        <v>210</v>
      </c>
      <c r="H57" s="97">
        <v>1</v>
      </c>
      <c r="I57" s="75">
        <v>6</v>
      </c>
      <c r="J57" s="68">
        <f>D57+K57</f>
        <v>0.37083333333333335</v>
      </c>
      <c r="K57" s="68">
        <v>4.1666666666666666E-3</v>
      </c>
      <c r="L57" s="97" t="s">
        <v>98</v>
      </c>
      <c r="M57" s="68" t="s">
        <v>17</v>
      </c>
      <c r="N57" s="70">
        <v>2</v>
      </c>
      <c r="O57" s="75" t="s">
        <v>156</v>
      </c>
      <c r="P57" s="65" t="s">
        <v>157</v>
      </c>
      <c r="Q57" s="97">
        <v>24.55612</v>
      </c>
      <c r="R57" s="65">
        <v>-112.10513</v>
      </c>
      <c r="S57" s="65"/>
      <c r="T57" s="97">
        <v>23</v>
      </c>
      <c r="U57" s="97">
        <v>8</v>
      </c>
      <c r="V57" s="65"/>
      <c r="W57" s="65">
        <v>2</v>
      </c>
      <c r="X57" s="72">
        <f>Y57*3.3</f>
        <v>71.94</v>
      </c>
      <c r="Y57" s="97">
        <v>21.8</v>
      </c>
      <c r="Z57" s="78">
        <f>AA57*3.3</f>
        <v>80.849999999999994</v>
      </c>
      <c r="AA57" s="78">
        <v>24.5</v>
      </c>
      <c r="AB57" s="77">
        <f t="shared" si="30"/>
        <v>80.849999999999994</v>
      </c>
      <c r="AC57" s="78">
        <f t="shared" si="30"/>
        <v>24.5</v>
      </c>
      <c r="AD57" s="97">
        <f t="shared" si="31"/>
        <v>76.394999999999996</v>
      </c>
      <c r="AE57" s="97">
        <f t="shared" si="31"/>
        <v>23.15</v>
      </c>
      <c r="AF57" s="75">
        <f t="shared" si="32"/>
        <v>5.7224999999999993</v>
      </c>
      <c r="AG57" s="75">
        <f t="shared" si="33"/>
        <v>6</v>
      </c>
      <c r="AH57" s="70">
        <f t="shared" si="34"/>
        <v>18.019233408282847</v>
      </c>
      <c r="AI57" s="70">
        <f t="shared" si="35"/>
        <v>-0.56314999313846459</v>
      </c>
      <c r="AJ57" s="76">
        <f t="shared" si="36"/>
        <v>0</v>
      </c>
      <c r="AK57" s="75"/>
      <c r="AL57" s="65"/>
      <c r="AM57" s="65"/>
      <c r="AN57" s="97"/>
      <c r="AO57" s="70"/>
      <c r="AP57" s="70"/>
      <c r="AQ57" s="61"/>
    </row>
    <row r="58" spans="1:256" s="54" customFormat="1">
      <c r="A58" s="80"/>
      <c r="B58" s="80" t="s">
        <v>196</v>
      </c>
      <c r="C58" s="81">
        <v>40834</v>
      </c>
      <c r="D58" s="98">
        <v>0.3666666666666667</v>
      </c>
      <c r="E58" s="98">
        <v>0.38541666666666669</v>
      </c>
      <c r="F58" s="99">
        <f t="shared" si="19"/>
        <v>1.8749999999999989E-2</v>
      </c>
      <c r="G58" s="84">
        <v>210</v>
      </c>
      <c r="H58" s="100">
        <v>2</v>
      </c>
      <c r="I58" s="92">
        <v>8</v>
      </c>
      <c r="J58" s="83">
        <f>D58+K58</f>
        <v>0.3756944444444445</v>
      </c>
      <c r="K58" s="83">
        <v>9.0277777777777787E-3</v>
      </c>
      <c r="L58" s="100" t="s">
        <v>98</v>
      </c>
      <c r="M58" s="83" t="s">
        <v>17</v>
      </c>
      <c r="N58" s="85">
        <v>2</v>
      </c>
      <c r="O58" s="92" t="s">
        <v>156</v>
      </c>
      <c r="P58" s="80" t="s">
        <v>157</v>
      </c>
      <c r="Q58" s="100">
        <v>24.55612</v>
      </c>
      <c r="R58" s="80">
        <v>-112.10513</v>
      </c>
      <c r="S58" s="80"/>
      <c r="T58" s="100">
        <v>23</v>
      </c>
      <c r="U58" s="100">
        <v>8</v>
      </c>
      <c r="V58" s="80"/>
      <c r="W58" s="80">
        <v>2</v>
      </c>
      <c r="X58" s="87">
        <f>Y58*3.3</f>
        <v>71.94</v>
      </c>
      <c r="Y58" s="100">
        <v>21.8</v>
      </c>
      <c r="Z58" s="90">
        <f>AA58*3.3</f>
        <v>80.849999999999994</v>
      </c>
      <c r="AA58" s="90">
        <v>24.5</v>
      </c>
      <c r="AB58" s="89">
        <f t="shared" si="30"/>
        <v>80.849999999999994</v>
      </c>
      <c r="AC58" s="90">
        <f t="shared" si="30"/>
        <v>24.5</v>
      </c>
      <c r="AD58" s="100">
        <f t="shared" si="31"/>
        <v>76.394999999999996</v>
      </c>
      <c r="AE58" s="100">
        <f t="shared" si="31"/>
        <v>23.15</v>
      </c>
      <c r="AF58" s="92">
        <f t="shared" si="32"/>
        <v>7.2184999999999997</v>
      </c>
      <c r="AG58" s="92">
        <f t="shared" si="33"/>
        <v>7</v>
      </c>
      <c r="AH58" s="85">
        <f t="shared" si="34"/>
        <v>39.321475564653859</v>
      </c>
      <c r="AI58" s="85">
        <f t="shared" si="35"/>
        <v>-0.5077641635318999</v>
      </c>
      <c r="AJ58" s="93">
        <f t="shared" si="36"/>
        <v>0</v>
      </c>
      <c r="AK58" s="92"/>
      <c r="AL58" s="80"/>
      <c r="AM58" s="80"/>
      <c r="AN58" s="100"/>
      <c r="AO58" s="85"/>
      <c r="AP58" s="85"/>
    </row>
    <row r="59" spans="1:256" s="54" customFormat="1">
      <c r="A59" s="80"/>
      <c r="B59" s="80" t="s">
        <v>196</v>
      </c>
      <c r="C59" s="81">
        <v>40834</v>
      </c>
      <c r="D59" s="98">
        <v>0.3666666666666667</v>
      </c>
      <c r="E59" s="98">
        <v>0.38541666666666669</v>
      </c>
      <c r="F59" s="99">
        <f t="shared" si="19"/>
        <v>1.8749999999999989E-2</v>
      </c>
      <c r="G59" s="84">
        <v>210</v>
      </c>
      <c r="H59" s="100">
        <v>2</v>
      </c>
      <c r="I59" s="92">
        <v>10</v>
      </c>
      <c r="J59" s="83">
        <f>D59+K59</f>
        <v>0.3756944444444445</v>
      </c>
      <c r="K59" s="83">
        <v>9.0277777777777787E-3</v>
      </c>
      <c r="L59" s="100" t="s">
        <v>98</v>
      </c>
      <c r="M59" s="83" t="s">
        <v>17</v>
      </c>
      <c r="N59" s="85">
        <v>2</v>
      </c>
      <c r="O59" s="92" t="s">
        <v>156</v>
      </c>
      <c r="P59" s="80" t="s">
        <v>157</v>
      </c>
      <c r="Q59" s="100">
        <v>24.55612</v>
      </c>
      <c r="R59" s="80">
        <v>-112.10513</v>
      </c>
      <c r="S59" s="80"/>
      <c r="T59" s="100">
        <v>23</v>
      </c>
      <c r="U59" s="100">
        <v>8</v>
      </c>
      <c r="V59" s="80"/>
      <c r="W59" s="80">
        <v>2</v>
      </c>
      <c r="X59" s="87">
        <f>Y59*3.3</f>
        <v>71.94</v>
      </c>
      <c r="Y59" s="100">
        <v>21.8</v>
      </c>
      <c r="Z59" s="90">
        <f>AA59*3.3</f>
        <v>80.849999999999994</v>
      </c>
      <c r="AA59" s="90">
        <v>24.5</v>
      </c>
      <c r="AB59" s="89">
        <f t="shared" si="30"/>
        <v>80.849999999999994</v>
      </c>
      <c r="AC59" s="90">
        <f t="shared" si="30"/>
        <v>24.5</v>
      </c>
      <c r="AD59" s="100">
        <f t="shared" si="31"/>
        <v>76.394999999999996</v>
      </c>
      <c r="AE59" s="100">
        <f t="shared" si="31"/>
        <v>23.15</v>
      </c>
      <c r="AF59" s="92">
        <f t="shared" si="32"/>
        <v>8.714500000000001</v>
      </c>
      <c r="AG59" s="92">
        <f t="shared" si="33"/>
        <v>9</v>
      </c>
      <c r="AH59" s="85">
        <f t="shared" si="34"/>
        <v>74.039372912203305</v>
      </c>
      <c r="AI59" s="85">
        <f t="shared" si="35"/>
        <v>-0.41749763042827137</v>
      </c>
      <c r="AJ59" s="93">
        <f t="shared" si="36"/>
        <v>0</v>
      </c>
      <c r="AK59" s="92"/>
      <c r="AL59" s="80"/>
      <c r="AM59" s="80"/>
      <c r="AN59" s="100"/>
      <c r="AO59" s="85"/>
      <c r="AP59" s="85"/>
    </row>
    <row r="60" spans="1:256" s="54" customFormat="1">
      <c r="A60" s="80"/>
      <c r="B60" s="80" t="s">
        <v>196</v>
      </c>
      <c r="C60" s="81">
        <v>40834</v>
      </c>
      <c r="D60" s="98">
        <v>0.3666666666666667</v>
      </c>
      <c r="E60" s="98">
        <v>0.38541666666666669</v>
      </c>
      <c r="F60" s="99">
        <f t="shared" si="19"/>
        <v>1.8749999999999989E-2</v>
      </c>
      <c r="G60" s="84">
        <v>210</v>
      </c>
      <c r="H60" s="100">
        <v>2</v>
      </c>
      <c r="I60" s="92">
        <v>10</v>
      </c>
      <c r="J60" s="83">
        <f>D60+K60</f>
        <v>0.3756944444444445</v>
      </c>
      <c r="K60" s="83">
        <v>9.0277777777777787E-3</v>
      </c>
      <c r="L60" s="100" t="s">
        <v>98</v>
      </c>
      <c r="M60" s="83" t="s">
        <v>17</v>
      </c>
      <c r="N60" s="85">
        <v>2</v>
      </c>
      <c r="O60" s="92" t="s">
        <v>156</v>
      </c>
      <c r="P60" s="80" t="s">
        <v>157</v>
      </c>
      <c r="Q60" s="100">
        <v>24.55612</v>
      </c>
      <c r="R60" s="80">
        <v>-112.10513</v>
      </c>
      <c r="S60" s="80"/>
      <c r="T60" s="100">
        <v>23</v>
      </c>
      <c r="U60" s="100">
        <v>8</v>
      </c>
      <c r="V60" s="80"/>
      <c r="W60" s="80">
        <v>2</v>
      </c>
      <c r="X60" s="87">
        <f>Y60*3.3</f>
        <v>71.94</v>
      </c>
      <c r="Y60" s="100">
        <v>21.8</v>
      </c>
      <c r="Z60" s="90">
        <f>AA60*3.3</f>
        <v>80.849999999999994</v>
      </c>
      <c r="AA60" s="90">
        <v>24.5</v>
      </c>
      <c r="AB60" s="89">
        <f t="shared" si="30"/>
        <v>80.849999999999994</v>
      </c>
      <c r="AC60" s="90">
        <f t="shared" si="30"/>
        <v>24.5</v>
      </c>
      <c r="AD60" s="100">
        <f t="shared" si="31"/>
        <v>76.394999999999996</v>
      </c>
      <c r="AE60" s="100">
        <f t="shared" si="31"/>
        <v>23.15</v>
      </c>
      <c r="AF60" s="92">
        <f t="shared" si="32"/>
        <v>8.714500000000001</v>
      </c>
      <c r="AG60" s="92">
        <f t="shared" si="33"/>
        <v>9</v>
      </c>
      <c r="AH60" s="85">
        <f t="shared" si="34"/>
        <v>74.039372912203305</v>
      </c>
      <c r="AI60" s="85">
        <f t="shared" si="35"/>
        <v>-0.41749763042827137</v>
      </c>
      <c r="AJ60" s="93">
        <f t="shared" si="36"/>
        <v>0</v>
      </c>
      <c r="AK60" s="92"/>
      <c r="AL60" s="80"/>
      <c r="AM60" s="80"/>
      <c r="AN60" s="100"/>
      <c r="AO60" s="85"/>
      <c r="AP60" s="85"/>
    </row>
    <row r="61" spans="1:256" s="54" customFormat="1">
      <c r="A61" s="80"/>
      <c r="B61" s="80" t="s">
        <v>196</v>
      </c>
      <c r="C61" s="81">
        <v>40834</v>
      </c>
      <c r="D61" s="98">
        <v>0.3666666666666667</v>
      </c>
      <c r="E61" s="98">
        <v>0.38541666666666669</v>
      </c>
      <c r="F61" s="99">
        <f t="shared" si="19"/>
        <v>1.8749999999999989E-2</v>
      </c>
      <c r="G61" s="84">
        <v>210</v>
      </c>
      <c r="H61" s="100">
        <v>3</v>
      </c>
      <c r="I61" s="92">
        <v>15</v>
      </c>
      <c r="J61" s="83">
        <v>0.38750000000000001</v>
      </c>
      <c r="K61" s="83">
        <v>1.6666666666666666E-2</v>
      </c>
      <c r="L61" s="100" t="s">
        <v>98</v>
      </c>
      <c r="M61" s="83" t="s">
        <v>17</v>
      </c>
      <c r="N61" s="85">
        <v>2</v>
      </c>
      <c r="O61" s="92" t="s">
        <v>156</v>
      </c>
      <c r="P61" s="80" t="s">
        <v>157</v>
      </c>
      <c r="Q61" s="100">
        <v>24.55612</v>
      </c>
      <c r="R61" s="80">
        <v>-112.10513</v>
      </c>
      <c r="S61" s="80"/>
      <c r="T61" s="100">
        <v>23</v>
      </c>
      <c r="U61" s="100">
        <v>8</v>
      </c>
      <c r="V61" s="80"/>
      <c r="W61" s="80">
        <v>2</v>
      </c>
      <c r="X61" s="87">
        <f>Y61*3.3</f>
        <v>71.94</v>
      </c>
      <c r="Y61" s="100">
        <v>21.8</v>
      </c>
      <c r="Z61" s="90">
        <f>AA61*3.3</f>
        <v>80.849999999999994</v>
      </c>
      <c r="AA61" s="90">
        <v>24.5</v>
      </c>
      <c r="AB61" s="89">
        <f t="shared" si="30"/>
        <v>80.849999999999994</v>
      </c>
      <c r="AC61" s="90">
        <f t="shared" si="30"/>
        <v>24.5</v>
      </c>
      <c r="AD61" s="91">
        <f t="shared" si="31"/>
        <v>76.394999999999996</v>
      </c>
      <c r="AE61" s="91">
        <f t="shared" si="31"/>
        <v>23.15</v>
      </c>
      <c r="AF61" s="92">
        <f t="shared" si="32"/>
        <v>12.454500000000001</v>
      </c>
      <c r="AG61" s="92">
        <f t="shared" si="33"/>
        <v>12</v>
      </c>
      <c r="AH61" s="85">
        <f t="shared" si="34"/>
        <v>245.7787754986133</v>
      </c>
      <c r="AI61" s="85">
        <f t="shared" si="35"/>
        <v>2.9024816296394529E-2</v>
      </c>
      <c r="AJ61" s="93">
        <f t="shared" si="36"/>
        <v>2.9024816296394529E-2</v>
      </c>
      <c r="AK61" s="92"/>
      <c r="AL61" s="80"/>
      <c r="AM61" s="80"/>
      <c r="AN61" s="100"/>
      <c r="AO61" s="85"/>
      <c r="AP61" s="85"/>
    </row>
    <row r="62" spans="1:256" s="45" customFormat="1">
      <c r="A62" s="65"/>
      <c r="B62" s="65" t="s">
        <v>149</v>
      </c>
      <c r="C62" s="66">
        <v>40834</v>
      </c>
      <c r="D62" s="95">
        <v>0.52916666666666667</v>
      </c>
      <c r="E62" s="95">
        <v>0.54722222222222217</v>
      </c>
      <c r="F62" s="96">
        <f t="shared" si="19"/>
        <v>1.8055555555555491E-2</v>
      </c>
      <c r="G62" s="69">
        <v>210</v>
      </c>
      <c r="H62" s="97">
        <v>2</v>
      </c>
      <c r="I62" s="75">
        <v>5</v>
      </c>
      <c r="J62" s="68">
        <v>0.54166666666666663</v>
      </c>
      <c r="K62" s="68">
        <f>J62-D62</f>
        <v>1.2499999999999956E-2</v>
      </c>
      <c r="L62" s="97" t="s">
        <v>98</v>
      </c>
      <c r="M62" s="68" t="s">
        <v>17</v>
      </c>
      <c r="N62" s="70">
        <v>2</v>
      </c>
      <c r="O62" s="75" t="s">
        <v>150</v>
      </c>
      <c r="P62" s="65" t="s">
        <v>151</v>
      </c>
      <c r="Q62" s="97">
        <v>24.573450000000001</v>
      </c>
      <c r="R62" s="65">
        <v>-112.10563</v>
      </c>
      <c r="S62" s="65" t="s">
        <v>152</v>
      </c>
      <c r="T62" s="97" t="s">
        <v>152</v>
      </c>
      <c r="U62" s="97">
        <v>6</v>
      </c>
      <c r="V62" s="65"/>
      <c r="W62" s="65">
        <v>2</v>
      </c>
      <c r="X62" s="72">
        <v>33</v>
      </c>
      <c r="Y62" s="97">
        <f>X62/3.3</f>
        <v>10</v>
      </c>
      <c r="Z62" s="78">
        <v>42</v>
      </c>
      <c r="AA62" s="78">
        <f>Z62/3.3</f>
        <v>12.727272727272728</v>
      </c>
      <c r="AB62" s="77">
        <f t="shared" si="30"/>
        <v>42</v>
      </c>
      <c r="AC62" s="78">
        <f t="shared" si="30"/>
        <v>12.727272727272728</v>
      </c>
      <c r="AD62" s="79">
        <f t="shared" si="31"/>
        <v>37.5</v>
      </c>
      <c r="AE62" s="79">
        <f t="shared" si="31"/>
        <v>11.363636363636363</v>
      </c>
      <c r="AF62" s="75">
        <f t="shared" si="32"/>
        <v>4.9744999999999999</v>
      </c>
      <c r="AG62" s="75">
        <f t="shared" si="33"/>
        <v>5</v>
      </c>
      <c r="AH62" s="70">
        <f t="shared" si="34"/>
        <v>11.25449780001343</v>
      </c>
      <c r="AI62" s="70">
        <f t="shared" si="35"/>
        <v>-0.5807383057199651</v>
      </c>
      <c r="AJ62" s="76">
        <f t="shared" si="36"/>
        <v>0</v>
      </c>
      <c r="AK62" s="75"/>
      <c r="AL62" s="65"/>
      <c r="AM62" s="65"/>
      <c r="AN62" s="97"/>
      <c r="AO62" s="70"/>
      <c r="AP62" s="70"/>
    </row>
    <row r="63" spans="1:256" s="45" customFormat="1">
      <c r="A63" s="65"/>
      <c r="B63" s="65" t="s">
        <v>149</v>
      </c>
      <c r="C63" s="66">
        <v>40834</v>
      </c>
      <c r="D63" s="95">
        <v>0.52916666666666667</v>
      </c>
      <c r="E63" s="95">
        <v>0.54722222222222217</v>
      </c>
      <c r="F63" s="96">
        <f t="shared" si="19"/>
        <v>1.8055555555555491E-2</v>
      </c>
      <c r="G63" s="69">
        <v>210</v>
      </c>
      <c r="H63" s="97">
        <v>1</v>
      </c>
      <c r="I63" s="75">
        <v>11</v>
      </c>
      <c r="J63" s="68">
        <v>0.53333333333333333</v>
      </c>
      <c r="K63" s="68">
        <f>J63-D63</f>
        <v>4.1666666666666519E-3</v>
      </c>
      <c r="L63" s="97" t="s">
        <v>98</v>
      </c>
      <c r="M63" s="68" t="s">
        <v>17</v>
      </c>
      <c r="N63" s="70">
        <v>2</v>
      </c>
      <c r="O63" s="75" t="s">
        <v>150</v>
      </c>
      <c r="P63" s="65" t="s">
        <v>151</v>
      </c>
      <c r="Q63" s="97">
        <v>24.573450000000001</v>
      </c>
      <c r="R63" s="65">
        <v>-112.10563</v>
      </c>
      <c r="S63" s="65" t="s">
        <v>152</v>
      </c>
      <c r="T63" s="97" t="s">
        <v>152</v>
      </c>
      <c r="U63" s="97">
        <v>6</v>
      </c>
      <c r="V63" s="65"/>
      <c r="W63" s="65">
        <v>2</v>
      </c>
      <c r="X63" s="72">
        <v>33</v>
      </c>
      <c r="Y63" s="97">
        <f>X63/3.3</f>
        <v>10</v>
      </c>
      <c r="Z63" s="78">
        <v>42</v>
      </c>
      <c r="AA63" s="78">
        <f>Z63/3.3</f>
        <v>12.727272727272728</v>
      </c>
      <c r="AB63" s="77">
        <f t="shared" si="30"/>
        <v>42</v>
      </c>
      <c r="AC63" s="78">
        <f t="shared" si="30"/>
        <v>12.727272727272728</v>
      </c>
      <c r="AD63" s="79">
        <f t="shared" si="31"/>
        <v>37.5</v>
      </c>
      <c r="AE63" s="79">
        <f t="shared" si="31"/>
        <v>11.363636363636363</v>
      </c>
      <c r="AF63" s="75">
        <f t="shared" si="32"/>
        <v>9.4625000000000004</v>
      </c>
      <c r="AG63" s="75">
        <f t="shared" si="33"/>
        <v>9</v>
      </c>
      <c r="AH63" s="70">
        <f t="shared" si="34"/>
        <v>97.640010435523564</v>
      </c>
      <c r="AI63" s="70">
        <f t="shared" si="35"/>
        <v>-0.35613597286763871</v>
      </c>
      <c r="AJ63" s="76">
        <f t="shared" si="36"/>
        <v>0</v>
      </c>
      <c r="AK63" s="75"/>
      <c r="AL63" s="65"/>
      <c r="AM63" s="65"/>
      <c r="AN63" s="97"/>
      <c r="AO63" s="70"/>
      <c r="AP63" s="70"/>
    </row>
    <row r="64" spans="1:256">
      <c r="B64" s="11"/>
      <c r="F64" s="17"/>
      <c r="G64" s="12"/>
    </row>
  </sheetData>
  <sheetCalcPr fullCalcOnLoad="1"/>
  <sortState ref="A2:AP64">
    <sortCondition ref="C2:C64"/>
  </sortState>
  <phoneticPr fontId="24" type="noConversion"/>
  <dataValidations count="9">
    <dataValidation type="list" allowBlank="1" showInputMessage="1" showErrorMessage="1" sqref="AO1 WBZ1 WLV1 WVR1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formula1>replica</formula1>
    </dataValidation>
    <dataValidation type="list" allowBlank="1" showInputMessage="1" showErrorMessage="1" sqref="AN1 WBY1 WLU1 WVQ1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formula1>buceo</formula1>
    </dataValidation>
    <dataValidation type="list" allowBlank="1" showInputMessage="1" showErrorMessage="1" sqref="AP1 WLW1 WVS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formula1>transecto</formula1>
    </dataValidation>
    <dataValidation type="list" allowBlank="1" showInputMessage="1" showErrorMessage="1" sqref="O1:O56 WCB1:WCB56 VSF1:VSF56 VIJ1:VIJ56 UYN1:UYN56 UOR1:UOR56 UEV1:UEV56 TUZ1:TUZ56 TLD1:TLD56 TBH1:TBH56 SRL1:SRL56 SHP1:SHP56 RXT1:RXT56 RNX1:RNX56 REB1:REB56 QUF1:QUF56 QKJ1:QKJ56 QAN1:QAN56 PQR1:PQR56 PGV1:PGV56 OWZ1:OWZ56 OND1:OND56 ODH1:ODH56 NTL1:NTL56 NJP1:NJP56 MZT1:MZT56 MPX1:MPX56 MGB1:MGB56 LWF1:LWF56 LMJ1:LMJ56 LCN1:LCN56 KSR1:KSR56 KIV1:KIV56 JYZ1:JYZ56 JPD1:JPD56 JFH1:JFH56 IVL1:IVL56 ILP1:ILP56 IBT1:IBT56 HRX1:HRX56 HIB1:HIB56 GYF1:GYF56 GOJ1:GOJ56 GEN1:GEN56 FUR1:FUR56 FKV1:FKV56 FAZ1:FAZ56 ERD1:ERD56 EHH1:EHH56 DXL1:DXL56 DNP1:DNP56 DDT1:DDT56 CTX1:CTX56 CKB1:CKB56 CAF1:CAF56 BQJ1:BQJ56 BGN1:BGN56 AWR1:AWR56 AMV1:AMV56 ACZ1:ACZ56 TD1:TD56 JH1:JH56 WVT1:WVT56 WLX1:WLX56">
      <formula1>sitio</formula1>
    </dataValidation>
    <dataValidation type="list" allowBlank="1" showInputMessage="1" showErrorMessage="1" sqref="WVV1:WVW56 W1:W56 AL1:AL56 WLZ1:WMA56 WCD1:WCE56 VSH1:VSI56 VIL1:VIM56 UYP1:UYQ56 UOT1:UOU56 UEX1:UEY56 TVB1:TVC56 TLF1:TLG56 TBJ1:TBK56 SRN1:SRO56 SHR1:SHS56 RXV1:RXW56 RNZ1:ROA56 RED1:REE56 QUH1:QUI56 QKL1:QKM56 QAP1:QAQ56 PQT1:PQU56 PGX1:PGY56 OXB1:OXC56 ONF1:ONG56 ODJ1:ODK56 NTN1:NTO56 NJR1:NJS56 MZV1:MZW56 MPZ1:MQA56 MGD1:MGE56 LWH1:LWI56 LML1:LMM56 LCP1:LCQ56 KST1:KSU56 KIX1:KIY56 JZB1:JZC56 JPF1:JPG56 JFJ1:JFK56 IVN1:IVO56 ILR1:ILS56 IBV1:IBW56 HRZ1:HSA56 HID1:HIE56 GYH1:GYI56 GOL1:GOM56 GEP1:GEQ56 FUT1:FUU56 FKX1:FKY56 FBB1:FBC56 ERF1:ERG56 EHJ1:EHK56 DXN1:DXO56 DNR1:DNS56 DDV1:DDW56 CTZ1:CUA56 CKD1:CKE56 CAH1:CAI56 BQL1:BQM56 BGP1:BGQ56 AWT1:AWU56 AMX1:AMY56 ADB1:ADC56 TF1:TG56 JJ1:JK56">
      <formula1>tipositio</formula1>
    </dataValidation>
    <dataValidation type="list" allowBlank="1" showInputMessage="1" showErrorMessage="1" sqref="WVU1:WVU56 P1:P56 WCC1:WCC56 VSG1:VSG56 VIK1:VIK56 UYO1:UYO56 UOS1:UOS56 UEW1:UEW56 TVA1:TVA56 TLE1:TLE56 TBI1:TBI56 SRM1:SRM56 SHQ1:SHQ56 RXU1:RXU56 RNY1:RNY56 REC1:REC56 QUG1:QUG56 QKK1:QKK56 QAO1:QAO56 PQS1:PQS56 PGW1:PGW56 OXA1:OXA56 ONE1:ONE56 ODI1:ODI56 NTM1:NTM56 NJQ1:NJQ56 MZU1:MZU56 MPY1:MPY56 MGC1:MGC56 LWG1:LWG56 LMK1:LMK56 LCO1:LCO56 KSS1:KSS56 KIW1:KIW56 JZA1:JZA56 JPE1:JPE56 JFI1:JFI56 IVM1:IVM56 ILQ1:ILQ56 IBU1:IBU56 HRY1:HRY56 HIC1:HIC56 GYG1:GYG56 GOK1:GOK56 GEO1:GEO56 FUS1:FUS56 FKW1:FKW56 FBA1:FBA56 ERE1:ERE56 EHI1:EHI56 DXM1:DXM56 DNQ1:DNQ56 DDU1:DDU56 CTY1:CTY56 CKC1:CKC56 CAG1:CAG56 BQK1:BQK56 BGO1:BGO56 AWS1:AWS56 AMW1:AMW56 ADA1:ADA56 TE1:TE56 JI1:JI56 WLY1:WLY56">
      <formula1>sitioextenso</formula1>
    </dataValidation>
    <dataValidation type="list" allowBlank="1" showInputMessage="1" showErrorMessage="1" sqref="WCS1:WCT1 WMO1:WMP1 WWK1:WWL1 JY1:JZ1 TU1:TV1 ADQ1:ADR1 ANM1:ANN1 AXI1:AXJ1 BHE1:BHF1 BRA1:BRB1 CAW1:CAX1 CKS1:CKT1 CUO1:CUP1 DEK1:DEL1 DOG1:DOH1 DYC1:DYD1 EHY1:EHZ1 ERU1:ERV1 FBQ1:FBR1 FLM1:FLN1 FVI1:FVJ1 GFE1:GFF1 GPA1:GPB1 GYW1:GYX1 HIS1:HIT1 HSO1:HSP1 ICK1:ICL1 IMG1:IMH1 IWC1:IWD1 JFY1:JFZ1 JPU1:JPV1 JZQ1:JZR1 KJM1:KJN1 KTI1:KTJ1 LDE1:LDF1 LNA1:LNB1 LWW1:LWX1 MGS1:MGT1 MQO1:MQP1 NAK1:NAL1 NKG1:NKH1 NUC1:NUD1 ODY1:ODZ1 ONU1:ONV1 OXQ1:OXR1 PHM1:PHN1 PRI1:PRJ1 QBE1:QBF1 QLA1:QLB1 QUW1:QUX1 RES1:RET1 ROO1:ROP1 RYK1:RYL1 SIG1:SIH1 SSC1:SSD1 TBY1:TBZ1 TLU1:TLV1 TVQ1:TVR1 UFM1:UFN1 UPI1:UPJ1 UZE1:UZF1 VJA1:VJB1 VSW1:VSX1 L1 H1">
      <formula1>especie</formula1>
    </dataValidation>
    <dataValidation type="list" allowBlank="1" showInputMessage="1" showErrorMessage="1" sqref="WVP1 N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JD1">
      <formula1>epoca</formula1>
    </dataValidation>
    <dataValidation type="list" allowBlank="1" showInputMessage="1" showErrorMessage="1" sqref="WVK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B1">
      <formula1>observador</formula1>
    </dataValidation>
  </dataValidations>
  <pageMargins left="0.7" right="0.7" top="0.75" bottom="0.75" header="0.3" footer="0.3"/>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Instrucciones</vt:lpstr>
      <vt:lpstr>AZUL</vt:lpstr>
      <vt:lpstr>AMARILLO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Charles Boch</cp:lastModifiedBy>
  <dcterms:created xsi:type="dcterms:W3CDTF">2012-01-19T00:30:32Z</dcterms:created>
  <dcterms:modified xsi:type="dcterms:W3CDTF">2014-11-26T00:10:24Z</dcterms:modified>
</cp:coreProperties>
</file>