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4950" windowWidth="15480" windowHeight="5250" tabRatio="695" firstSheet="1" activeTab="3"/>
  </bookViews>
  <sheets>
    <sheet name="Hoja4" sheetId="11" r:id="rId1"/>
    <sheet name="Instrucciones" sheetId="7" r:id="rId2"/>
    <sheet name="Validaciones" sheetId="3" r:id="rId3"/>
    <sheet name="Diversidad de algas" sheetId="12" r:id="rId4"/>
  </sheets>
  <externalReferences>
    <externalReference r:id="rId5"/>
  </externalReferences>
  <definedNames>
    <definedName name="_xlnm._FilterDatabase" localSheetId="3" hidden="1">'Diversidad de algas'!$A$1:$AH$30</definedName>
    <definedName name="_xlnm._FilterDatabase" localSheetId="2" hidden="1">Validaciones!$A$1:$L$52</definedName>
    <definedName name="ABUNDANCIA">Validaciones!$K$2:$K$53</definedName>
    <definedName name="año">Validaciones!$B$2:$B$8</definedName>
    <definedName name="buceo">Validaciones!$D$2:$D$4</definedName>
    <definedName name="distancia">Validaciones!$L$2:$L$33</definedName>
    <definedName name="epoca">Validaciones!$C$2:$C$4</definedName>
    <definedName name="especie">Validaciones!$J$2:$J$9</definedName>
    <definedName name="estadio">[1]Validaciones!$M$2:$M$7</definedName>
    <definedName name="fecha">Validaciones!$B$19:$B$29</definedName>
    <definedName name="guias">Validaciones!$K$2:$K$52</definedName>
    <definedName name="observador">Validaciones!$A$2:$A$12</definedName>
    <definedName name="replica">Validaciones!$E$2:$E$36</definedName>
    <definedName name="sexo">[1]Validaciones!$N$2:$N$5</definedName>
    <definedName name="sitio">Validaciones!$G$2:$G$10</definedName>
    <definedName name="sitioextenso">Validaciones!$H$2:$H$8</definedName>
    <definedName name="talla">[1]Validaciones!$L$2:$L$8</definedName>
    <definedName name="tipositio">Validaciones!$I$2:$I$4</definedName>
    <definedName name="transecto">Validaciones!$F$2:$F$36</definedName>
  </definedNames>
  <calcPr calcId="124519"/>
  <pivotCaches>
    <pivotCache cacheId="0" r:id="rId6"/>
  </pivotCaches>
</workbook>
</file>

<file path=xl/calcChain.xml><?xml version="1.0" encoding="utf-8"?>
<calcChain xmlns="http://schemas.openxmlformats.org/spreadsheetml/2006/main">
  <c r="AG90" i="12"/>
  <c r="V75"/>
  <c r="V76"/>
  <c r="V77"/>
  <c r="V78"/>
  <c r="V79"/>
  <c r="V80"/>
  <c r="V81"/>
  <c r="V82"/>
  <c r="V83"/>
  <c r="V84"/>
  <c r="V85"/>
  <c r="V86"/>
  <c r="V87"/>
  <c r="V88"/>
  <c r="V89"/>
  <c r="V90"/>
  <c r="U75"/>
  <c r="U76"/>
  <c r="U77"/>
  <c r="U78"/>
  <c r="U79"/>
  <c r="U80"/>
  <c r="U81"/>
  <c r="U82"/>
  <c r="U84"/>
  <c r="U85"/>
  <c r="U86"/>
  <c r="U87"/>
  <c r="U88"/>
  <c r="U89"/>
  <c r="U74"/>
  <c r="S75"/>
  <c r="S76"/>
  <c r="S77"/>
  <c r="S78"/>
  <c r="S79"/>
  <c r="S80"/>
  <c r="S81"/>
  <c r="S82"/>
  <c r="S84"/>
  <c r="S85"/>
  <c r="S86"/>
  <c r="S87"/>
  <c r="S88"/>
  <c r="S89"/>
  <c r="Q76"/>
  <c r="Q77"/>
  <c r="Q78"/>
  <c r="Q79"/>
  <c r="Q80"/>
  <c r="Q81"/>
  <c r="Q82"/>
  <c r="Q83"/>
  <c r="Q84"/>
  <c r="Q85"/>
  <c r="Q86"/>
  <c r="Q87"/>
  <c r="Q88"/>
  <c r="Q89"/>
  <c r="Q90"/>
  <c r="O76"/>
  <c r="O77"/>
  <c r="O78"/>
  <c r="O79"/>
  <c r="O80"/>
  <c r="O81"/>
  <c r="O82"/>
  <c r="O83"/>
  <c r="S83" s="1"/>
  <c r="O84"/>
  <c r="O85"/>
  <c r="O86"/>
  <c r="O87"/>
  <c r="O88"/>
  <c r="O89"/>
  <c r="O90"/>
  <c r="U90" s="1"/>
  <c r="AG89"/>
  <c r="AG88"/>
  <c r="AG81"/>
  <c r="AG86"/>
  <c r="AG87"/>
  <c r="AG80"/>
  <c r="AG79"/>
  <c r="AG78"/>
  <c r="AG85"/>
  <c r="AG84"/>
  <c r="G72"/>
  <c r="Y72"/>
  <c r="V72"/>
  <c r="T72"/>
  <c r="Q72"/>
  <c r="O72"/>
  <c r="G71"/>
  <c r="Y71"/>
  <c r="V71"/>
  <c r="T71"/>
  <c r="Q71"/>
  <c r="O71"/>
  <c r="G70"/>
  <c r="Y70"/>
  <c r="V70"/>
  <c r="T70"/>
  <c r="Q70"/>
  <c r="O70"/>
  <c r="AG69"/>
  <c r="Y69"/>
  <c r="V69"/>
  <c r="T69"/>
  <c r="Q69"/>
  <c r="O69"/>
  <c r="AG68"/>
  <c r="Y68"/>
  <c r="V68"/>
  <c r="T68"/>
  <c r="Q68"/>
  <c r="O68"/>
  <c r="G68"/>
  <c r="AG67"/>
  <c r="Y67"/>
  <c r="V67"/>
  <c r="T67"/>
  <c r="Q67"/>
  <c r="O67"/>
  <c r="U67" s="1"/>
  <c r="G67"/>
  <c r="Y66"/>
  <c r="V66"/>
  <c r="T66"/>
  <c r="Q66"/>
  <c r="O66"/>
  <c r="U66" s="1"/>
  <c r="G66"/>
  <c r="G69"/>
  <c r="AG61"/>
  <c r="AG62"/>
  <c r="AG59"/>
  <c r="Y59"/>
  <c r="V59"/>
  <c r="T59"/>
  <c r="Q59"/>
  <c r="O59"/>
  <c r="S90" l="1"/>
  <c r="U83"/>
  <c r="U69"/>
  <c r="U70"/>
  <c r="U71"/>
  <c r="U72"/>
  <c r="S72"/>
  <c r="S71"/>
  <c r="S70"/>
  <c r="S69"/>
  <c r="U68"/>
  <c r="S66"/>
  <c r="S67"/>
  <c r="S68"/>
  <c r="U59"/>
  <c r="S59"/>
  <c r="G59" l="1"/>
  <c r="AG76"/>
  <c r="Y76"/>
  <c r="T76"/>
  <c r="Y74"/>
  <c r="V74"/>
  <c r="T74"/>
  <c r="Q74"/>
  <c r="O74"/>
  <c r="G74"/>
  <c r="G76"/>
  <c r="AG75"/>
  <c r="Y75"/>
  <c r="T75"/>
  <c r="Q75"/>
  <c r="O75"/>
  <c r="G75"/>
  <c r="AG73"/>
  <c r="Y73"/>
  <c r="V73"/>
  <c r="T73"/>
  <c r="Q73"/>
  <c r="O73"/>
  <c r="G73"/>
  <c r="Y65"/>
  <c r="V65"/>
  <c r="T65"/>
  <c r="Q65"/>
  <c r="O65"/>
  <c r="G65"/>
  <c r="AG64"/>
  <c r="Y64"/>
  <c r="V64"/>
  <c r="T64"/>
  <c r="Q64"/>
  <c r="O64"/>
  <c r="G64"/>
  <c r="AG63"/>
  <c r="Y63"/>
  <c r="V63"/>
  <c r="T63"/>
  <c r="Q63"/>
  <c r="O63"/>
  <c r="U64" l="1"/>
  <c r="U63"/>
  <c r="U65"/>
  <c r="U73"/>
  <c r="S74"/>
  <c r="S73"/>
  <c r="S65"/>
  <c r="S64"/>
  <c r="S63"/>
  <c r="G63" l="1"/>
  <c r="Y58"/>
  <c r="V58"/>
  <c r="T58"/>
  <c r="Q58"/>
  <c r="O58"/>
  <c r="G57"/>
  <c r="O57"/>
  <c r="Q57"/>
  <c r="T57"/>
  <c r="V57"/>
  <c r="Y57"/>
  <c r="G58"/>
  <c r="AG56"/>
  <c r="G56"/>
  <c r="Y56"/>
  <c r="V56"/>
  <c r="T56"/>
  <c r="Q56"/>
  <c r="O56"/>
  <c r="AG55"/>
  <c r="Y55"/>
  <c r="V55"/>
  <c r="T55"/>
  <c r="Q55"/>
  <c r="O55"/>
  <c r="S57" l="1"/>
  <c r="U55"/>
  <c r="U56"/>
  <c r="U57"/>
  <c r="U58"/>
  <c r="S58"/>
  <c r="S56"/>
  <c r="S55"/>
  <c r="G55" l="1"/>
  <c r="G52"/>
  <c r="O52"/>
  <c r="Q52"/>
  <c r="T52"/>
  <c r="V52"/>
  <c r="Y52"/>
  <c r="G53"/>
  <c r="O53"/>
  <c r="Q53"/>
  <c r="T53"/>
  <c r="V53"/>
  <c r="Y53"/>
  <c r="G54"/>
  <c r="O54"/>
  <c r="Q54"/>
  <c r="T54"/>
  <c r="V54"/>
  <c r="Y54"/>
  <c r="S54" l="1"/>
  <c r="S53"/>
  <c r="S52"/>
  <c r="U54"/>
  <c r="U53"/>
  <c r="U52"/>
  <c r="G51"/>
  <c r="O51"/>
  <c r="S51" s="1"/>
  <c r="Q51"/>
  <c r="T51"/>
  <c r="V51"/>
  <c r="Y51"/>
  <c r="G50"/>
  <c r="O50"/>
  <c r="Q50"/>
  <c r="S50"/>
  <c r="T50"/>
  <c r="U50"/>
  <c r="V50"/>
  <c r="Y50"/>
  <c r="G49"/>
  <c r="O49"/>
  <c r="Q49"/>
  <c r="S49"/>
  <c r="T49"/>
  <c r="U49"/>
  <c r="V49"/>
  <c r="Y49"/>
  <c r="G48"/>
  <c r="O48"/>
  <c r="Q48"/>
  <c r="S48"/>
  <c r="T48"/>
  <c r="U48"/>
  <c r="V48"/>
  <c r="Y48"/>
  <c r="U51" l="1"/>
  <c r="G47"/>
  <c r="O47"/>
  <c r="Q47"/>
  <c r="T47"/>
  <c r="V47"/>
  <c r="Y47"/>
  <c r="G46"/>
  <c r="O46"/>
  <c r="Q46"/>
  <c r="S46" s="1"/>
  <c r="T46"/>
  <c r="V46"/>
  <c r="Y46"/>
  <c r="G45"/>
  <c r="O45"/>
  <c r="Q45"/>
  <c r="S45" s="1"/>
  <c r="T45"/>
  <c r="V45"/>
  <c r="Y45"/>
  <c r="AG44"/>
  <c r="G44"/>
  <c r="O44"/>
  <c r="Q44"/>
  <c r="T44"/>
  <c r="V44"/>
  <c r="Y44"/>
  <c r="AG43"/>
  <c r="G43"/>
  <c r="O43"/>
  <c r="Q43"/>
  <c r="S43" s="1"/>
  <c r="T43"/>
  <c r="V43"/>
  <c r="Y43"/>
  <c r="G42"/>
  <c r="O42"/>
  <c r="Q42"/>
  <c r="S42" s="1"/>
  <c r="T42"/>
  <c r="V42"/>
  <c r="Y42"/>
  <c r="G41"/>
  <c r="O41"/>
  <c r="Q41"/>
  <c r="S41" s="1"/>
  <c r="T41"/>
  <c r="V41"/>
  <c r="Y41"/>
  <c r="G40"/>
  <c r="O40"/>
  <c r="Q40"/>
  <c r="T40"/>
  <c r="V40"/>
  <c r="Y40"/>
  <c r="G39"/>
  <c r="O39"/>
  <c r="Q39"/>
  <c r="S39" s="1"/>
  <c r="T39"/>
  <c r="V39"/>
  <c r="Y39"/>
  <c r="AG38"/>
  <c r="G38"/>
  <c r="O38"/>
  <c r="Q38"/>
  <c r="T38"/>
  <c r="V38"/>
  <c r="Y38"/>
  <c r="AG37"/>
  <c r="G37"/>
  <c r="O37"/>
  <c r="Q37"/>
  <c r="S37" s="1"/>
  <c r="T37"/>
  <c r="V37"/>
  <c r="Y37"/>
  <c r="AG36"/>
  <c r="G36"/>
  <c r="O36"/>
  <c r="U36" s="1"/>
  <c r="Q36"/>
  <c r="T36"/>
  <c r="V36"/>
  <c r="Y36"/>
  <c r="G35"/>
  <c r="O35"/>
  <c r="Q35"/>
  <c r="T35"/>
  <c r="V35"/>
  <c r="Y35"/>
  <c r="G34"/>
  <c r="O34"/>
  <c r="Q34"/>
  <c r="T34"/>
  <c r="V34"/>
  <c r="Y34"/>
  <c r="G33"/>
  <c r="O33"/>
  <c r="Q33"/>
  <c r="T33"/>
  <c r="V33"/>
  <c r="Y33"/>
  <c r="G32"/>
  <c r="O32"/>
  <c r="Q32"/>
  <c r="T32"/>
  <c r="V32"/>
  <c r="Y32"/>
  <c r="G31"/>
  <c r="O31"/>
  <c r="Q31"/>
  <c r="T31"/>
  <c r="V31"/>
  <c r="Y31"/>
  <c r="AG30"/>
  <c r="G30"/>
  <c r="O30"/>
  <c r="Q30"/>
  <c r="T30"/>
  <c r="V30"/>
  <c r="Y30"/>
  <c r="Y28"/>
  <c r="V28"/>
  <c r="T28"/>
  <c r="Q28"/>
  <c r="O28"/>
  <c r="G28"/>
  <c r="G29"/>
  <c r="O29"/>
  <c r="Q29"/>
  <c r="S29" s="1"/>
  <c r="T29"/>
  <c r="U29"/>
  <c r="V29"/>
  <c r="Y29"/>
  <c r="G27"/>
  <c r="O27"/>
  <c r="Q27"/>
  <c r="S27"/>
  <c r="T27"/>
  <c r="U27"/>
  <c r="V27"/>
  <c r="Y27"/>
  <c r="G26"/>
  <c r="O26"/>
  <c r="Q26"/>
  <c r="S26"/>
  <c r="T26"/>
  <c r="U26"/>
  <c r="V26"/>
  <c r="Y26"/>
  <c r="AG25"/>
  <c r="G25"/>
  <c r="O25"/>
  <c r="Q25"/>
  <c r="S25" s="1"/>
  <c r="T25"/>
  <c r="U25"/>
  <c r="V25"/>
  <c r="Y25"/>
  <c r="AG24"/>
  <c r="G24"/>
  <c r="O24"/>
  <c r="Q24"/>
  <c r="S24" s="1"/>
  <c r="T24"/>
  <c r="U24"/>
  <c r="V24"/>
  <c r="Y24"/>
  <c r="G23"/>
  <c r="O23"/>
  <c r="U23" s="1"/>
  <c r="Q23"/>
  <c r="T23"/>
  <c r="V23"/>
  <c r="Y23"/>
  <c r="G22"/>
  <c r="O22"/>
  <c r="Q22"/>
  <c r="T22"/>
  <c r="V22"/>
  <c r="Y22"/>
  <c r="G15"/>
  <c r="O15"/>
  <c r="U15" s="1"/>
  <c r="Q15"/>
  <c r="T15"/>
  <c r="V15"/>
  <c r="Y15"/>
  <c r="G14"/>
  <c r="O14"/>
  <c r="U14" s="1"/>
  <c r="Q14"/>
  <c r="T14"/>
  <c r="V14"/>
  <c r="Y14"/>
  <c r="AG13"/>
  <c r="G13"/>
  <c r="O13"/>
  <c r="Q13"/>
  <c r="T13"/>
  <c r="V13"/>
  <c r="Y13"/>
  <c r="AG12"/>
  <c r="G12"/>
  <c r="O12"/>
  <c r="U12" s="1"/>
  <c r="Q12"/>
  <c r="T12"/>
  <c r="V12"/>
  <c r="Y12"/>
  <c r="AG11"/>
  <c r="G11"/>
  <c r="O11"/>
  <c r="Q11"/>
  <c r="T11"/>
  <c r="V11"/>
  <c r="Y11"/>
  <c r="AG10"/>
  <c r="G10"/>
  <c r="O10"/>
  <c r="Q10"/>
  <c r="T10"/>
  <c r="V10"/>
  <c r="Y10"/>
  <c r="AG9"/>
  <c r="G9"/>
  <c r="O9"/>
  <c r="Q9"/>
  <c r="T9"/>
  <c r="V9"/>
  <c r="Y9"/>
  <c r="G8"/>
  <c r="O8"/>
  <c r="Q8"/>
  <c r="T8"/>
  <c r="V8"/>
  <c r="Y8"/>
  <c r="G7"/>
  <c r="O7"/>
  <c r="Q7"/>
  <c r="T7"/>
  <c r="V7"/>
  <c r="Y7"/>
  <c r="AG6"/>
  <c r="G6"/>
  <c r="O6"/>
  <c r="Q6"/>
  <c r="T6"/>
  <c r="V6"/>
  <c r="Y6"/>
  <c r="G5"/>
  <c r="O5"/>
  <c r="Q5"/>
  <c r="T5"/>
  <c r="V5"/>
  <c r="Y5"/>
  <c r="G4"/>
  <c r="O4"/>
  <c r="Q4"/>
  <c r="T4"/>
  <c r="V4"/>
  <c r="Y4"/>
  <c r="AG3"/>
  <c r="AG4"/>
  <c r="AG5"/>
  <c r="AG8"/>
  <c r="O3"/>
  <c r="G3"/>
  <c r="Q3"/>
  <c r="S3" s="1"/>
  <c r="T3"/>
  <c r="U3"/>
  <c r="V3"/>
  <c r="Y3"/>
  <c r="AG2"/>
  <c r="U7" l="1"/>
  <c r="U9"/>
  <c r="S47"/>
  <c r="S32"/>
  <c r="S34"/>
  <c r="S35"/>
  <c r="U31"/>
  <c r="U32"/>
  <c r="S33"/>
  <c r="U34"/>
  <c r="U35"/>
  <c r="S36"/>
  <c r="U37"/>
  <c r="S38"/>
  <c r="U39"/>
  <c r="U40"/>
  <c r="U41"/>
  <c r="U42"/>
  <c r="U43"/>
  <c r="S44"/>
  <c r="U45"/>
  <c r="U46"/>
  <c r="U47"/>
  <c r="U38"/>
  <c r="U44"/>
  <c r="S40"/>
  <c r="U33"/>
  <c r="S31"/>
  <c r="U13"/>
  <c r="U8"/>
  <c r="S9"/>
  <c r="S11"/>
  <c r="S12"/>
  <c r="S13"/>
  <c r="S14"/>
  <c r="U6"/>
  <c r="S6"/>
  <c r="S7"/>
  <c r="U11"/>
  <c r="S15"/>
  <c r="U30"/>
  <c r="U4"/>
  <c r="S8"/>
  <c r="S23"/>
  <c r="U22"/>
  <c r="U5"/>
  <c r="U28"/>
  <c r="S30"/>
  <c r="S28"/>
  <c r="S22"/>
  <c r="S10"/>
  <c r="U10"/>
  <c r="S5"/>
  <c r="S4"/>
  <c r="Y2"/>
  <c r="V2"/>
  <c r="T2"/>
  <c r="Q2"/>
  <c r="O2"/>
  <c r="U2" l="1"/>
  <c r="S2"/>
  <c r="G2" l="1"/>
</calcChain>
</file>

<file path=xl/comments1.xml><?xml version="1.0" encoding="utf-8"?>
<comments xmlns="http://schemas.openxmlformats.org/spreadsheetml/2006/main">
  <authors>
    <author>User</author>
    <author>Jorge</author>
  </authors>
  <commentList>
    <comment ref="A1" authorId="0">
      <text>
        <r>
          <rPr>
            <sz val="9"/>
            <color indexed="81"/>
            <rFont val="Arial"/>
            <family val="2"/>
          </rPr>
          <t>Nombre completo del observador con el apellido paterno.</t>
        </r>
        <r>
          <rPr>
            <sz val="8"/>
            <color indexed="81"/>
            <rFont val="Tahoma"/>
            <family val="2"/>
          </rPr>
          <t xml:space="preserve">
</t>
        </r>
      </text>
    </comment>
    <comment ref="C1" authorId="0">
      <text>
        <r>
          <rPr>
            <sz val="9"/>
            <color indexed="81"/>
            <rFont val="Arial"/>
            <family val="2"/>
          </rPr>
          <t>Epoca en la se realizo el buceo.                                                                    1: enero-junio                                                                                             2: julio-diciembre</t>
        </r>
      </text>
    </comment>
    <comment ref="D1" authorId="0">
      <text>
        <r>
          <rPr>
            <sz val="9"/>
            <color indexed="81"/>
            <rFont val="Arial"/>
            <family val="2"/>
          </rPr>
          <t>Numero de buceo. Se asignara un numero consecutivo por cada buceo que se realice por dia</t>
        </r>
      </text>
    </comment>
    <comment ref="E1" authorId="0">
      <text>
        <r>
          <rPr>
            <sz val="9"/>
            <color indexed="81"/>
            <rFont val="Arial"/>
            <family val="2"/>
          </rPr>
          <t>Número de replica (Censo). Cada buzo asignara un número consecutivo por dia.</t>
        </r>
      </text>
    </comment>
    <comment ref="F1" authorId="0">
      <text>
        <r>
          <rPr>
            <sz val="9"/>
            <color indexed="81"/>
            <rFont val="Arial"/>
            <family val="2"/>
          </rPr>
          <t>Número de transecto. Se asignara un número consecutivo por dia, de acuerdo a la epoca y sitio del censo.</t>
        </r>
      </text>
    </comment>
    <comment ref="G1" authorId="0">
      <text>
        <r>
          <rPr>
            <sz val="9"/>
            <color indexed="81"/>
            <rFont val="Arial"/>
            <family val="2"/>
          </rPr>
          <t>Nombre del bloque en donde se realizó el censo de acuerdo a la nomenclatura de la cooperativa, sitios de reservas: Bajo 8 Brazas, EL Cochi, El Criadero, Isla Carmen, Isla Coronado, Isla Danzante, Isla San Idelfonso, Las Tijeras, Puerto Escondido, Punta Balandra.</t>
        </r>
      </text>
    </comment>
    <comment ref="H1" authorId="0">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I1" authorId="0">
      <text>
        <r>
          <rPr>
            <sz val="9"/>
            <color indexed="81"/>
            <rFont val="Arial"/>
            <family val="2"/>
          </rPr>
          <t xml:space="preserve">Tipo de sitio:
Agregacion:  1
No agregacion:  2
</t>
        </r>
      </text>
    </comment>
    <comment ref="J1" authorId="1">
      <text>
        <r>
          <rPr>
            <sz val="9"/>
            <color indexed="81"/>
            <rFont val="Arial"/>
            <family val="2"/>
          </rPr>
          <t>Numero total de organismos de todas las especies observadas en el transecto sin importar el tamaño, el genero o la edad.</t>
        </r>
      </text>
    </comment>
  </commentList>
</comments>
</file>

<file path=xl/comments2.xml><?xml version="1.0" encoding="utf-8"?>
<comments xmlns="http://schemas.openxmlformats.org/spreadsheetml/2006/main">
  <authors>
    <author>Jorge</author>
    <author>User</author>
    <author xml:space="preserve"> paco</author>
  </authors>
  <commentList>
    <comment ref="A1" authorId="0">
      <text>
        <r>
          <rPr>
            <sz val="9"/>
            <color indexed="81"/>
            <rFont val="Arial"/>
            <family val="2"/>
          </rPr>
          <t>Iniciales del lugar de muestreo general, después un guion y la fecha de cuando se realizó el muestreo, después se incluyen las inciales de la persona que hizo el censo, únicamente usar dos letras, y cuando se repitan las iniciales usar numeros: 1) Andrea Saenz AS, 2) Abraham Mendoza AM, 3) Jorge Torre JT, 4) Francisco Fernandez FF y, 5) Buck Horn, finalmente se incluye el número de buceo y el número de replica.  Por ejemplo: IN-150806-AM-1-1-DP</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1">
      <text>
        <r>
          <rPr>
            <sz val="9"/>
            <color indexed="81"/>
            <rFont val="Arial"/>
            <family val="2"/>
          </rPr>
          <t xml:space="preserve">Dia, mes y año de cuando se realizo el censo, dia con numero, nombre abreviado del mes con las tres primeras letras (ene, feb, etc) y el año completo, no abreviado. Por ejemplo: 4/ago/2006.
</t>
        </r>
      </text>
    </comment>
    <comment ref="E1" authorId="1">
      <text>
        <r>
          <rPr>
            <sz val="9"/>
            <color indexed="81"/>
            <rFont val="Arial"/>
            <family val="2"/>
          </rPr>
          <t xml:space="preserve">Hora de inicio del transecto usando formato de 24 horas, por ejemplo: 12:34.
</t>
        </r>
      </text>
    </comment>
    <comment ref="F1" authorId="1">
      <text>
        <r>
          <rPr>
            <sz val="9"/>
            <color indexed="81"/>
            <rFont val="Arial"/>
            <family val="2"/>
          </rPr>
          <t>Hora final del transecto usando formato de 24 horas, por ejemplo: 12:54.</t>
        </r>
      </text>
    </comment>
    <comment ref="G1" authorId="1">
      <text>
        <r>
          <rPr>
            <sz val="9"/>
            <color indexed="81"/>
            <rFont val="Arial"/>
            <family val="2"/>
          </rPr>
          <t>Diferencia entre la hora de inicio y final del transecto en minutos.</t>
        </r>
      </text>
    </comment>
    <comment ref="H1" authorId="1">
      <text>
        <r>
          <rPr>
            <sz val="9"/>
            <color indexed="81"/>
            <rFont val="Arial"/>
            <family val="2"/>
          </rPr>
          <t>Epoca en la se realizo el buceo.                                                                    1: enero-junio                                                                                             2: julio-diciembre</t>
        </r>
      </text>
    </comment>
    <comment ref="I1" authorId="1">
      <text>
        <r>
          <rPr>
            <sz val="9"/>
            <color indexed="81"/>
            <rFont val="Arial"/>
            <family val="2"/>
          </rPr>
          <t>Numero de buceo. Se asignara un numero consecutivo por cada buceo que se realice por dia</t>
        </r>
      </text>
    </comment>
    <comment ref="J1" authorId="1">
      <text>
        <r>
          <rPr>
            <sz val="9"/>
            <color indexed="81"/>
            <rFont val="Arial"/>
            <family val="2"/>
          </rPr>
          <t>Número de replica (Censo). Cada buzo asignara un número consecutivo por dia.</t>
        </r>
      </text>
    </comment>
    <comment ref="K1" authorId="1">
      <text>
        <r>
          <rPr>
            <sz val="9"/>
            <color indexed="81"/>
            <rFont val="Arial"/>
            <family val="2"/>
          </rPr>
          <t>Número de transecto. Se asignara un número consecutivo por dia, de acuerdo a la epoca y sitio del censo.</t>
        </r>
      </text>
    </comment>
    <comment ref="L1" authorId="1">
      <text>
        <r>
          <rPr>
            <sz val="9"/>
            <color indexed="81"/>
            <rFont val="Arial"/>
            <family val="2"/>
          </rPr>
          <t>Nombre del bloque en donde se realizó el censo de acuerdo a la nomenclatura de la cooperativa, sitios de reservas: Bajo 8 Brazas, EL Cochi, El Criadero, Isla Carmen, Isla Coronado, Isla Danzante, Isla San Idelfonso, Las Tijeras, Puerto Escondido, Punta Balandra.</t>
        </r>
      </text>
    </comment>
    <comment ref="M1" authorId="1">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N1" authorId="1">
      <text>
        <r>
          <rPr>
            <sz val="9"/>
            <color indexed="81"/>
            <rFont val="Arial"/>
            <family val="2"/>
          </rPr>
          <t xml:space="preserve">Tipo de sitio:
Agregacion:  1
No agregacion:  2
</t>
        </r>
      </text>
    </comment>
    <comment ref="O1" authorId="1">
      <text>
        <r>
          <rPr>
            <sz val="9"/>
            <color indexed="81"/>
            <rFont val="Arial"/>
            <family val="2"/>
          </rPr>
          <t>Profundidad inicial del transecto en pies.</t>
        </r>
        <r>
          <rPr>
            <sz val="8"/>
            <color indexed="81"/>
            <rFont val="Tahoma"/>
            <family val="2"/>
          </rPr>
          <t xml:space="preserve">
</t>
        </r>
      </text>
    </comment>
    <comment ref="P1" authorId="1">
      <text>
        <r>
          <rPr>
            <sz val="9"/>
            <color indexed="81"/>
            <rFont val="Arial"/>
            <family val="2"/>
          </rPr>
          <t>Profundidad inicial del transecto en metros.</t>
        </r>
        <r>
          <rPr>
            <sz val="8"/>
            <color indexed="81"/>
            <rFont val="Tahoma"/>
            <family val="2"/>
          </rPr>
          <t xml:space="preserve">
</t>
        </r>
      </text>
    </comment>
    <comment ref="Q1" authorId="1">
      <text>
        <r>
          <rPr>
            <sz val="9"/>
            <color indexed="81"/>
            <rFont val="Arial"/>
            <family val="2"/>
          </rPr>
          <t>Profundidad final del transecto en pies.</t>
        </r>
        <r>
          <rPr>
            <sz val="8"/>
            <color indexed="81"/>
            <rFont val="Tahoma"/>
            <family val="2"/>
          </rPr>
          <t xml:space="preserve">
</t>
        </r>
      </text>
    </comment>
    <comment ref="R1" authorId="1">
      <text>
        <r>
          <rPr>
            <sz val="9"/>
            <color indexed="81"/>
            <rFont val="Arial"/>
            <family val="2"/>
          </rPr>
          <t>Profundidad final del transecto en metros.</t>
        </r>
        <r>
          <rPr>
            <sz val="8"/>
            <color indexed="81"/>
            <rFont val="Tahoma"/>
            <family val="2"/>
          </rPr>
          <t xml:space="preserve">
</t>
        </r>
      </text>
    </comment>
    <comment ref="S1" authorId="1">
      <text>
        <r>
          <rPr>
            <sz val="9"/>
            <color indexed="81"/>
            <rFont val="Arial"/>
            <family val="2"/>
          </rPr>
          <t>Profundidad maxima del transecto en pies.</t>
        </r>
        <r>
          <rPr>
            <sz val="8"/>
            <color indexed="81"/>
            <rFont val="Tahoma"/>
            <family val="2"/>
          </rPr>
          <t xml:space="preserve">
</t>
        </r>
      </text>
    </comment>
    <comment ref="T1" authorId="1">
      <text>
        <r>
          <rPr>
            <sz val="9"/>
            <color indexed="81"/>
            <rFont val="Arial"/>
            <family val="2"/>
          </rPr>
          <t>Profundidad maxima del transecto en metros.</t>
        </r>
      </text>
    </comment>
    <comment ref="U1" authorId="1">
      <text>
        <r>
          <rPr>
            <sz val="9"/>
            <color indexed="81"/>
            <rFont val="Arial"/>
            <family val="2"/>
          </rPr>
          <t>Profundidad media del transecto en pies.</t>
        </r>
      </text>
    </comment>
    <comment ref="V1" authorId="1">
      <text>
        <r>
          <rPr>
            <sz val="9"/>
            <color indexed="81"/>
            <rFont val="Arial"/>
            <family val="2"/>
          </rPr>
          <t>Profundidad media del transecto en metros.</t>
        </r>
      </text>
    </comment>
    <comment ref="W1" authorId="1">
      <text>
        <r>
          <rPr>
            <sz val="9"/>
            <color indexed="81"/>
            <rFont val="Arial"/>
            <family val="2"/>
          </rPr>
          <t>Latitud en grados decimales . Por ejemplo: 27.56789.</t>
        </r>
        <r>
          <rPr>
            <sz val="8"/>
            <color indexed="81"/>
            <rFont val="Tahoma"/>
            <family val="2"/>
          </rPr>
          <t xml:space="preserve">
</t>
        </r>
      </text>
    </comment>
    <comment ref="X1" authorId="1">
      <text>
        <r>
          <rPr>
            <sz val="9"/>
            <color indexed="81"/>
            <rFont val="Arial"/>
            <family val="2"/>
          </rPr>
          <t>Longitud en  grados  decimales . Por ejemplo: 115.56778.</t>
        </r>
        <r>
          <rPr>
            <sz val="8"/>
            <color indexed="81"/>
            <rFont val="Tahoma"/>
            <family val="2"/>
          </rPr>
          <t xml:space="preserve">
</t>
        </r>
      </text>
    </comment>
    <comment ref="Y1" authorId="1">
      <text>
        <r>
          <rPr>
            <sz val="9"/>
            <color indexed="81"/>
            <rFont val="Arial"/>
            <family val="2"/>
          </rPr>
          <t>Temperatura del agua durante el censo en grados fahrenheit.</t>
        </r>
        <r>
          <rPr>
            <sz val="8"/>
            <color indexed="81"/>
            <rFont val="Tahoma"/>
            <family val="2"/>
          </rPr>
          <t xml:space="preserve">
</t>
        </r>
      </text>
    </comment>
    <comment ref="Z1" authorId="1">
      <text>
        <r>
          <rPr>
            <sz val="9"/>
            <color indexed="81"/>
            <rFont val="Arial"/>
            <family val="2"/>
          </rPr>
          <t xml:space="preserve">Temperatura del agua durante el censo en grados centigrados.
</t>
        </r>
      </text>
    </comment>
    <comment ref="AA1" authorId="1">
      <text>
        <r>
          <rPr>
            <sz val="9"/>
            <color indexed="81"/>
            <rFont val="Arial"/>
            <family val="2"/>
          </rPr>
          <t>Visibilidad durante el censo en metros.</t>
        </r>
        <r>
          <rPr>
            <sz val="8"/>
            <color indexed="81"/>
            <rFont val="Tahoma"/>
            <family val="2"/>
          </rPr>
          <t xml:space="preserve">
</t>
        </r>
      </text>
    </comment>
    <comment ref="AC1" authorId="0">
      <text>
        <r>
          <rPr>
            <sz val="9"/>
            <color indexed="81"/>
            <rFont val="Arial"/>
            <family val="2"/>
          </rPr>
          <t>Numero total de organismos de todas las especies observadas en el transecto sin importar el tamaño, el genero o la edad.</t>
        </r>
      </text>
    </comment>
    <comment ref="AF1" authorId="2">
      <text>
        <r>
          <rPr>
            <sz val="8"/>
            <color indexed="81"/>
            <rFont val="Tahoma"/>
            <family val="2"/>
          </rPr>
          <t xml:space="preserve">Distancia a la que se encontraron 30 organismos
</t>
        </r>
      </text>
    </comment>
    <comment ref="AH1" authorId="2">
      <text>
        <r>
          <rPr>
            <sz val="8"/>
            <color indexed="81"/>
            <rFont val="Tahoma"/>
            <family val="2"/>
          </rPr>
          <t xml:space="preserve">Especies invasivas o exoticas
</t>
        </r>
      </text>
    </comment>
  </commentList>
</comments>
</file>

<file path=xl/sharedStrings.xml><?xml version="1.0" encoding="utf-8"?>
<sst xmlns="http://schemas.openxmlformats.org/spreadsheetml/2006/main" count="725" uniqueCount="252">
  <si>
    <t>observador</t>
  </si>
  <si>
    <t>fecha</t>
  </si>
  <si>
    <t>año</t>
  </si>
  <si>
    <t>tiempo inicio</t>
  </si>
  <si>
    <t>tiempo final</t>
  </si>
  <si>
    <t>tiempo total</t>
  </si>
  <si>
    <t>epoca</t>
  </si>
  <si>
    <t>no. buceo</t>
  </si>
  <si>
    <t>no. replica</t>
  </si>
  <si>
    <t>no. transecto</t>
  </si>
  <si>
    <t>sitio</t>
  </si>
  <si>
    <t>sitio en extenso</t>
  </si>
  <si>
    <t>tipo de 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</si>
  <si>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</si>
  <si>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</si>
  <si>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</si>
  <si>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</si>
  <si>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</si>
  <si>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</si>
  <si>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</si>
  <si>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</si>
  <si>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</si>
  <si>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</si>
  <si>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</si>
  <si>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</si>
  <si>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</si>
  <si>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especie</t>
  </si>
  <si>
    <t>abundancia</t>
  </si>
  <si>
    <t>Arturo Hernandez</t>
  </si>
  <si>
    <t>Sargazo gigante</t>
  </si>
  <si>
    <t>Pterygophora</t>
  </si>
  <si>
    <t>Laminaria</t>
  </si>
  <si>
    <t>código</t>
  </si>
  <si>
    <t>Nombre completo del observador con el apellido paterno.</t>
  </si>
  <si>
    <t>Hora de inicio del transecto usando formato de 24 horas, por ejemplo: 12:34.</t>
  </si>
  <si>
    <t>Hora final del transecto usando formato de 24 horas, por ejemplo: 12:54.</t>
  </si>
  <si>
    <t>Diferencia entre la hora de inicio y final del transecto en minutos.</t>
  </si>
  <si>
    <t>Número de transecto. Se asignara un número consecutivo por dia, de acuerdo a la epoca y sitio del censo.</t>
  </si>
  <si>
    <t>Tipo de sitio: reserva es 1 y bloque es 2.</t>
  </si>
  <si>
    <t>zona</t>
  </si>
  <si>
    <t>Profundidad inicial del transecto en pies.</t>
  </si>
  <si>
    <t>Profundidad inicial del transecto en metros.</t>
  </si>
  <si>
    <t>Profundidad final del transecto en pies.</t>
  </si>
  <si>
    <t>Profundidad final del transecto en metros.</t>
  </si>
  <si>
    <t>Profundidad maxima del transecto en pies.</t>
  </si>
  <si>
    <t>Profundidad maxima del transecto en metros.</t>
  </si>
  <si>
    <t>Profundidad media del transecto en pies.</t>
  </si>
  <si>
    <t>Profundidad media del transecto en metros.</t>
  </si>
  <si>
    <t>Temperatura del agua durante el censo en grados fahrenheit.</t>
  </si>
  <si>
    <t>Temperatura del agua durante el censo en grados centigrados.</t>
  </si>
  <si>
    <t>Visibilidad durante el censo en metros.</t>
  </si>
  <si>
    <t>abundancia total</t>
  </si>
  <si>
    <t>Número total de organismos de todas las especies observadas en el transecto.</t>
  </si>
  <si>
    <t>especies totales</t>
  </si>
  <si>
    <t>Número total de especies observadas en el transecto.</t>
  </si>
  <si>
    <t>comentarios</t>
  </si>
  <si>
    <t>Comentarios generales, observación de otras especies importantes no incluidas en la lista, por ejemplo: tortugas, mantarayas, tiburones, lenguados, entre otros.</t>
  </si>
  <si>
    <t>Mary Luna</t>
  </si>
  <si>
    <t>n/d</t>
  </si>
  <si>
    <t>Observaciones</t>
  </si>
  <si>
    <t>Caulerpa</t>
  </si>
  <si>
    <t>Distancia</t>
  </si>
  <si>
    <t>Algas</t>
  </si>
  <si>
    <t>Introducción</t>
  </si>
  <si>
    <t xml:space="preserve">Esta es la base de datos para alimentar la información recolectada durante los censos (replicas) que se esten realizando en las reservas marinas completamente protegidas y en las zonas control alrededor de la Isla Natividad. Se establecieron dos reservas marinas, La Plana, Las Cuevas y Piedras Negras, y tres sitios control, Tivo, La Dulce y La Reventadora de Babencho.  </t>
  </si>
  <si>
    <t>El entrenamiento a los buzos comerciales de la cooperativa estuvo a cargo de Reef Check California (Craig Schuman y Mari Luna). Los buzos participantes son: 1) Ismael Estrada "Mike", 2) Juan Carlos Hernandez, 3) Alonso Grosso "Groso", 4) Abraham Mayoral "Sapo", 5) Jesus Alonso Ramirez "Cejas", 6) Roberto Vazquez "Toshy". Además se contó con la participación del técnico de la cooperativa Antonio Espinoza, y de personal de COBI, Luis Bourillón, Andrea Saenz, Abraham Mendoza, Gabriela Garza y Jorge Torre. El entrenamiento se realizó entre el 7 y 11 de agosto del 2006.</t>
  </si>
  <si>
    <t>Este proyecto es una coolaboración entre la SCPP Buzos y Pescadores de la Baja California y Comunidad y Biodiversidad, A.C.</t>
  </si>
  <si>
    <t>Importante</t>
  </si>
  <si>
    <t xml:space="preserve">* Un censo, una replica o un transecto es lo mismo. Son los conteos resultantes a lo largo de un transecto. Por ejemplo, un censo, transecto o replica de algas, el número total individuos de cada una de las especies observadas a lo largo de la cinta de 30 m que se colocó. </t>
  </si>
  <si>
    <r>
      <t xml:space="preserve">* </t>
    </r>
    <r>
      <rPr>
        <b/>
        <sz val="10"/>
        <rFont val="Arial"/>
        <family val="2"/>
      </rPr>
      <t>Características del transecto</t>
    </r>
    <r>
      <rPr>
        <sz val="11"/>
        <color theme="1"/>
        <rFont val="Calibri"/>
        <family val="2"/>
        <scheme val="minor"/>
      </rPr>
      <t xml:space="preserve">. El transecto de algas es de 30 m de largo por 2 m de ancho. Tiene una duración no mayor a 10 minutos. Se contabilizan únicamente dos especies, la coliflor y el sargazo gigante. </t>
    </r>
    <r>
      <rPr>
        <b/>
        <sz val="10"/>
        <rFont val="Arial"/>
        <family val="2"/>
      </rPr>
      <t xml:space="preserve">Coliflor. </t>
    </r>
    <r>
      <rPr>
        <sz val="11"/>
        <color theme="1"/>
        <rFont val="Calibri"/>
        <family val="2"/>
        <scheme val="minor"/>
      </rPr>
      <t xml:space="preserve"> En el caso de la coliflor,  se cuentan aquellas plantas mayores o igual a 30 cm de alto, y cuando se han contado 50 individuos se deja de contar y se anota la distancia que se ha recorrido en el transecto (en metros). </t>
    </r>
    <r>
      <rPr>
        <b/>
        <sz val="10"/>
        <rFont val="Arial"/>
        <family val="2"/>
      </rPr>
      <t xml:space="preserve">Sargazo gigante. </t>
    </r>
    <r>
      <rPr>
        <sz val="11"/>
        <color theme="1"/>
        <rFont val="Calibri"/>
        <family val="2"/>
        <scheme val="minor"/>
      </rPr>
      <t xml:space="preserve">Para el caso del sargazo gigante, se cuentan aquellas plantas mayores o igual a 1 m y hasta 30 individuos, se anota la distancia recorrida en el transecto (en metros). Además se cuenta el número de guias de cada una de las plantas (indiviudos) del sargazo gigante. No se cuentan los sargazos que estan adheridos a rocas flotantes. </t>
    </r>
  </si>
  <si>
    <r>
      <t>*</t>
    </r>
    <r>
      <rPr>
        <sz val="10"/>
        <color indexed="10"/>
        <rFont val="Arial"/>
        <family val="2"/>
      </rPr>
      <t xml:space="preserve"> Cuando no exista el dato para ser alimentado a la base de datos, usar las siguientes opciones: 1) ND (no se tomó el dato) o 2) NA (no aplica). Por ejemplo, sino se tomó el dato del número de buceo se escribe ND, cuando no se tiene el nombre del sitio en extenso se escribe NA. Si falta información nunca usar ceros (0).</t>
    </r>
  </si>
  <si>
    <r>
      <t>*</t>
    </r>
    <r>
      <rPr>
        <b/>
        <sz val="10"/>
        <color indexed="10"/>
        <rFont val="Arial"/>
        <family val="2"/>
      </rPr>
      <t xml:space="preserve"> Cuando se guarden cambios en la base de datos siempre escribir en el nombre del archivo la fecha. Por ejemplo: RM natividad algas (14jul06).</t>
    </r>
  </si>
  <si>
    <t>nombre de campo</t>
  </si>
  <si>
    <t>descripción</t>
  </si>
  <si>
    <t>datos en todas las hojas</t>
  </si>
  <si>
    <t>Este es un código que identifica cada dato obtenido en cada censo. Se construye con las iniciales del lugar de muestreo general. Por ejemplo, Isla Natividad sería IN, después un guión y la fecha de cuándo se realizó el muestreo, por ejemplo: 150806, que es el 15 de agosto del 2007. Después se incluyen las inciales de la persona que hizo el censo, únicamente usar dos letras, y cuando se repitan las iniciales usar números. Las inciales serían: 1)  Abraham Mendoza AM1, 2) Abraham Mayoral AM2 , 3) Alonso Grosso AG, 4) Alonso Ramírez AR, 5) Antonio Espinoza AE y 6) Juan Hernandez JH. Finalmente se incluye el número de buceo y el número de replica. Por ejemplo: IN-150806-AM1-1-1-AM: buceo 1, replica 1 de Abraham Mendoza el 15 de agosto del 2006 en la Isla Natividad, Algas Marinas.</t>
  </si>
  <si>
    <t>Día, mes y año de cuando se realizó el censo, con el siguiente formato, día con número, nombre abreviado del mes con tres letras (ene, feb, mar, abr, may, jun, jul, ago, sep, oct, nov, dic) y el año completo, no abreviado. Por ejemplo: 4/ago/2006.</t>
  </si>
  <si>
    <t>Año en el que se realizo el buceo este se escribe con números y completo (p.e 2006)</t>
  </si>
  <si>
    <t>Epoca en la se realizo el buceo. 1: enero-junio, 2: julio-diciembre</t>
  </si>
  <si>
    <t>Número de buceo. Se estaran realizando en promedio 2 buceos por dia, por lo que habrá un 1 para el primer buceo y un 2 para el segundo buceo.</t>
  </si>
  <si>
    <t>Número de replica (censo). Cada buzo asignara un número consecutivo por dia.</t>
  </si>
  <si>
    <t>Nombre del bloque en donde se realizó el censo de acuerdo a la nomenclatura de la cooperativa, sitios de reservas: La Plana, Las Cuevas y Piedras Negras, y sitios control: Tivo, La Dulce y La Reventadora de Babencho.</t>
  </si>
  <si>
    <t>Nombre extenso del bloque en donde se realizó el censo de acuerdo a la nomenclatura de la cooperativa: El Tivo, La Dulce, La Plana, La Reventadora de Babencho, Las Cuevas, Las Cuevas Reserva bloque III y Punta Prieta.</t>
  </si>
  <si>
    <t>tipo sitio</t>
  </si>
  <si>
    <t>Tipo de zona en donde se realizó el censo: somera es 1 y profunda es 2.</t>
  </si>
  <si>
    <t>Latitud en grados decimales . Por ejemplo: 27.56789.</t>
  </si>
  <si>
    <t>Longitud en  grados  decimales . Por ejemplo: 115.56778.</t>
  </si>
  <si>
    <t>Datos en las hojas de abundancia de algas</t>
  </si>
  <si>
    <t>coliflor</t>
  </si>
  <si>
    <t>Se escribe la abundancia total observada en el transecto hasta 50 individuos.Cuando no se observaron individuos se coloca cero (0).</t>
  </si>
  <si>
    <t>coliflor distancia</t>
  </si>
  <si>
    <t>Se escribe la distancia recorrida a lo largo del transecto (metros) cuando se han contado 50 organismos de la misma especie. Se escribe 30 cuando se contabilizaron menos de 50 individuos y cero (0) cuando no se contabilizó ningun organismo a lo largo de transecto.</t>
  </si>
  <si>
    <t>sargazo gigante</t>
  </si>
  <si>
    <t>Se escribe la abundancia total observada en el transecto hasta 30 individuos.Cuando no se observaron individuos se coloca cero (0).</t>
  </si>
  <si>
    <t>sargazo gigante distancia</t>
  </si>
  <si>
    <t>Se escribe la distancia recorrida a lo largo del transecto (metros) cuando se han contado 30 organismos de la misma especie. Se escribe 30 cuando se contabilizaron menos de 50 individuos y cero (0) cuando no se contabilizó ningun organismo a lo largo de transecto.</t>
  </si>
  <si>
    <t>Datos en las hoja de guias del sargazo gigante</t>
  </si>
  <si>
    <t xml:space="preserve">Se escribe en cada renglón el número total de guias de cada planta de sargazo gigante observado. Por ejemplo si se observaron 3 individuos con 23, 4 y 10 guias, se debe de incluir tres reglones repitiendo la misma información del trasecto y en la columna (campo) el total de guias de cada planta. </t>
  </si>
  <si>
    <t># guias</t>
  </si>
  <si>
    <t>n/a</t>
  </si>
  <si>
    <t>#guias</t>
  </si>
  <si>
    <t>distancia</t>
  </si>
  <si>
    <t>Los Cabitos</t>
  </si>
  <si>
    <t>El Abolladero</t>
  </si>
  <si>
    <t>Punta Blanca Garropas</t>
  </si>
  <si>
    <t>El Abolladero, Isla Magdalena, Baja California Sur</t>
  </si>
  <si>
    <t>Sargassum</t>
  </si>
  <si>
    <t>Undaria</t>
  </si>
  <si>
    <t>Base de datos de las reservas marinas completamente protegidas en Isla Magdalena, BCS</t>
  </si>
  <si>
    <t>Punta Blanca somero</t>
  </si>
  <si>
    <t>Alfonso Romero</t>
  </si>
  <si>
    <t>coDAgo</t>
  </si>
  <si>
    <t>Megan Wehrenberg</t>
  </si>
  <si>
    <t>El Progresista</t>
  </si>
  <si>
    <t>Cipriano Romero</t>
  </si>
  <si>
    <t>Roguer Romero</t>
  </si>
  <si>
    <t>Omar Rangel</t>
  </si>
  <si>
    <t>IMELPR-281110-CR-1-1-DA</t>
  </si>
  <si>
    <t>Norberto Velez</t>
  </si>
  <si>
    <t>Raul Romero</t>
  </si>
  <si>
    <t>Punta Blanca Tepetate</t>
  </si>
  <si>
    <t>IMPUTE-271110-RR-1-1-DA</t>
  </si>
  <si>
    <t>IMELABO-271110-CR-2-2-DA</t>
  </si>
  <si>
    <t>Gustavo Hinojosa</t>
  </si>
  <si>
    <t>BAMAG-261110-RR-1-1-DA</t>
  </si>
  <si>
    <t>BAMAG-261110-OR-1-2-DA</t>
  </si>
  <si>
    <t>BAMAG-261110-AH-1-5-DA</t>
  </si>
  <si>
    <t>Extrapolación</t>
  </si>
  <si>
    <t>Total general</t>
  </si>
  <si>
    <t>IMPUTE-271110-CR-1-2-DA</t>
  </si>
  <si>
    <t>IMPUTE-271110-AH-1-3-DA</t>
  </si>
  <si>
    <t>IMELABO-271110-AH-2-3-DA</t>
  </si>
  <si>
    <t>IMPUTE-271110-NV-1-4-DA</t>
  </si>
  <si>
    <t>IMELABO-271110-NV-2-4-DA</t>
  </si>
  <si>
    <t>IMPUTE-271110-ML-1-5-DA</t>
  </si>
  <si>
    <t>IMELABO-271110-ML-2-5-DA</t>
  </si>
  <si>
    <t>IMPUTE-271110-GH-1-6-DA</t>
  </si>
  <si>
    <t>IMELABO-271110-MW-2-6-DA</t>
  </si>
  <si>
    <t>IMLOCA-241110-MW-2-5-DA</t>
  </si>
  <si>
    <t>IMLOCA-241110-RR-1-3-DA</t>
  </si>
  <si>
    <t>IMLOCA-241110-RR-2-4-DA</t>
  </si>
  <si>
    <t>IMELABO-271110-RR-2-1-DA</t>
  </si>
  <si>
    <t>IMELPR-281110-CR-2-7-DA</t>
  </si>
  <si>
    <t>IMELPR-281110-NV-1-4-DA</t>
  </si>
  <si>
    <t>IMELPR-281110-NV-2-10-DA</t>
  </si>
  <si>
    <t>IMELPR-281110-ML-1-5-DA</t>
  </si>
  <si>
    <t>IMELPR-281110-ML-2-11-DA</t>
  </si>
  <si>
    <t>IMELPR-281110-MW-1-6-DA</t>
  </si>
  <si>
    <t>IMELPR-281110-MW-2-12-DA</t>
  </si>
  <si>
    <t>IMELPR-281110-RR-1-2-DA</t>
  </si>
  <si>
    <t>IMELPR-281110-RR-2-8-DA</t>
  </si>
  <si>
    <t>IMELPR-281110-AH-1-3-DA</t>
  </si>
  <si>
    <t>IMELPR-281110-AH-2-9-DA</t>
  </si>
  <si>
    <t>IMLOCA-241110-NV-1-1-DA</t>
  </si>
  <si>
    <t>IMLOCA-241110-CR-1-2-DA</t>
  </si>
  <si>
    <t>IMPUSO-261110-NV-2-1-DA</t>
  </si>
  <si>
    <t>IMPUSO-261110-RR-2-2-DA</t>
  </si>
  <si>
    <t>IMPUSO-261110-AR-2-3-DA</t>
  </si>
  <si>
    <t>IMPUSO-261110-ML-2-4-DA</t>
  </si>
  <si>
    <t>IMPUSO-261110-MW-2-5-DA</t>
  </si>
  <si>
    <t>IMPUSO-261110-AH-2-6-DA</t>
  </si>
  <si>
    <t>IMLOCA-241110-NV-2-6-DA</t>
  </si>
  <si>
    <t>BAMAG-261110-MW-1-3-DA</t>
  </si>
  <si>
    <t>BAMAG-261110-ML-1-4-DA</t>
  </si>
  <si>
    <t>Código</t>
  </si>
  <si>
    <t>Punta Blanca Somero</t>
  </si>
  <si>
    <t>Punta Blanca Somero, Isla Magdalena, Baja California Sur</t>
  </si>
  <si>
    <t>El Progresista, Isla Magdalena, Baja California Sur</t>
  </si>
  <si>
    <t>PUBL-081012-RR-1-1-DA</t>
  </si>
  <si>
    <t>Punta Blanca Profundo</t>
  </si>
  <si>
    <t>Punta Blanca Profundo, Isla Magdalena, Baja California Sur</t>
  </si>
  <si>
    <t>4 abulones ?azules?</t>
  </si>
  <si>
    <t>PUBL-081012-CR-1-1-DA</t>
  </si>
  <si>
    <t>PUBL-081012-RAR-1-1-DA</t>
  </si>
  <si>
    <t>PUBL-081012-OR-1-1-DA</t>
  </si>
  <si>
    <t>Leonardo Vazquez</t>
  </si>
  <si>
    <t>PUBL-081012-LV-1-1-DA</t>
  </si>
  <si>
    <t>PUBL-081012-GH-1-1-DA</t>
  </si>
  <si>
    <t>direccion</t>
  </si>
  <si>
    <t>GA-091012-AH-1-1-DA</t>
  </si>
  <si>
    <t>Garropas</t>
  </si>
  <si>
    <t>Garropas, Isla Magdalena, Baja California Sur</t>
  </si>
  <si>
    <t>GA-091012-CR-2-2-DA</t>
  </si>
  <si>
    <t>GA-091012-RAR-3-3-DA</t>
  </si>
  <si>
    <t>GA-091012-OR-4-4-DA</t>
  </si>
  <si>
    <t>GA-091012-GH-5-5-DA</t>
  </si>
  <si>
    <t>1 AZUL 9.9. 14.8</t>
  </si>
  <si>
    <t>GA-091012-LV-6-6-DA</t>
  </si>
  <si>
    <t>GA-091012-RR-7-7-DA</t>
  </si>
  <si>
    <t>GA-091012-NV-8-8-DA</t>
  </si>
  <si>
    <t>ELPR-091012-AH-7-7-DA</t>
  </si>
  <si>
    <t>ELPR-091012-CR-8-8-DA</t>
  </si>
  <si>
    <t>MUCHA COLIFLOR DE MENOS 30CM</t>
  </si>
  <si>
    <t>ELPR-091012-RAR-9-9-DA</t>
  </si>
  <si>
    <t>ELPR-091012-OR-10-10-DA</t>
  </si>
  <si>
    <t>ELPR-091012-GH-11-11-DA</t>
  </si>
  <si>
    <t>ELPR-091012-LV-12-12-DA</t>
  </si>
  <si>
    <t>ELPR-091012-RR-13-13-DA</t>
  </si>
  <si>
    <t>eisenia mas corta en lo somero</t>
  </si>
  <si>
    <t>ELPR-091012-NV-14-14-DA</t>
  </si>
  <si>
    <t>ELPR-081012-RR-1-1-DA</t>
  </si>
  <si>
    <t>ELPR-081012-CR-2-2-DA</t>
  </si>
  <si>
    <t>ELPR-081012-RAR-3-3-DA</t>
  </si>
  <si>
    <t>ELPR-081012-OR-4-4-DA</t>
  </si>
  <si>
    <t>ELPR-081012-LV-5-5-DA</t>
  </si>
  <si>
    <t>ELPR-081012-GH-6-6-DA</t>
  </si>
  <si>
    <t>PUBL-101012-AH-7-7-DA</t>
  </si>
  <si>
    <t>PUBL-101012-CR-8-8-DA</t>
  </si>
  <si>
    <t>PUBL-101012-OR-10-10-DA</t>
  </si>
  <si>
    <t>PUBL-101012-LV-11-11-DA</t>
  </si>
  <si>
    <t>PUBL-101012-GH-12-12-DA</t>
  </si>
  <si>
    <t>PUBL-101012-NV-13-13-DA</t>
  </si>
  <si>
    <t>PUBL-101012-RR-14-14-DA</t>
  </si>
  <si>
    <t>PUBL-101012-RAR-9-9-DA</t>
  </si>
  <si>
    <t>PUBL-101012-0R-10-10-DA</t>
  </si>
  <si>
    <t>GA-111012-AH-9-9-DA</t>
  </si>
  <si>
    <t>GA-111012-AH-10-10-DA</t>
  </si>
  <si>
    <t>GA-111012-RAR-11-11-DA</t>
  </si>
  <si>
    <t>GA-111012-OR-12-12-DA</t>
  </si>
  <si>
    <t>PUBL-111012-AH-9-9-DA</t>
  </si>
  <si>
    <t>PUBL-111012-AH-10-10-DA</t>
  </si>
  <si>
    <t>PUBL-111012-RAR-11-11-DA</t>
  </si>
  <si>
    <t>PUBL-111012-OR-12-12-DA</t>
  </si>
  <si>
    <t>2 tortugas</t>
  </si>
  <si>
    <t>LOCA-111012-LV-1-1-DA</t>
  </si>
  <si>
    <t>LOCA-111012-NV-2-2-DA</t>
  </si>
  <si>
    <t>LOCA-111012-RR-3-3-DA</t>
  </si>
  <si>
    <t>LOCA-131012-NV-9-9-DA</t>
  </si>
  <si>
    <t>LOCA-131012-LV-8-8-DA</t>
  </si>
  <si>
    <t>LOCA-131012-RR-10-10-DA</t>
  </si>
  <si>
    <t>UNDARIA</t>
  </si>
  <si>
    <t>Garropas profundo, Isla Magdalena, Baja California Sur</t>
  </si>
  <si>
    <t>Los Cabitos somero</t>
  </si>
  <si>
    <t>Los Cabitos somero, Isla Magdalena, Baja California Sur</t>
  </si>
  <si>
    <t>Los Cabitos profundo</t>
  </si>
  <si>
    <t>Los Cabitos profundo, Isla Magdalena, Baja California Sur</t>
  </si>
  <si>
    <t>LOCA-131012-AH-4-4-DA</t>
  </si>
  <si>
    <t>LOCA-131012-CR-5-5-DA</t>
  </si>
  <si>
    <t>LOCA-131012-RAR-6-6-DA</t>
  </si>
  <si>
    <t>LOCA-131012-OR-7-7-DA</t>
  </si>
  <si>
    <t>El Abolladero profundo</t>
  </si>
  <si>
    <t>El Abolladero profundo, Isla Magdalena, Baja California Sur</t>
  </si>
  <si>
    <t>El Abolladero somero</t>
  </si>
  <si>
    <t>El Abolladero somero, Isla Magdalena, Baja California Sur</t>
  </si>
  <si>
    <t>ELAB-141012-AH-1-1-DA</t>
  </si>
  <si>
    <t>ELAB-141012-CR-2-2-DA</t>
  </si>
  <si>
    <t>ELAB-141012-RAR-3-3-DA</t>
  </si>
  <si>
    <t>ELAB-141012-OR-4-4-DA</t>
  </si>
  <si>
    <t>Coliflor</t>
  </si>
  <si>
    <t>ELAB-141012-LV-5-5-DA</t>
  </si>
  <si>
    <t>ELAB-141012-NV-6-6-DA</t>
  </si>
  <si>
    <t>ELAB-141012-RR-7-7-DA</t>
  </si>
</sst>
</file>

<file path=xl/styles.xml><?xml version="1.0" encoding="utf-8"?>
<styleSheet xmlns="http://schemas.openxmlformats.org/spreadsheetml/2006/main">
  <numFmts count="2">
    <numFmt numFmtId="164" formatCode="0.00000"/>
    <numFmt numFmtId="165" formatCode="0.0"/>
  </numFmts>
  <fonts count="12">
    <font>
      <sz val="11"/>
      <color theme="1"/>
      <name val="Calibri"/>
      <family val="2"/>
      <scheme val="minor"/>
    </font>
    <font>
      <b/>
      <sz val="10"/>
      <name val="Arial"/>
      <family val="2"/>
    </font>
    <font>
      <sz val="9"/>
      <color indexed="81"/>
      <name val="Arial"/>
      <family val="2"/>
    </font>
    <font>
      <sz val="8"/>
      <color indexed="81"/>
      <name val="Tahoma"/>
      <family val="2"/>
    </font>
    <font>
      <sz val="10"/>
      <name val="Arial"/>
      <family val="2"/>
    </font>
    <font>
      <sz val="10"/>
      <color indexed="10"/>
      <name val="Arial"/>
      <family val="2"/>
    </font>
    <font>
      <b/>
      <sz val="10"/>
      <color indexed="10"/>
      <name val="Arial"/>
      <family val="2"/>
    </font>
    <font>
      <i/>
      <u/>
      <sz val="10"/>
      <name val="Arial"/>
      <family val="2"/>
    </font>
    <font>
      <sz val="10"/>
      <color indexed="8"/>
      <name val="Arial"/>
      <family val="2"/>
    </font>
    <font>
      <b/>
      <sz val="10"/>
      <color indexed="8"/>
      <name val="Arial"/>
      <family val="2"/>
    </font>
    <font>
      <sz val="8"/>
      <name val="Calibri"/>
      <family val="2"/>
    </font>
    <font>
      <sz val="11"/>
      <color indexed="8"/>
      <name val="Calibri"/>
      <family val="2"/>
    </font>
  </fonts>
  <fills count="6">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0" tint="-0.14999847407452621"/>
        <bgColor indexed="64"/>
      </patternFill>
    </fill>
    <fill>
      <patternFill patternType="solid">
        <fgColor rgb="FFFFFF00"/>
        <bgColor indexed="64"/>
      </patternFill>
    </fill>
  </fills>
  <borders count="13">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bottom style="thin">
        <color indexed="64"/>
      </bottom>
      <diagonal/>
    </border>
  </borders>
  <cellStyleXfs count="2">
    <xf numFmtId="0" fontId="0" fillId="0" borderId="0"/>
    <xf numFmtId="0" fontId="4" fillId="0" borderId="0"/>
  </cellStyleXfs>
  <cellXfs count="105">
    <xf numFmtId="0" fontId="0" fillId="0" borderId="0" xfId="0"/>
    <xf numFmtId="0" fontId="1" fillId="2" borderId="0" xfId="0" applyFont="1" applyFill="1" applyAlignment="1">
      <alignment horizontal="center" vertical="top" wrapText="1"/>
    </xf>
    <xf numFmtId="0" fontId="1" fillId="2" borderId="0" xfId="0" applyNumberFormat="1" applyFont="1" applyFill="1" applyAlignment="1">
      <alignment horizontal="center" vertical="top" wrapText="1"/>
    </xf>
    <xf numFmtId="0" fontId="1" fillId="3" borderId="0" xfId="0" applyFont="1" applyFill="1" applyAlignment="1">
      <alignment horizontal="center" vertical="top" wrapText="1"/>
    </xf>
    <xf numFmtId="0" fontId="4" fillId="0" borderId="0" xfId="1" applyAlignment="1">
      <alignment vertical="top" wrapText="1"/>
    </xf>
    <xf numFmtId="0" fontId="1" fillId="0" borderId="0" xfId="1" applyFont="1" applyFill="1" applyAlignment="1">
      <alignment vertical="top"/>
    </xf>
    <xf numFmtId="0" fontId="0" fillId="0" borderId="0" xfId="0" applyFill="1" applyAlignment="1">
      <alignment horizontal="left"/>
    </xf>
    <xf numFmtId="0" fontId="1" fillId="2" borderId="0" xfId="1" applyFont="1" applyFill="1" applyAlignment="1">
      <alignment horizontal="center" vertical="top"/>
    </xf>
    <xf numFmtId="0" fontId="4" fillId="0" borderId="0" xfId="1"/>
    <xf numFmtId="0" fontId="1" fillId="0" borderId="0" xfId="1" applyFont="1" applyAlignment="1">
      <alignment horizontal="left" vertical="top"/>
    </xf>
    <xf numFmtId="0" fontId="1" fillId="0" borderId="0" xfId="1" applyFont="1" applyAlignment="1">
      <alignment horizontal="center" vertical="top"/>
    </xf>
    <xf numFmtId="0" fontId="4" fillId="0" borderId="0" xfId="1" applyAlignment="1">
      <alignment vertical="top"/>
    </xf>
    <xf numFmtId="0" fontId="7" fillId="0" borderId="0" xfId="1" applyFont="1" applyAlignment="1">
      <alignment vertical="top"/>
    </xf>
    <xf numFmtId="0" fontId="1" fillId="2" borderId="0" xfId="1" applyFont="1" applyFill="1" applyAlignment="1">
      <alignment horizontal="center" vertical="top" wrapText="1"/>
    </xf>
    <xf numFmtId="0" fontId="1" fillId="0" borderId="0" xfId="1" applyFont="1" applyAlignment="1">
      <alignment horizontal="left" vertical="distributed"/>
    </xf>
    <xf numFmtId="0" fontId="4" fillId="0" borderId="0" xfId="1" applyNumberFormat="1" applyAlignment="1">
      <alignment horizontal="left" vertical="distributed" wrapText="1"/>
    </xf>
    <xf numFmtId="0" fontId="4" fillId="0" borderId="0" xfId="1" applyAlignment="1">
      <alignment horizontal="left" vertical="distributed" wrapText="1"/>
    </xf>
    <xf numFmtId="0" fontId="4" fillId="0" borderId="0" xfId="1" applyFont="1" applyAlignment="1">
      <alignment horizontal="left" vertical="distributed"/>
    </xf>
    <xf numFmtId="0" fontId="4" fillId="0" borderId="0" xfId="1" applyFont="1" applyFill="1" applyAlignment="1">
      <alignment vertical="top"/>
    </xf>
    <xf numFmtId="0" fontId="4" fillId="0" borderId="0" xfId="1" applyFill="1" applyAlignment="1"/>
    <xf numFmtId="0" fontId="1" fillId="0" borderId="0" xfId="1" applyFont="1" applyFill="1" applyAlignment="1">
      <alignment horizontal="center" vertical="top"/>
    </xf>
    <xf numFmtId="0" fontId="4" fillId="0" borderId="0" xfId="1" applyFill="1" applyAlignment="1">
      <alignment vertical="top"/>
    </xf>
    <xf numFmtId="0" fontId="0" fillId="0" borderId="0" xfId="0" applyAlignment="1">
      <alignment horizontal="right"/>
    </xf>
    <xf numFmtId="14" fontId="0" fillId="0" borderId="0" xfId="0" applyNumberFormat="1" applyAlignment="1">
      <alignment horizontal="right"/>
    </xf>
    <xf numFmtId="0" fontId="1" fillId="2" borderId="0" xfId="0" applyFont="1" applyFill="1" applyAlignment="1">
      <alignment horizontal="right" vertical="top"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pivotButton="1" applyBorder="1"/>
    <xf numFmtId="14" fontId="0" fillId="0" borderId="1" xfId="0" applyNumberFormat="1" applyBorder="1"/>
    <xf numFmtId="0" fontId="0" fillId="0" borderId="10" xfId="0" applyBorder="1"/>
    <xf numFmtId="0" fontId="0" fillId="0" borderId="11" xfId="0" applyBorder="1"/>
    <xf numFmtId="0" fontId="0" fillId="0" borderId="0" xfId="0" applyFill="1" applyBorder="1" applyAlignment="1">
      <alignment horizontal="center" vertical="center"/>
    </xf>
    <xf numFmtId="14" fontId="0" fillId="0" borderId="0" xfId="0" applyNumberFormat="1" applyFill="1" applyBorder="1" applyAlignment="1">
      <alignment horizontal="center" vertical="center"/>
    </xf>
    <xf numFmtId="0" fontId="0" fillId="0" borderId="0" xfId="0" applyNumberFormat="1" applyFill="1" applyBorder="1" applyAlignment="1">
      <alignment horizontal="center" vertical="center"/>
    </xf>
    <xf numFmtId="20" fontId="0" fillId="0" borderId="0" xfId="0" applyNumberFormat="1" applyFill="1" applyBorder="1" applyAlignment="1">
      <alignment horizontal="center" vertical="center"/>
    </xf>
    <xf numFmtId="0" fontId="4" fillId="0" borderId="0" xfId="0" applyFont="1" applyFill="1" applyBorder="1" applyAlignment="1">
      <alignment horizontal="center" vertical="center" wrapText="1"/>
    </xf>
    <xf numFmtId="164" fontId="8" fillId="0"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1" fontId="0" fillId="0" borderId="0" xfId="0" applyNumberFormat="1" applyFill="1" applyBorder="1" applyAlignment="1">
      <alignment horizontal="center" vertical="center"/>
    </xf>
    <xf numFmtId="1" fontId="4" fillId="0" borderId="0" xfId="0" applyNumberFormat="1" applyFont="1" applyFill="1" applyBorder="1" applyAlignment="1">
      <alignment horizontal="center" vertical="center" wrapText="1"/>
    </xf>
    <xf numFmtId="0" fontId="0" fillId="0" borderId="0" xfId="0" applyBorder="1" applyAlignment="1">
      <alignment horizontal="center" vertical="center"/>
    </xf>
    <xf numFmtId="0" fontId="0" fillId="0" borderId="0" xfId="0" applyFont="1" applyBorder="1" applyAlignment="1">
      <alignment horizontal="center" vertical="center"/>
    </xf>
    <xf numFmtId="1" fontId="0" fillId="0" borderId="0" xfId="0" applyNumberFormat="1" applyBorder="1" applyAlignment="1">
      <alignment horizontal="center" vertical="center"/>
    </xf>
    <xf numFmtId="0" fontId="0" fillId="0" borderId="0" xfId="0" applyFill="1" applyBorder="1" applyAlignment="1">
      <alignment horizontal="center" vertical="center" wrapText="1"/>
    </xf>
    <xf numFmtId="14" fontId="0" fillId="0" borderId="0" xfId="0" applyNumberFormat="1" applyFill="1" applyBorder="1" applyAlignment="1">
      <alignment horizontal="center" vertical="center" wrapText="1"/>
    </xf>
    <xf numFmtId="20" fontId="0" fillId="0" borderId="0" xfId="0" applyNumberFormat="1" applyFill="1" applyBorder="1" applyAlignment="1">
      <alignment horizontal="center" vertical="center" wrapText="1"/>
    </xf>
    <xf numFmtId="164" fontId="8" fillId="0" borderId="0" xfId="0" applyNumberFormat="1" applyFont="1" applyFill="1" applyBorder="1" applyAlignment="1">
      <alignment horizontal="center" vertical="center" wrapText="1"/>
    </xf>
    <xf numFmtId="0" fontId="8" fillId="0" borderId="0" xfId="0" applyFont="1" applyFill="1" applyBorder="1" applyAlignment="1">
      <alignment horizontal="center" vertical="center" wrapText="1"/>
    </xf>
    <xf numFmtId="0" fontId="9" fillId="0" borderId="0" xfId="0" applyNumberFormat="1" applyFont="1" applyFill="1" applyBorder="1" applyAlignment="1">
      <alignment horizontal="center" vertical="center" wrapText="1"/>
    </xf>
    <xf numFmtId="2" fontId="0" fillId="0" borderId="0" xfId="0" applyNumberFormat="1" applyFont="1" applyFill="1" applyBorder="1" applyAlignment="1">
      <alignment horizontal="center"/>
    </xf>
    <xf numFmtId="0" fontId="0" fillId="0" borderId="0" xfId="0" applyFont="1" applyFill="1" applyBorder="1" applyAlignment="1">
      <alignment horizontal="center"/>
    </xf>
    <xf numFmtId="0" fontId="11" fillId="0" borderId="0" xfId="0" applyFont="1" applyFill="1" applyBorder="1" applyAlignment="1">
      <alignment horizontal="center"/>
    </xf>
    <xf numFmtId="165" fontId="0" fillId="0" borderId="0" xfId="0" applyNumberFormat="1" applyFont="1" applyFill="1" applyBorder="1" applyAlignment="1">
      <alignment horizontal="center"/>
    </xf>
    <xf numFmtId="0" fontId="1" fillId="4" borderId="12" xfId="0" applyFont="1" applyFill="1" applyBorder="1" applyAlignment="1">
      <alignment horizontal="center" vertical="center" wrapText="1"/>
    </xf>
    <xf numFmtId="14" fontId="1" fillId="4" borderId="12" xfId="0" applyNumberFormat="1" applyFont="1" applyFill="1" applyBorder="1" applyAlignment="1">
      <alignment horizontal="center" vertical="center" wrapText="1"/>
    </xf>
    <xf numFmtId="0" fontId="1" fillId="4" borderId="12" xfId="0" applyNumberFormat="1" applyFont="1" applyFill="1" applyBorder="1" applyAlignment="1">
      <alignment horizontal="center" vertical="center" wrapText="1"/>
    </xf>
    <xf numFmtId="1" fontId="1" fillId="4" borderId="12" xfId="0" applyNumberFormat="1" applyFont="1" applyFill="1" applyBorder="1" applyAlignment="1">
      <alignment horizontal="center" vertical="center" wrapText="1"/>
    </xf>
    <xf numFmtId="2" fontId="1" fillId="4" borderId="12" xfId="0" applyNumberFormat="1" applyFont="1" applyFill="1" applyBorder="1" applyAlignment="1">
      <alignment horizontal="center" vertical="center" wrapText="1"/>
    </xf>
    <xf numFmtId="0" fontId="9" fillId="4" borderId="12" xfId="0" applyFont="1" applyFill="1" applyBorder="1" applyAlignment="1">
      <alignment horizontal="center" vertical="center" wrapText="1"/>
    </xf>
    <xf numFmtId="1" fontId="0" fillId="4" borderId="12" xfId="0" applyNumberFormat="1" applyFill="1" applyBorder="1" applyAlignment="1">
      <alignment horizontal="center" vertical="center"/>
    </xf>
    <xf numFmtId="0" fontId="0" fillId="4" borderId="12" xfId="0" applyFill="1" applyBorder="1" applyAlignment="1">
      <alignment horizontal="center" vertical="center"/>
    </xf>
    <xf numFmtId="0" fontId="0" fillId="0" borderId="0" xfId="0" applyFont="1" applyFill="1" applyBorder="1" applyAlignment="1">
      <alignment horizontal="center" vertical="center"/>
    </xf>
    <xf numFmtId="0" fontId="0" fillId="5" borderId="0" xfId="0" applyFill="1" applyBorder="1" applyAlignment="1">
      <alignment horizontal="center" vertical="center"/>
    </xf>
    <xf numFmtId="14" fontId="0" fillId="5" borderId="0" xfId="0" applyNumberFormat="1" applyFill="1" applyBorder="1" applyAlignment="1">
      <alignment horizontal="center" vertical="center"/>
    </xf>
    <xf numFmtId="0" fontId="0" fillId="5" borderId="0" xfId="0" applyNumberFormat="1" applyFill="1" applyBorder="1" applyAlignment="1">
      <alignment horizontal="center" vertical="center"/>
    </xf>
    <xf numFmtId="20" fontId="0" fillId="5" borderId="0" xfId="0" applyNumberFormat="1" applyFill="1" applyBorder="1" applyAlignment="1">
      <alignment horizontal="center" vertical="center"/>
    </xf>
    <xf numFmtId="0" fontId="4" fillId="5" borderId="0" xfId="0" applyFont="1" applyFill="1" applyBorder="1" applyAlignment="1">
      <alignment horizontal="center" vertical="center" wrapText="1"/>
    </xf>
    <xf numFmtId="2" fontId="0" fillId="5" borderId="0" xfId="0" applyNumberFormat="1" applyFont="1" applyFill="1" applyBorder="1" applyAlignment="1">
      <alignment horizontal="center"/>
    </xf>
    <xf numFmtId="0" fontId="0" fillId="5" borderId="0" xfId="0" applyFont="1" applyFill="1" applyBorder="1" applyAlignment="1">
      <alignment horizontal="center"/>
    </xf>
    <xf numFmtId="0" fontId="11" fillId="5" borderId="0" xfId="0" applyFont="1" applyFill="1" applyBorder="1" applyAlignment="1">
      <alignment horizontal="center"/>
    </xf>
    <xf numFmtId="165" fontId="0" fillId="5" borderId="0" xfId="0" applyNumberFormat="1" applyFont="1" applyFill="1" applyBorder="1" applyAlignment="1">
      <alignment horizontal="center"/>
    </xf>
    <xf numFmtId="1" fontId="4"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xf>
    <xf numFmtId="1" fontId="0" fillId="5" borderId="0" xfId="0" applyNumberFormat="1" applyFill="1" applyBorder="1" applyAlignment="1">
      <alignment horizontal="center" vertical="center"/>
    </xf>
    <xf numFmtId="0" fontId="0" fillId="0" borderId="0" xfId="0" applyAlignment="1">
      <alignment horizontal="center" vertical="center"/>
    </xf>
    <xf numFmtId="2" fontId="0" fillId="0" borderId="0" xfId="0" applyNumberFormat="1" applyFill="1" applyBorder="1" applyAlignment="1">
      <alignment horizontal="center"/>
    </xf>
    <xf numFmtId="165" fontId="0" fillId="0" borderId="0" xfId="0" applyNumberFormat="1" applyFill="1" applyBorder="1" applyAlignment="1">
      <alignment horizontal="center"/>
    </xf>
    <xf numFmtId="0"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0" xfId="0" applyFont="1" applyBorder="1" applyAlignment="1">
      <alignment horizontal="center"/>
    </xf>
    <xf numFmtId="20" fontId="0" fillId="0" borderId="0" xfId="0" applyNumberFormat="1" applyFont="1" applyFill="1" applyBorder="1" applyAlignment="1">
      <alignment horizontal="center"/>
    </xf>
    <xf numFmtId="0" fontId="0" fillId="0" borderId="0" xfId="0" applyBorder="1" applyAlignment="1">
      <alignment horizontal="center" wrapText="1"/>
    </xf>
    <xf numFmtId="0" fontId="0" fillId="0" borderId="0" xfId="0" applyNumberFormat="1" applyFont="1" applyFill="1" applyBorder="1" applyAlignment="1">
      <alignment horizontal="center"/>
    </xf>
    <xf numFmtId="20" fontId="0" fillId="0" borderId="0" xfId="0" applyNumberFormat="1" applyFill="1" applyBorder="1" applyAlignment="1">
      <alignment horizontal="center"/>
    </xf>
    <xf numFmtId="15" fontId="0" fillId="0" borderId="0" xfId="0" applyNumberFormat="1" applyFont="1" applyFill="1" applyBorder="1" applyAlignment="1" applyProtection="1">
      <alignment horizontal="center"/>
      <protection locked="0"/>
    </xf>
    <xf numFmtId="0" fontId="0" fillId="0" borderId="0" xfId="0" applyNumberFormat="1" applyFont="1" applyBorder="1" applyAlignment="1">
      <alignment horizontal="center" vertical="center"/>
    </xf>
    <xf numFmtId="0" fontId="4" fillId="0" borderId="0" xfId="1" applyAlignment="1">
      <alignment vertical="top"/>
    </xf>
    <xf numFmtId="0" fontId="4" fillId="0" borderId="0" xfId="1" applyAlignment="1">
      <alignment vertical="top" wrapText="1"/>
    </xf>
    <xf numFmtId="0" fontId="1" fillId="2" borderId="0" xfId="1" applyFont="1" applyFill="1" applyAlignment="1">
      <alignment horizontal="center" vertical="top"/>
    </xf>
    <xf numFmtId="0" fontId="4" fillId="0" borderId="0" xfId="1" applyFont="1" applyAlignment="1">
      <alignment vertical="top" wrapText="1"/>
    </xf>
    <xf numFmtId="0" fontId="4" fillId="0" borderId="0" xfId="1" applyFont="1" applyAlignment="1">
      <alignment horizontal="left" vertical="top" wrapText="1"/>
    </xf>
    <xf numFmtId="0" fontId="4" fillId="0" borderId="0" xfId="1" applyFont="1" applyAlignment="1">
      <alignment horizontal="left" vertical="distributed" wrapText="1"/>
    </xf>
    <xf numFmtId="0" fontId="4" fillId="0" borderId="0" xfId="1" applyAlignment="1">
      <alignment horizontal="left" vertical="distributed" wrapText="1"/>
    </xf>
    <xf numFmtId="0" fontId="1" fillId="0" borderId="0" xfId="1" applyFont="1" applyAlignment="1">
      <alignment vertical="top" wrapText="1"/>
    </xf>
    <xf numFmtId="0" fontId="4" fillId="2" borderId="0" xfId="1" applyFill="1" applyAlignment="1">
      <alignment horizontal="center" vertical="top"/>
    </xf>
    <xf numFmtId="0" fontId="1" fillId="2" borderId="0" xfId="1" applyFont="1" applyFill="1" applyAlignment="1">
      <alignment horizontal="left" vertical="distributed"/>
    </xf>
    <xf numFmtId="0" fontId="4" fillId="2" borderId="0" xfId="1" applyFill="1" applyAlignment="1">
      <alignment horizontal="left" vertical="distributed"/>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CES_IM_1012AV.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ciones"/>
      <sheetName val="Hoja1"/>
      <sheetName val="Abundancia-Tallas"/>
      <sheetName val="Validaciones"/>
    </sheetNames>
    <sheetDataSet>
      <sheetData sheetId="0" refreshError="1"/>
      <sheetData sheetId="1" refreshError="1"/>
      <sheetData sheetId="2" refreshError="1"/>
      <sheetData sheetId="3">
        <row r="2">
          <cell r="L2" t="str">
            <v>&lt;15 cm</v>
          </cell>
          <cell r="M2" t="str">
            <v>A</v>
          </cell>
          <cell r="N2" t="str">
            <v>Macho</v>
          </cell>
        </row>
        <row r="3">
          <cell r="L3" t="str">
            <v>15-30 cm</v>
          </cell>
          <cell r="M3" t="str">
            <v>J</v>
          </cell>
          <cell r="N3" t="str">
            <v>Hembra</v>
          </cell>
        </row>
        <row r="4">
          <cell r="L4" t="str">
            <v>&gt;30 cm</v>
          </cell>
          <cell r="M4" t="str">
            <v>M</v>
          </cell>
          <cell r="N4" t="str">
            <v>n/a</v>
          </cell>
        </row>
        <row r="5">
          <cell r="L5" t="str">
            <v>&lt;30 cm</v>
          </cell>
          <cell r="M5" t="str">
            <v>H</v>
          </cell>
          <cell r="N5" t="str">
            <v>n/d</v>
          </cell>
        </row>
        <row r="6">
          <cell r="L6" t="str">
            <v>30-50 cm</v>
          </cell>
          <cell r="M6" t="str">
            <v>n/a</v>
          </cell>
        </row>
        <row r="7">
          <cell r="L7" t="str">
            <v>&gt;50 cm</v>
          </cell>
          <cell r="M7" t="str">
            <v>n/d</v>
          </cell>
        </row>
        <row r="8">
          <cell r="L8" t="str">
            <v>n/d</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uE" refreshedDate="40569.055951388887" createdVersion="1" refreshedVersion="2" recordCount="42" upgradeOnRefresh="1">
  <cacheSource type="worksheet">
    <worksheetSource ref="A1:AG1" sheet="div alg"/>
  </cacheSource>
  <cacheFields count="33">
    <cacheField name="coDAgo" numFmtId="0">
      <sharedItems count="83">
        <s v="IMPUSO-261110-NV-2-1-DA"/>
        <s v="IMPUSO-261110-RR-2-2-DA"/>
        <s v="IMPUSO-261110-AR-2-3-DA"/>
        <s v="IMPUSO-261110-ML-2-4-DA"/>
        <s v="IMPUSO-261110-MW-2-5-DA"/>
        <s v="IMPUSO-261110-AH-2-6-DA"/>
        <s v="IMELPR-281110-CR-1-1-DA"/>
        <s v="IMELPR-281110-RR-1-2-DA"/>
        <s v="IMELPR-281110-AH-1-3-DA"/>
        <s v="IMELPR-281110-NV-1-4-DA"/>
        <s v="IMELPR-281110-ML-1-5-DA"/>
        <s v="IMELPR-281110-MW-1-6-DA"/>
        <s v="IMELPR-281110-CR-2-7-DA"/>
        <s v="IMELPR-281110-RR-2-8-DA"/>
        <s v="IMELPR-281110-AH-2-9-DA"/>
        <s v="IMELPR-281110-NV-2-10-DA"/>
        <s v="IMELPR-281110-ML-2-11-DA"/>
        <s v="IMELPR-281110-MW-2-12-DA"/>
        <s v="IMPUTE-271110-RR-1-1-DA"/>
        <s v="IMELABO-271110-RR-2-1-DA"/>
        <s v="IMPUTE-271110-CR-1-2-DA"/>
        <s v="IMELABO-271110-CR-2-2-DA"/>
        <s v="IMPUTE-271110-AH-1-3-DA"/>
        <s v="IMELABO-271110-AH-2-3-DA"/>
        <s v="IMPUTE-271110-NV-1-4-DA"/>
        <s v="IMELABO-271110-NV-2-4-DA"/>
        <s v="IMPUTE-271110-ML-1-5-DA"/>
        <s v="IMELABO-271110-ML-2-5-DA"/>
        <s v="IMPUTE-271110-GH-1-6-DA"/>
        <s v="IMELABO-271110-MW-2-6-DA"/>
        <s v="BAMAG-261110-RR-1-1-DA"/>
        <s v="BAMAG-261110-OR-1-2-DA"/>
        <s v="BAMAG-261110-MW-1-3-DA"/>
        <s v="BAMAG-261110-ML-1-4-DA"/>
        <s v="BAMAG-261110-AH-1-5-DA"/>
        <s v="IMLOCA-241110-NV-1-1-DA"/>
        <s v="IMLOCA-241110-CR-1-2-DA"/>
        <s v="IMLOCA-241110-RR-1-3-DA"/>
        <s v="IMLOCA-241110-RR-2-4-DA"/>
        <s v="IMLOCA-241110-MW-2-5-DA"/>
        <s v="IMLOCA-241110-NV-2-6-DA"/>
        <s v="IMELPR-281110-NV-4-4-DA" u="1"/>
        <s v="IMLOCA-241110-RR-4-4-DA" u="1"/>
        <s v="IMPUSO-261110-ML-1-4-DA" u="1"/>
        <s v="IMPUSO-261110-ML-4-4-DA" u="1"/>
        <s v="IMPUTE-271110-NV-4-4-DA" u="1"/>
        <s v="IMELABO-271110-NV-4-4-DA" u="1"/>
        <s v="IMELPR-281110-RR-2-2-DA" u="1"/>
        <s v="IMLOCA-241110-MW-1-2-DA" u="1"/>
        <s v="IMLOCA-241110-MW-2-2-DA" u="1"/>
        <s v="IMPUSO-261110-RR-1-2-DA" u="1"/>
        <s v="IMPUTE-271110-CR-2-2-DA" u="1"/>
        <s v="IMELPR-281110-MW-12-12-DA" u="1"/>
        <s v="IMELPR-281110-AH-9-9-DA" u="1"/>
        <s v="IMELPR-281110-NV-10-10-DA" u="1"/>
        <s v="IMELPR-281110-CR-7-7-DA" u="1"/>
        <s v="IMELPR-281110-ML-5-5-DA" u="1"/>
        <s v="IMLOCA-241110-MW-5-5-DA" u="1"/>
        <s v="IMPUSO-261110-MW-1-5-DA" u="1"/>
        <s v="IMPUSO-261110-MW-5-5-DA" u="1"/>
        <s v="IMPUTE-271110-ML-5-5-DA" u="1"/>
        <s v="IMELABO-271110-ML-5-5-DA" u="1"/>
        <s v="BAMAG-261110-ML-1-4-PCU" u="1"/>
        <s v="BAMAG-261110-MW-1-3-PCU" u="1"/>
        <s v="IMELPR-281110-AH-3-3-DA" u="1"/>
        <s v="IMLOCA-241110-RR-3-3-DA" u="1"/>
        <s v="IMPUSO-261110-AR-1-3-DA" u="1"/>
        <s v="IMPUSO-261110-AR-3-3-DA" u="1"/>
        <s v="IMPUTE-271110-AH-3-3-DA" u="1"/>
        <s v="IMELABO-271110-AH-3-3-DA" u="1"/>
        <s v="IMLOCA-241110-N-1-1-DA" u="1"/>
        <s v="IMPUSO-261110-NV-1-1-DA" u="1"/>
        <s v="IMPUTE-271110-RR-2-1-DA" u="1"/>
        <s v="IMELABO-271110-RR-1-1-DA" u="1"/>
        <s v="IMELPR-281110-ML-11-11-DA" u="1"/>
        <s v="IMELPR-281110-AH-8-8-DA" u="1"/>
        <s v="IMELPR-281110-MW-6-6-DA" u="1"/>
        <s v="IMPUSO-261110-AH-1-6-DA" u="1"/>
        <s v="IMPUSO-261110-AH-6-6-DA" u="1"/>
        <s v="IMPUTE-271110-GH-6-6-DA" u="1"/>
        <s v="IMELABO-271110-MW-6-6-DA" u="1"/>
        <s v="IMLOCA-241110-NV-2-6-DP" u="1"/>
        <s v="IMLOCA-241110-NV-6-6-DP" u="1"/>
      </sharedItems>
    </cacheField>
    <cacheField name="observador" numFmtId="0">
      <sharedItems count="11">
        <s v="Norberto Velez"/>
        <s v="Raul Romero"/>
        <s v="Alfonso Romero"/>
        <s v="Mary Luna"/>
        <s v="Megan Wehrenberg"/>
        <s v="Arturo Hernandez"/>
        <s v="Cipriano Romero"/>
        <s v="Gustavo Hinojosa"/>
        <s v="Roguer Romero"/>
        <s v="Omar Rangel"/>
        <s v="Norberto" u="1"/>
      </sharedItems>
    </cacheField>
    <cacheField name="fecha" numFmtId="0">
      <sharedItems containsSemiMixedTypes="0" containsNonDate="0" containsDate="1" containsString="0" minDate="2010-11-24T00:00:00" maxDate="2010-11-29T00:00:00" count="4">
        <d v="2010-11-26T00:00:00"/>
        <d v="2010-11-28T00:00:00"/>
        <d v="2010-11-27T00:00:00"/>
        <d v="2010-11-24T00:00:00"/>
      </sharedItems>
    </cacheField>
    <cacheField name="año" numFmtId="0">
      <sharedItems containsSemiMixedTypes="0" containsString="0" containsNumber="1" containsInteger="1" minValue="2010" maxValue="2010" count="1">
        <n v="2010"/>
      </sharedItems>
    </cacheField>
    <cacheField name="tiempo inicio" numFmtId="0">
      <sharedItems containsSemiMixedTypes="0" containsNonDate="0" containsDate="1" containsString="0" minDate="1899-12-30T10:14:00" maxDate="1899-12-30T13:37:00"/>
    </cacheField>
    <cacheField name="tiempo final" numFmtId="0">
      <sharedItems containsSemiMixedTypes="0" containsNonDate="0" containsDate="1" containsString="0" minDate="1899-12-30T10:22:00" maxDate="1899-12-30T13:39:00"/>
    </cacheField>
    <cacheField name="tiempo total" numFmtId="0">
      <sharedItems containsSemiMixedTypes="0" containsNonDate="0" containsDate="1" containsString="0" minDate="1899-12-30T00:02:00" maxDate="1899-12-30T00:13:00" count="11">
        <d v="1899-12-30T00:06:00"/>
        <d v="1899-12-30T00:10:00"/>
        <d v="1899-12-30T00:11:00"/>
        <d v="1899-12-30T00:05:00"/>
        <d v="1899-12-30T00:02:00"/>
        <d v="1899-12-30T00:13:00"/>
        <d v="1899-12-30T00:08:00"/>
        <d v="1899-12-30T00:03:00"/>
        <d v="1899-12-30T00:07:00"/>
        <d v="1899-12-30T00:09:00"/>
        <d v="1899-12-30T00:04:00"/>
      </sharedItems>
    </cacheField>
    <cacheField name="epoca" numFmtId="0">
      <sharedItems containsSemiMixedTypes="0" containsString="0" containsNumber="1" containsInteger="1" minValue="2" maxValue="2" count="1">
        <n v="2"/>
      </sharedItems>
    </cacheField>
    <cacheField name="no. buceo" numFmtId="0">
      <sharedItems containsSemiMixedTypes="0" containsString="0" containsNumber="1" containsInteger="1" minValue="1" maxValue="2" count="2">
        <n v="2"/>
        <n v="1"/>
      </sharedItems>
    </cacheField>
    <cacheField name="no. replica" numFmtId="0">
      <sharedItems containsSemiMixedTypes="0" containsString="0" containsNumber="1" containsInteger="1" minValue="1" maxValue="12" count="12">
        <n v="1"/>
        <n v="2"/>
        <n v="3"/>
        <n v="4"/>
        <n v="5"/>
        <n v="6"/>
        <n v="7"/>
        <n v="8"/>
        <n v="9"/>
        <n v="10"/>
        <n v="11"/>
        <n v="12"/>
      </sharedItems>
    </cacheField>
    <cacheField name="no. transecto" numFmtId="0">
      <sharedItems containsSemiMixedTypes="0" containsString="0" containsNumber="1" containsInteger="1" minValue="1" maxValue="12" count="12">
        <n v="1"/>
        <n v="2"/>
        <n v="3"/>
        <n v="4"/>
        <n v="5"/>
        <n v="6"/>
        <n v="7"/>
        <n v="8"/>
        <n v="9"/>
        <n v="10"/>
        <n v="11"/>
        <n v="12"/>
      </sharedItems>
    </cacheField>
    <cacheField name="sitio" numFmtId="0">
      <sharedItems count="6">
        <s v="Punta Blanca somero"/>
        <s v="El Progresista"/>
        <s v="Punta Blanca Tepetate"/>
        <s v="El Abolladero"/>
        <s v="Punta Blanca Garropas"/>
        <s v="Los Cabitos"/>
      </sharedItems>
    </cacheField>
    <cacheField name="sitio en extenso" numFmtId="0">
      <sharedItems count="6">
        <s v="Punta Blanca somero, Isla Magdalena, Baja California Sur"/>
        <s v="El progresista, Isla Magdalena, Baja California Sur"/>
        <s v="Punta Blanca Tepetate, Isla Magdalena, Baja California Sur"/>
        <s v="El Abolladero, Isla Magdalena, Baja California Sur"/>
        <s v="Punta Blanca, Isla Magdalena, Baja California Sur"/>
        <s v="Los Cabitos, Isla Magdalena, Baja California Sur"/>
      </sharedItems>
    </cacheField>
    <cacheField name="tipo de sitio" numFmtId="0">
      <sharedItems containsSemiMixedTypes="0" containsString="0" containsNumber="1" containsInteger="1" minValue="1" maxValue="2" count="2">
        <n v="1"/>
        <n v="2"/>
      </sharedItems>
    </cacheField>
    <cacheField name="prof inicial (ft)" numFmtId="0">
      <sharedItems containsSemiMixedTypes="0" containsString="0" containsNumber="1" minValue="12.209999999999999" maxValue="55.44" count="30">
        <n v="44.879999999999995"/>
        <n v="39.599999999999994"/>
        <n v="36.299999999999997"/>
        <n v="32.01"/>
        <n v="34.32"/>
        <n v="31.349999999999998"/>
        <n v="34.65"/>
        <n v="29.7"/>
        <n v="31.679999999999996"/>
        <n v="24.419999999999998"/>
        <n v="30.69"/>
        <n v="26.07"/>
        <n v="28.049999999999997"/>
        <n v="23.099999999999998"/>
        <n v="30.029999999999998"/>
        <n v="12.87"/>
        <n v="12.209999999999999"/>
        <n v="20.13"/>
        <n v="44.55"/>
        <n v="37.619999999999997"/>
        <n v="43.23"/>
        <n v="39.93"/>
        <n v="42.57"/>
        <n v="41.58"/>
        <n v="40.590000000000003"/>
        <n v="44"/>
        <n v="35"/>
        <n v="45"/>
        <n v="55.44"/>
        <n v="38"/>
      </sharedItems>
    </cacheField>
    <cacheField name="prof inicial (m)" numFmtId="0">
      <sharedItems containsSemiMixedTypes="0" containsString="0" containsNumber="1" minValue="3.7" maxValue="17.399999999999999"/>
    </cacheField>
    <cacheField name="prof final (ft)" numFmtId="0">
      <sharedItems containsSemiMixedTypes="0" containsString="0" containsNumber="1" minValue="14.52" maxValue="58.74" count="29">
        <n v="39.93"/>
        <n v="42.9"/>
        <n v="33"/>
        <n v="37.29"/>
        <n v="27.39"/>
        <n v="38.609999999999992"/>
        <n v="34.32"/>
        <n v="35.97"/>
        <n v="29.37"/>
        <n v="25.41"/>
        <n v="23.099999999999998"/>
        <n v="32.01"/>
        <n v="28.38"/>
        <n v="14.52"/>
        <n v="17.16"/>
        <n v="22.11"/>
        <n v="36.959999999999994"/>
        <n v="41.58"/>
        <n v="45.54"/>
        <n v="36.629999999999995"/>
        <n v="41.25"/>
        <n v="40.92"/>
        <n v="39.599999999999994"/>
        <n v="38.279999999999994"/>
        <n v="43"/>
        <n v="40"/>
        <n v="46"/>
        <n v="58.74"/>
        <n v="35"/>
      </sharedItems>
    </cacheField>
    <cacheField name="prof final (m)" numFmtId="0">
      <sharedItems containsSemiMixedTypes="0" containsString="0" containsNumber="1" minValue="4.4000000000000004" maxValue="17.8"/>
    </cacheField>
    <cacheField name="prof max (ft)" numFmtId="0">
      <sharedItems containsSemiMixedTypes="0" containsString="0" containsNumber="1" minValue="14.52" maxValue="58.74"/>
    </cacheField>
    <cacheField name="prof max (m)" numFmtId="0">
      <sharedItems containsMixedTypes="1" containsNumber="1" minValue="4.4000000000000004" maxValue="17.8"/>
    </cacheField>
    <cacheField name="prof X (ft)" numFmtId="0">
      <sharedItems containsSemiMixedTypes="0" containsString="0" containsNumber="1" minValue="13.695" maxValue="57.09"/>
    </cacheField>
    <cacheField name="prof X (m)" numFmtId="0">
      <sharedItems containsMixedTypes="1" containsNumber="1" minValue="4.1500000000000004" maxValue="17.3"/>
    </cacheField>
    <cacheField name="latitud (N)" numFmtId="0">
      <sharedItems containsSemiMixedTypes="0" containsString="0" containsNumber="1" minValue="24.55612" maxValue="24.661999999999999" count="15">
        <n v="24.651299999999999"/>
        <n v="24.659300000000002"/>
        <n v="24.661639999999998"/>
        <n v="24.66179"/>
        <n v="24.66187"/>
        <n v="24.661809999999999"/>
        <n v="24.65128"/>
        <n v="24.572870000000002"/>
        <n v="24.659109999999998"/>
        <n v="24.574190000000002"/>
        <n v="24.661999999999999"/>
        <n v="24.661519999999999"/>
        <n v="24.55612"/>
        <n v="24.55641"/>
        <n v="24.558319999999998"/>
      </sharedItems>
    </cacheField>
    <cacheField name="longitud (W)" numFmtId="0">
      <sharedItems containsSemiMixedTypes="0" containsString="0" containsNumber="1" minValue="-112.18231" maxValue="112.18231" count="30">
        <n v="-112.17654"/>
        <n v="-112.17776000000001"/>
        <n v="-112.17349"/>
        <n v="-112.17228"/>
        <n v="-112.17224"/>
        <n v="-112.17298"/>
        <n v="-112.18231"/>
        <n v="-112.10508"/>
        <n v="-112.1806"/>
        <n v="-112.10616"/>
        <n v="-112.1802"/>
        <n v="-112.18146"/>
        <n v="-112.10513"/>
        <n v="-112.10266"/>
        <n v="-112.10448"/>
        <n v="112.10266" u="1"/>
        <n v="112.17349" u="1"/>
        <n v="112.10508" u="1"/>
        <n v="112.17298" u="1"/>
        <n v="112.17654" u="1"/>
        <n v="112.17776000000001" u="1"/>
        <n v="112.18146" u="1"/>
        <n v="112.1806" u="1"/>
        <n v="112.10513" u="1"/>
        <n v="112.17224" u="1"/>
        <n v="112.10616" u="1"/>
        <n v="112.10448" u="1"/>
        <n v="112.17228" u="1"/>
        <n v="112.1802" u="1"/>
        <n v="112.18231" u="1"/>
      </sharedItems>
    </cacheField>
    <cacheField name="temperatura (°F)" numFmtId="0">
      <sharedItems containsString="0" containsBlank="1" count="1">
        <m/>
      </sharedItems>
    </cacheField>
    <cacheField name="temperatura (°C)" numFmtId="0">
      <sharedItems containsBlank="1" containsMixedTypes="1" containsNumber="1" containsInteger="1" minValue="16" maxValue="19" count="5">
        <s v="n/d"/>
        <n v="17"/>
        <n v="19"/>
        <n v="16"/>
        <m/>
      </sharedItems>
    </cacheField>
    <cacheField name="visibilidad (m)" numFmtId="0">
      <sharedItems containsBlank="1" containsMixedTypes="1" containsNumber="1" containsInteger="1" minValue="5" maxValue="10" count="8">
        <s v="n/d"/>
        <n v="6"/>
        <n v="5"/>
        <n v="8"/>
        <n v="10"/>
        <n v="9"/>
        <m/>
        <n v="7"/>
      </sharedItems>
    </cacheField>
    <cacheField name="especie" numFmtId="0">
      <sharedItems count="3">
        <s v="Colifor"/>
        <s v="n/d"/>
        <s v="Sargassum"/>
      </sharedItems>
    </cacheField>
    <cacheField name="abundancia" numFmtId="0">
      <sharedItems containsSemiMixedTypes="0" containsString="0" containsNumber="1" containsInteger="1" minValue="0" maxValue="141" count="24">
        <n v="57"/>
        <n v="53"/>
        <n v="2"/>
        <n v="13"/>
        <n v="5"/>
        <n v="22"/>
        <n v="17"/>
        <n v="9"/>
        <n v="18"/>
        <n v="19"/>
        <n v="1"/>
        <n v="0"/>
        <n v="15"/>
        <n v="44"/>
        <n v="11"/>
        <n v="50"/>
        <n v="21"/>
        <n v="43"/>
        <n v="62"/>
        <n v="37"/>
        <n v="23"/>
        <n v="40"/>
        <n v="141"/>
        <n v="61"/>
      </sharedItems>
    </cacheField>
    <cacheField name="# guias" numFmtId="0">
      <sharedItems count="1">
        <s v="n/a"/>
      </sharedItems>
    </cacheField>
    <cacheField name="Distancia" numFmtId="0">
      <sharedItems containsMixedTypes="1" containsNumber="1" containsInteger="1" minValue="7" maxValue="30" count="10">
        <s v="n/a"/>
        <n v="19"/>
        <n v="9"/>
        <n v="12"/>
        <n v="10"/>
        <n v="30"/>
        <n v="29"/>
        <n v="16"/>
        <n v="14"/>
        <n v="7"/>
      </sharedItems>
    </cacheField>
    <cacheField name="Observaciones" numFmtId="0">
      <sharedItems containsBlank="1" count="2">
        <m/>
        <s v="sargassum"/>
      </sharedItems>
    </cacheField>
    <cacheField name="Extrapolación" numFmtId="0">
      <sharedItems containsString="0" containsBlank="1" containsNumber="1" containsInteger="1" minValue="52" maxValue="214" count="9">
        <m/>
        <n v="79"/>
        <n v="167"/>
        <n v="125"/>
        <n v="150"/>
        <n v="52"/>
        <n v="94"/>
        <n v="107"/>
        <n v="214"/>
      </sharedItems>
    </cacheField>
  </cacheFields>
</pivotCacheDefinition>
</file>

<file path=xl/pivotCache/pivotCacheRecords1.xml><?xml version="1.0" encoding="utf-8"?>
<pivotCacheRecords xmlns="http://schemas.openxmlformats.org/spreadsheetml/2006/main" xmlns:r="http://schemas.openxmlformats.org/officeDocument/2006/relationships" count="42">
  <r>
    <x v="0"/>
    <x v="0"/>
    <x v="0"/>
    <x v="0"/>
    <d v="1899-12-30T12:06:00"/>
    <d v="1899-12-30T12:12:00"/>
    <x v="0"/>
    <x v="0"/>
    <x v="0"/>
    <x v="0"/>
    <x v="0"/>
    <x v="0"/>
    <x v="0"/>
    <x v="0"/>
    <x v="0"/>
    <n v="13.6"/>
    <x v="0"/>
    <n v="12.1"/>
    <n v="44.879999999999995"/>
    <n v="13.6"/>
    <n v="42.405000000000001"/>
    <n v="12.85"/>
    <x v="0"/>
    <x v="0"/>
    <x v="0"/>
    <x v="0"/>
    <x v="0"/>
    <x v="0"/>
    <x v="0"/>
    <x v="0"/>
    <x v="0"/>
    <x v="0"/>
    <x v="0"/>
  </r>
  <r>
    <x v="1"/>
    <x v="1"/>
    <x v="0"/>
    <x v="0"/>
    <d v="1899-12-30T12:00:00"/>
    <d v="1899-12-30T12:10:00"/>
    <x v="1"/>
    <x v="0"/>
    <x v="0"/>
    <x v="1"/>
    <x v="1"/>
    <x v="0"/>
    <x v="0"/>
    <x v="0"/>
    <x v="1"/>
    <n v="12"/>
    <x v="1"/>
    <n v="13"/>
    <n v="42.9"/>
    <n v="13"/>
    <n v="41.25"/>
    <n v="12.5"/>
    <x v="0"/>
    <x v="0"/>
    <x v="0"/>
    <x v="0"/>
    <x v="1"/>
    <x v="0"/>
    <x v="1"/>
    <x v="0"/>
    <x v="0"/>
    <x v="0"/>
    <x v="0"/>
  </r>
  <r>
    <x v="2"/>
    <x v="2"/>
    <x v="0"/>
    <x v="0"/>
    <d v="1899-12-30T11:48:00"/>
    <d v="1899-12-30T11:59:00"/>
    <x v="2"/>
    <x v="0"/>
    <x v="0"/>
    <x v="2"/>
    <x v="2"/>
    <x v="0"/>
    <x v="0"/>
    <x v="0"/>
    <x v="2"/>
    <n v="11"/>
    <x v="2"/>
    <n v="10"/>
    <n v="36.299999999999997"/>
    <n v="11"/>
    <n v="34.65"/>
    <n v="10.5"/>
    <x v="0"/>
    <x v="0"/>
    <x v="0"/>
    <x v="0"/>
    <x v="2"/>
    <x v="0"/>
    <x v="2"/>
    <x v="0"/>
    <x v="0"/>
    <x v="0"/>
    <x v="0"/>
  </r>
  <r>
    <x v="3"/>
    <x v="3"/>
    <x v="0"/>
    <x v="0"/>
    <d v="1899-12-30T12:34:00"/>
    <d v="1899-12-30T12:39:00"/>
    <x v="3"/>
    <x v="0"/>
    <x v="0"/>
    <x v="3"/>
    <x v="3"/>
    <x v="0"/>
    <x v="0"/>
    <x v="0"/>
    <x v="3"/>
    <n v="9.6999999999999993"/>
    <x v="2"/>
    <n v="10"/>
    <n v="33"/>
    <n v="10"/>
    <n v="32.504999999999995"/>
    <n v="9.85"/>
    <x v="1"/>
    <x v="1"/>
    <x v="0"/>
    <x v="0"/>
    <x v="1"/>
    <x v="0"/>
    <x v="3"/>
    <x v="0"/>
    <x v="0"/>
    <x v="0"/>
    <x v="0"/>
  </r>
  <r>
    <x v="4"/>
    <x v="4"/>
    <x v="0"/>
    <x v="0"/>
    <d v="1899-12-30T12:33:00"/>
    <d v="1899-12-30T12:35:00"/>
    <x v="4"/>
    <x v="0"/>
    <x v="0"/>
    <x v="4"/>
    <x v="4"/>
    <x v="0"/>
    <x v="0"/>
    <x v="0"/>
    <x v="4"/>
    <n v="10.4"/>
    <x v="3"/>
    <n v="11.3"/>
    <n v="37.29"/>
    <n v="11.3"/>
    <n v="35.805"/>
    <n v="10.850000000000001"/>
    <x v="1"/>
    <x v="1"/>
    <x v="0"/>
    <x v="0"/>
    <x v="1"/>
    <x v="0"/>
    <x v="4"/>
    <x v="0"/>
    <x v="0"/>
    <x v="0"/>
    <x v="0"/>
  </r>
  <r>
    <x v="5"/>
    <x v="5"/>
    <x v="0"/>
    <x v="0"/>
    <d v="1899-12-30T12:30:00"/>
    <d v="1899-12-30T12:36:00"/>
    <x v="0"/>
    <x v="0"/>
    <x v="0"/>
    <x v="5"/>
    <x v="5"/>
    <x v="0"/>
    <x v="0"/>
    <x v="0"/>
    <x v="5"/>
    <n v="9.5"/>
    <x v="4"/>
    <n v="8.3000000000000007"/>
    <n v="31.349999999999998"/>
    <n v="9.5"/>
    <n v="29.369999999999997"/>
    <n v="8.9"/>
    <x v="1"/>
    <x v="1"/>
    <x v="0"/>
    <x v="0"/>
    <x v="1"/>
    <x v="0"/>
    <x v="5"/>
    <x v="0"/>
    <x v="0"/>
    <x v="0"/>
    <x v="0"/>
  </r>
  <r>
    <x v="6"/>
    <x v="6"/>
    <x v="1"/>
    <x v="0"/>
    <d v="1899-12-30T10:34:00"/>
    <d v="1899-12-30T10:47:00"/>
    <x v="5"/>
    <x v="0"/>
    <x v="1"/>
    <x v="0"/>
    <x v="0"/>
    <x v="1"/>
    <x v="1"/>
    <x v="1"/>
    <x v="6"/>
    <n v="10.5"/>
    <x v="5"/>
    <n v="11.7"/>
    <n v="38.609999999999992"/>
    <n v="11.7"/>
    <n v="36.629999999999995"/>
    <n v="11.1"/>
    <x v="2"/>
    <x v="2"/>
    <x v="0"/>
    <x v="0"/>
    <x v="1"/>
    <x v="0"/>
    <x v="6"/>
    <x v="0"/>
    <x v="0"/>
    <x v="0"/>
    <x v="0"/>
  </r>
  <r>
    <x v="7"/>
    <x v="1"/>
    <x v="1"/>
    <x v="0"/>
    <d v="1899-12-30T10:35:00"/>
    <d v="1899-12-30T10:40:00"/>
    <x v="3"/>
    <x v="0"/>
    <x v="1"/>
    <x v="1"/>
    <x v="1"/>
    <x v="1"/>
    <x v="1"/>
    <x v="1"/>
    <x v="7"/>
    <n v="9"/>
    <x v="6"/>
    <n v="10.4"/>
    <n v="34.32"/>
    <n v="10.4"/>
    <n v="32.01"/>
    <n v="9.6999999999999993"/>
    <x v="2"/>
    <x v="2"/>
    <x v="0"/>
    <x v="1"/>
    <x v="1"/>
    <x v="0"/>
    <x v="7"/>
    <x v="0"/>
    <x v="0"/>
    <x v="0"/>
    <x v="0"/>
  </r>
  <r>
    <x v="8"/>
    <x v="5"/>
    <x v="1"/>
    <x v="0"/>
    <d v="1899-12-30T11:10:00"/>
    <d v="1899-12-30T11:18:00"/>
    <x v="6"/>
    <x v="0"/>
    <x v="1"/>
    <x v="2"/>
    <x v="2"/>
    <x v="1"/>
    <x v="1"/>
    <x v="1"/>
    <x v="8"/>
    <n v="9.6"/>
    <x v="7"/>
    <n v="10.9"/>
    <n v="35.97"/>
    <n v="10.9"/>
    <n v="33.824999999999996"/>
    <n v="10.25"/>
    <x v="3"/>
    <x v="3"/>
    <x v="0"/>
    <x v="0"/>
    <x v="1"/>
    <x v="0"/>
    <x v="8"/>
    <x v="0"/>
    <x v="0"/>
    <x v="0"/>
    <x v="0"/>
  </r>
  <r>
    <x v="9"/>
    <x v="0"/>
    <x v="1"/>
    <x v="0"/>
    <d v="1899-12-30T10:40:00"/>
    <d v="1899-12-30T10:42:00"/>
    <x v="4"/>
    <x v="0"/>
    <x v="1"/>
    <x v="3"/>
    <x v="3"/>
    <x v="1"/>
    <x v="1"/>
    <x v="1"/>
    <x v="9"/>
    <n v="7.4"/>
    <x v="8"/>
    <n v="8.9"/>
    <n v="29.37"/>
    <n v="8.9"/>
    <n v="26.895"/>
    <n v="8.15"/>
    <x v="3"/>
    <x v="3"/>
    <x v="0"/>
    <x v="0"/>
    <x v="1"/>
    <x v="0"/>
    <x v="9"/>
    <x v="0"/>
    <x v="0"/>
    <x v="0"/>
    <x v="0"/>
  </r>
  <r>
    <x v="10"/>
    <x v="3"/>
    <x v="1"/>
    <x v="0"/>
    <d v="1899-12-30T10:27:00"/>
    <d v="1899-12-30T10:30:00"/>
    <x v="7"/>
    <x v="0"/>
    <x v="1"/>
    <x v="4"/>
    <x v="4"/>
    <x v="1"/>
    <x v="1"/>
    <x v="1"/>
    <x v="10"/>
    <n v="9.3000000000000007"/>
    <x v="9"/>
    <n v="7.7"/>
    <n v="30.69"/>
    <n v="9.3000000000000007"/>
    <n v="28.05"/>
    <n v="8.5"/>
    <x v="4"/>
    <x v="4"/>
    <x v="0"/>
    <x v="0"/>
    <x v="3"/>
    <x v="0"/>
    <x v="10"/>
    <x v="0"/>
    <x v="0"/>
    <x v="0"/>
    <x v="0"/>
  </r>
  <r>
    <x v="11"/>
    <x v="4"/>
    <x v="1"/>
    <x v="0"/>
    <d v="1899-12-30T10:32:00"/>
    <d v="1899-12-30T10:37:00"/>
    <x v="3"/>
    <x v="0"/>
    <x v="1"/>
    <x v="5"/>
    <x v="5"/>
    <x v="1"/>
    <x v="1"/>
    <x v="1"/>
    <x v="11"/>
    <n v="7.9"/>
    <x v="10"/>
    <n v="7"/>
    <n v="26.07"/>
    <n v="7.9"/>
    <n v="24.585000000000001"/>
    <n v="7.45"/>
    <x v="4"/>
    <x v="4"/>
    <x v="0"/>
    <x v="0"/>
    <x v="3"/>
    <x v="1"/>
    <x v="11"/>
    <x v="0"/>
    <x v="0"/>
    <x v="0"/>
    <x v="0"/>
  </r>
  <r>
    <x v="12"/>
    <x v="6"/>
    <x v="1"/>
    <x v="0"/>
    <d v="1899-12-30T12:32:00"/>
    <d v="1899-12-30T12:38:00"/>
    <x v="0"/>
    <x v="0"/>
    <x v="0"/>
    <x v="6"/>
    <x v="6"/>
    <x v="1"/>
    <x v="1"/>
    <x v="1"/>
    <x v="12"/>
    <n v="8.5"/>
    <x v="9"/>
    <n v="7.7"/>
    <n v="28.049999999999997"/>
    <n v="8.5"/>
    <n v="26.729999999999997"/>
    <n v="8.1"/>
    <x v="5"/>
    <x v="5"/>
    <x v="0"/>
    <x v="0"/>
    <x v="3"/>
    <x v="0"/>
    <x v="12"/>
    <x v="0"/>
    <x v="0"/>
    <x v="0"/>
    <x v="0"/>
  </r>
  <r>
    <x v="13"/>
    <x v="1"/>
    <x v="1"/>
    <x v="0"/>
    <d v="1899-12-30T12:22:00"/>
    <d v="1899-12-30T12:30:00"/>
    <x v="6"/>
    <x v="0"/>
    <x v="0"/>
    <x v="7"/>
    <x v="7"/>
    <x v="1"/>
    <x v="1"/>
    <x v="1"/>
    <x v="13"/>
    <n v="7"/>
    <x v="11"/>
    <n v="9.6999999999999993"/>
    <n v="32.01"/>
    <n v="9.6999999999999993"/>
    <n v="27.555"/>
    <n v="8.35"/>
    <x v="5"/>
    <x v="5"/>
    <x v="0"/>
    <x v="0"/>
    <x v="4"/>
    <x v="0"/>
    <x v="13"/>
    <x v="0"/>
    <x v="0"/>
    <x v="0"/>
    <x v="0"/>
  </r>
  <r>
    <x v="14"/>
    <x v="5"/>
    <x v="1"/>
    <x v="0"/>
    <d v="1899-12-30T12:59:00"/>
    <d v="1899-12-30T13:04:00"/>
    <x v="3"/>
    <x v="0"/>
    <x v="0"/>
    <x v="8"/>
    <x v="8"/>
    <x v="1"/>
    <x v="1"/>
    <x v="1"/>
    <x v="14"/>
    <n v="9.1"/>
    <x v="12"/>
    <n v="8.6"/>
    <n v="30.029999999999998"/>
    <n v="9.1"/>
    <n v="29.204999999999998"/>
    <n v="8.85"/>
    <x v="5"/>
    <x v="5"/>
    <x v="0"/>
    <x v="0"/>
    <x v="4"/>
    <x v="0"/>
    <x v="9"/>
    <x v="0"/>
    <x v="0"/>
    <x v="0"/>
    <x v="0"/>
  </r>
  <r>
    <x v="15"/>
    <x v="0"/>
    <x v="1"/>
    <x v="0"/>
    <d v="1899-12-30T12:24:00"/>
    <d v="1899-12-30T12:31:00"/>
    <x v="8"/>
    <x v="0"/>
    <x v="0"/>
    <x v="9"/>
    <x v="9"/>
    <x v="1"/>
    <x v="1"/>
    <x v="1"/>
    <x v="15"/>
    <n v="3.9"/>
    <x v="13"/>
    <n v="4.4000000000000004"/>
    <n v="14.52"/>
    <n v="4.4000000000000004"/>
    <n v="13.695"/>
    <n v="4.1500000000000004"/>
    <x v="3"/>
    <x v="3"/>
    <x v="0"/>
    <x v="0"/>
    <x v="2"/>
    <x v="0"/>
    <x v="14"/>
    <x v="0"/>
    <x v="0"/>
    <x v="0"/>
    <x v="0"/>
  </r>
  <r>
    <x v="16"/>
    <x v="3"/>
    <x v="1"/>
    <x v="0"/>
    <d v="1899-12-30T13:37:00"/>
    <d v="1899-12-30T13:39:00"/>
    <x v="4"/>
    <x v="0"/>
    <x v="0"/>
    <x v="10"/>
    <x v="10"/>
    <x v="1"/>
    <x v="1"/>
    <x v="1"/>
    <x v="16"/>
    <n v="3.7"/>
    <x v="14"/>
    <n v="5.2"/>
    <n v="17.16"/>
    <n v="5.2"/>
    <n v="14.684999999999999"/>
    <n v="4.45"/>
    <x v="3"/>
    <x v="3"/>
    <x v="0"/>
    <x v="0"/>
    <x v="3"/>
    <x v="0"/>
    <x v="11"/>
    <x v="0"/>
    <x v="0"/>
    <x v="0"/>
    <x v="0"/>
  </r>
  <r>
    <x v="17"/>
    <x v="4"/>
    <x v="1"/>
    <x v="0"/>
    <d v="1899-12-30T13:27:00"/>
    <d v="1899-12-30T13:30:00"/>
    <x v="7"/>
    <x v="0"/>
    <x v="0"/>
    <x v="11"/>
    <x v="11"/>
    <x v="1"/>
    <x v="1"/>
    <x v="1"/>
    <x v="17"/>
    <n v="6.1"/>
    <x v="15"/>
    <n v="6.7"/>
    <n v="22.11"/>
    <n v="6.7"/>
    <n v="21.119999999999997"/>
    <n v="6.4"/>
    <x v="3"/>
    <x v="3"/>
    <x v="0"/>
    <x v="0"/>
    <x v="5"/>
    <x v="0"/>
    <x v="2"/>
    <x v="0"/>
    <x v="0"/>
    <x v="0"/>
    <x v="0"/>
  </r>
  <r>
    <x v="18"/>
    <x v="1"/>
    <x v="2"/>
    <x v="0"/>
    <d v="1899-12-30T10:35:00"/>
    <d v="1899-12-30T10:45:00"/>
    <x v="1"/>
    <x v="0"/>
    <x v="1"/>
    <x v="0"/>
    <x v="0"/>
    <x v="2"/>
    <x v="2"/>
    <x v="0"/>
    <x v="18"/>
    <n v="13.5"/>
    <x v="1"/>
    <n v="13"/>
    <n v="44.55"/>
    <n v="13.5"/>
    <n v="43.724999999999994"/>
    <n v="13.25"/>
    <x v="6"/>
    <x v="6"/>
    <x v="0"/>
    <x v="0"/>
    <x v="0"/>
    <x v="0"/>
    <x v="15"/>
    <x v="0"/>
    <x v="1"/>
    <x v="0"/>
    <x v="1"/>
  </r>
  <r>
    <x v="19"/>
    <x v="1"/>
    <x v="2"/>
    <x v="0"/>
    <d v="1899-12-30T12:23:00"/>
    <d v="1899-12-30T12:30:00"/>
    <x v="8"/>
    <x v="0"/>
    <x v="0"/>
    <x v="0"/>
    <x v="0"/>
    <x v="3"/>
    <x v="3"/>
    <x v="1"/>
    <x v="19"/>
    <n v="11.4"/>
    <x v="16"/>
    <n v="11.2"/>
    <n v="37.619999999999997"/>
    <n v="11.4"/>
    <n v="37.289999999999992"/>
    <n v="11.3"/>
    <x v="7"/>
    <x v="7"/>
    <x v="0"/>
    <x v="0"/>
    <x v="0"/>
    <x v="0"/>
    <x v="15"/>
    <x v="0"/>
    <x v="2"/>
    <x v="0"/>
    <x v="2"/>
  </r>
  <r>
    <x v="20"/>
    <x v="6"/>
    <x v="2"/>
    <x v="0"/>
    <d v="1899-12-30T10:40:00"/>
    <d v="1899-12-30T10:49:00"/>
    <x v="9"/>
    <x v="0"/>
    <x v="1"/>
    <x v="1"/>
    <x v="1"/>
    <x v="2"/>
    <x v="2"/>
    <x v="0"/>
    <x v="1"/>
    <n v="12"/>
    <x v="17"/>
    <n v="12.6"/>
    <n v="41.58"/>
    <n v="12.6"/>
    <n v="40.589999999999996"/>
    <n v="12.3"/>
    <x v="6"/>
    <x v="6"/>
    <x v="0"/>
    <x v="0"/>
    <x v="1"/>
    <x v="0"/>
    <x v="16"/>
    <x v="0"/>
    <x v="0"/>
    <x v="0"/>
    <x v="0"/>
  </r>
  <r>
    <x v="21"/>
    <x v="6"/>
    <x v="2"/>
    <x v="0"/>
    <d v="1899-12-30T12:33:00"/>
    <d v="1899-12-30T12:37:00"/>
    <x v="10"/>
    <x v="0"/>
    <x v="0"/>
    <x v="1"/>
    <x v="1"/>
    <x v="3"/>
    <x v="3"/>
    <x v="1"/>
    <x v="20"/>
    <n v="13.1"/>
    <x v="18"/>
    <n v="13.8"/>
    <n v="45.54"/>
    <n v="13.8"/>
    <n v="44.384999999999998"/>
    <n v="13.45"/>
    <x v="7"/>
    <x v="7"/>
    <x v="0"/>
    <x v="0"/>
    <x v="0"/>
    <x v="0"/>
    <x v="15"/>
    <x v="0"/>
    <x v="3"/>
    <x v="0"/>
    <x v="3"/>
  </r>
  <r>
    <x v="22"/>
    <x v="5"/>
    <x v="2"/>
    <x v="0"/>
    <d v="1899-12-30T10:50:00"/>
    <d v="1899-12-30T10:56:00"/>
    <x v="0"/>
    <x v="0"/>
    <x v="1"/>
    <x v="2"/>
    <x v="2"/>
    <x v="2"/>
    <x v="2"/>
    <x v="0"/>
    <x v="21"/>
    <n v="12.1"/>
    <x v="19"/>
    <n v="11.1"/>
    <n v="39.93"/>
    <n v="12.1"/>
    <n v="38.28"/>
    <n v="11.6"/>
    <x v="6"/>
    <x v="6"/>
    <x v="0"/>
    <x v="0"/>
    <x v="5"/>
    <x v="0"/>
    <x v="17"/>
    <x v="0"/>
    <x v="0"/>
    <x v="0"/>
    <x v="0"/>
  </r>
  <r>
    <x v="23"/>
    <x v="5"/>
    <x v="2"/>
    <x v="0"/>
    <d v="1899-12-30T12:59:00"/>
    <d v="1899-12-30T13:10:00"/>
    <x v="2"/>
    <x v="0"/>
    <x v="0"/>
    <x v="2"/>
    <x v="2"/>
    <x v="3"/>
    <x v="3"/>
    <x v="1"/>
    <x v="22"/>
    <n v="12.9"/>
    <x v="19"/>
    <n v="11.1"/>
    <n v="42.57"/>
    <n v="12.9"/>
    <n v="39.599999999999994"/>
    <n v="12"/>
    <x v="7"/>
    <x v="7"/>
    <x v="0"/>
    <x v="0"/>
    <x v="0"/>
    <x v="0"/>
    <x v="15"/>
    <x v="0"/>
    <x v="4"/>
    <x v="0"/>
    <x v="4"/>
  </r>
  <r>
    <x v="23"/>
    <x v="5"/>
    <x v="2"/>
    <x v="0"/>
    <d v="1899-12-30T12:59:00"/>
    <d v="1899-12-30T13:10:00"/>
    <x v="2"/>
    <x v="0"/>
    <x v="0"/>
    <x v="2"/>
    <x v="2"/>
    <x v="3"/>
    <x v="3"/>
    <x v="1"/>
    <x v="22"/>
    <n v="12.9"/>
    <x v="19"/>
    <n v="11.1"/>
    <n v="42.57"/>
    <n v="12.9"/>
    <n v="39.599999999999994"/>
    <n v="12"/>
    <x v="7"/>
    <x v="7"/>
    <x v="0"/>
    <x v="0"/>
    <x v="0"/>
    <x v="2"/>
    <x v="10"/>
    <x v="0"/>
    <x v="0"/>
    <x v="0"/>
    <x v="0"/>
  </r>
  <r>
    <x v="24"/>
    <x v="0"/>
    <x v="2"/>
    <x v="0"/>
    <d v="1899-12-30T10:50:00"/>
    <d v="1899-12-30T10:59:00"/>
    <x v="9"/>
    <x v="0"/>
    <x v="1"/>
    <x v="3"/>
    <x v="3"/>
    <x v="2"/>
    <x v="2"/>
    <x v="0"/>
    <x v="1"/>
    <n v="12"/>
    <x v="20"/>
    <n v="12.5"/>
    <n v="41.25"/>
    <n v="12.5"/>
    <n v="40.424999999999997"/>
    <n v="12.25"/>
    <x v="8"/>
    <x v="8"/>
    <x v="0"/>
    <x v="0"/>
    <x v="5"/>
    <x v="0"/>
    <x v="18"/>
    <x v="0"/>
    <x v="5"/>
    <x v="0"/>
    <x v="0"/>
  </r>
  <r>
    <x v="25"/>
    <x v="0"/>
    <x v="2"/>
    <x v="0"/>
    <d v="1899-12-30T12:39:00"/>
    <d v="1899-12-30T12:46:00"/>
    <x v="8"/>
    <x v="0"/>
    <x v="0"/>
    <x v="3"/>
    <x v="3"/>
    <x v="3"/>
    <x v="3"/>
    <x v="1"/>
    <x v="23"/>
    <n v="12.6"/>
    <x v="21"/>
    <n v="12.4"/>
    <n v="41.58"/>
    <n v="12.6"/>
    <n v="41.25"/>
    <n v="12.5"/>
    <x v="9"/>
    <x v="9"/>
    <x v="0"/>
    <x v="0"/>
    <x v="0"/>
    <x v="0"/>
    <x v="15"/>
    <x v="0"/>
    <x v="4"/>
    <x v="0"/>
    <x v="4"/>
  </r>
  <r>
    <x v="26"/>
    <x v="3"/>
    <x v="2"/>
    <x v="0"/>
    <d v="1899-12-30T10:14:00"/>
    <d v="1899-12-30T10:22:00"/>
    <x v="6"/>
    <x v="0"/>
    <x v="1"/>
    <x v="4"/>
    <x v="4"/>
    <x v="2"/>
    <x v="2"/>
    <x v="0"/>
    <x v="24"/>
    <n v="12.3"/>
    <x v="22"/>
    <n v="12"/>
    <n v="40.590000000000003"/>
    <n v="12.3"/>
    <n v="40.094999999999999"/>
    <n v="12.15"/>
    <x v="8"/>
    <x v="8"/>
    <x v="0"/>
    <x v="0"/>
    <x v="5"/>
    <x v="0"/>
    <x v="15"/>
    <x v="0"/>
    <x v="6"/>
    <x v="0"/>
    <x v="5"/>
  </r>
  <r>
    <x v="27"/>
    <x v="3"/>
    <x v="2"/>
    <x v="0"/>
    <d v="1899-12-30T12:10:00"/>
    <d v="1899-12-30T12:16:00"/>
    <x v="0"/>
    <x v="0"/>
    <x v="0"/>
    <x v="4"/>
    <x v="4"/>
    <x v="3"/>
    <x v="3"/>
    <x v="1"/>
    <x v="0"/>
    <n v="13.6"/>
    <x v="23"/>
    <n v="11.6"/>
    <n v="44.879999999999995"/>
    <n v="13.6"/>
    <n v="41.58"/>
    <n v="12.6"/>
    <x v="9"/>
    <x v="9"/>
    <x v="0"/>
    <x v="0"/>
    <x v="0"/>
    <x v="0"/>
    <x v="19"/>
    <x v="0"/>
    <x v="0"/>
    <x v="0"/>
    <x v="0"/>
  </r>
  <r>
    <x v="28"/>
    <x v="7"/>
    <x v="2"/>
    <x v="0"/>
    <d v="1899-12-30T10:38:00"/>
    <d v="1899-12-30T10:42:00"/>
    <x v="10"/>
    <x v="0"/>
    <x v="1"/>
    <x v="5"/>
    <x v="5"/>
    <x v="2"/>
    <x v="2"/>
    <x v="0"/>
    <x v="25"/>
    <n v="13.333333333333334"/>
    <x v="24"/>
    <n v="13.030303030303031"/>
    <n v="44"/>
    <n v="13.333333333333334"/>
    <n v="43.5"/>
    <n v="13.181818181818183"/>
    <x v="10"/>
    <x v="10"/>
    <x v="0"/>
    <x v="0"/>
    <x v="3"/>
    <x v="0"/>
    <x v="17"/>
    <x v="0"/>
    <x v="0"/>
    <x v="0"/>
    <x v="0"/>
  </r>
  <r>
    <x v="29"/>
    <x v="4"/>
    <x v="2"/>
    <x v="0"/>
    <d v="1899-12-30T12:14:00"/>
    <d v="1899-12-30T12:18:00"/>
    <x v="10"/>
    <x v="0"/>
    <x v="0"/>
    <x v="5"/>
    <x v="5"/>
    <x v="3"/>
    <x v="3"/>
    <x v="1"/>
    <x v="26"/>
    <n v="10.606060606060607"/>
    <x v="25"/>
    <n v="12.121212121212121"/>
    <n v="40"/>
    <n v="12.121212121212121"/>
    <n v="37.5"/>
    <n v="11.363636363636363"/>
    <x v="9"/>
    <x v="9"/>
    <x v="0"/>
    <x v="0"/>
    <x v="3"/>
    <x v="0"/>
    <x v="15"/>
    <x v="0"/>
    <x v="7"/>
    <x v="0"/>
    <x v="6"/>
  </r>
  <r>
    <x v="30"/>
    <x v="8"/>
    <x v="0"/>
    <x v="0"/>
    <d v="1899-12-30T10:51:00"/>
    <d v="1899-12-30T10:56:00"/>
    <x v="3"/>
    <x v="0"/>
    <x v="1"/>
    <x v="0"/>
    <x v="0"/>
    <x v="4"/>
    <x v="4"/>
    <x v="0"/>
    <x v="26"/>
    <n v="17.399999999999999"/>
    <x v="25"/>
    <n v="14.3"/>
    <n v="40"/>
    <s v="n/d"/>
    <n v="37.5"/>
    <s v="n/d"/>
    <x v="11"/>
    <x v="11"/>
    <x v="0"/>
    <x v="0"/>
    <x v="6"/>
    <x v="0"/>
    <x v="17"/>
    <x v="0"/>
    <x v="0"/>
    <x v="0"/>
    <x v="0"/>
  </r>
  <r>
    <x v="31"/>
    <x v="9"/>
    <x v="0"/>
    <x v="0"/>
    <d v="1899-12-30T10:31:00"/>
    <d v="1899-12-30T10:40:00"/>
    <x v="9"/>
    <x v="0"/>
    <x v="1"/>
    <x v="1"/>
    <x v="1"/>
    <x v="4"/>
    <x v="4"/>
    <x v="0"/>
    <x v="26"/>
    <n v="15.4"/>
    <x v="25"/>
    <n v="15"/>
    <n v="40"/>
    <s v="n/d"/>
    <n v="37.5"/>
    <s v="n/d"/>
    <x v="11"/>
    <x v="11"/>
    <x v="0"/>
    <x v="0"/>
    <x v="0"/>
    <x v="0"/>
    <x v="20"/>
    <x v="0"/>
    <x v="0"/>
    <x v="0"/>
    <x v="0"/>
  </r>
  <r>
    <x v="32"/>
    <x v="4"/>
    <x v="0"/>
    <x v="0"/>
    <d v="1899-12-30T10:17:00"/>
    <d v="1899-12-30T10:24:00"/>
    <x v="8"/>
    <x v="0"/>
    <x v="1"/>
    <x v="2"/>
    <x v="2"/>
    <x v="4"/>
    <x v="4"/>
    <x v="0"/>
    <x v="26"/>
    <n v="13.4"/>
    <x v="25"/>
    <n v="13.7"/>
    <n v="40"/>
    <s v="n/d"/>
    <n v="37.5"/>
    <s v="n/d"/>
    <x v="11"/>
    <x v="11"/>
    <x v="0"/>
    <x v="0"/>
    <x v="6"/>
    <x v="0"/>
    <x v="21"/>
    <x v="0"/>
    <x v="0"/>
    <x v="0"/>
    <x v="0"/>
  </r>
  <r>
    <x v="33"/>
    <x v="3"/>
    <x v="0"/>
    <x v="0"/>
    <d v="1899-12-30T10:28:00"/>
    <d v="1899-12-30T10:33:00"/>
    <x v="3"/>
    <x v="0"/>
    <x v="1"/>
    <x v="3"/>
    <x v="3"/>
    <x v="4"/>
    <x v="4"/>
    <x v="0"/>
    <x v="26"/>
    <n v="14.8"/>
    <x v="25"/>
    <n v="13.4"/>
    <n v="40"/>
    <s v="n/d"/>
    <n v="37.5"/>
    <s v="n/d"/>
    <x v="11"/>
    <x v="11"/>
    <x v="0"/>
    <x v="0"/>
    <x v="1"/>
    <x v="0"/>
    <x v="14"/>
    <x v="0"/>
    <x v="0"/>
    <x v="0"/>
    <x v="0"/>
  </r>
  <r>
    <x v="34"/>
    <x v="5"/>
    <x v="0"/>
    <x v="0"/>
    <d v="1899-12-30T10:46:00"/>
    <d v="1899-12-30T10:53:00"/>
    <x v="8"/>
    <x v="0"/>
    <x v="1"/>
    <x v="4"/>
    <x v="4"/>
    <x v="4"/>
    <x v="4"/>
    <x v="0"/>
    <x v="26"/>
    <n v="16.5"/>
    <x v="25"/>
    <n v="15.8"/>
    <n v="40"/>
    <n v="16.5"/>
    <n v="37.5"/>
    <n v="16.149999999999999"/>
    <x v="11"/>
    <x v="11"/>
    <x v="0"/>
    <x v="2"/>
    <x v="1"/>
    <x v="0"/>
    <x v="15"/>
    <x v="0"/>
    <x v="8"/>
    <x v="1"/>
    <x v="7"/>
  </r>
  <r>
    <x v="35"/>
    <x v="0"/>
    <x v="3"/>
    <x v="0"/>
    <d v="1899-12-30T11:55:00"/>
    <d v="1899-12-30T12:02:00"/>
    <x v="8"/>
    <x v="0"/>
    <x v="1"/>
    <x v="0"/>
    <x v="0"/>
    <x v="5"/>
    <x v="5"/>
    <x v="1"/>
    <x v="26"/>
    <n v="14.1"/>
    <x v="25"/>
    <n v="13.8"/>
    <n v="40"/>
    <s v="n/d"/>
    <n v="37.5"/>
    <s v="n/d"/>
    <x v="12"/>
    <x v="12"/>
    <x v="0"/>
    <x v="3"/>
    <x v="7"/>
    <x v="0"/>
    <x v="22"/>
    <x v="0"/>
    <x v="0"/>
    <x v="0"/>
    <x v="0"/>
  </r>
  <r>
    <x v="36"/>
    <x v="6"/>
    <x v="3"/>
    <x v="0"/>
    <d v="1899-12-30T11:42:00"/>
    <d v="1899-12-30T11:50:00"/>
    <x v="6"/>
    <x v="0"/>
    <x v="1"/>
    <x v="1"/>
    <x v="1"/>
    <x v="5"/>
    <x v="5"/>
    <x v="1"/>
    <x v="27"/>
    <n v="13.636363636363637"/>
    <x v="26"/>
    <n v="13.939393939393939"/>
    <n v="46"/>
    <n v="13.939393939393939"/>
    <n v="45.5"/>
    <n v="13.787878787878789"/>
    <x v="13"/>
    <x v="13"/>
    <x v="0"/>
    <x v="0"/>
    <x v="1"/>
    <x v="0"/>
    <x v="15"/>
    <x v="0"/>
    <x v="1"/>
    <x v="0"/>
    <x v="1"/>
  </r>
  <r>
    <x v="37"/>
    <x v="8"/>
    <x v="3"/>
    <x v="0"/>
    <d v="1899-12-30T11:33:00"/>
    <d v="1899-12-30T11:38:00"/>
    <x v="3"/>
    <x v="0"/>
    <x v="1"/>
    <x v="2"/>
    <x v="2"/>
    <x v="5"/>
    <x v="5"/>
    <x v="1"/>
    <x v="28"/>
    <n v="16.8"/>
    <x v="27"/>
    <n v="17.8"/>
    <n v="58.74"/>
    <n v="17.8"/>
    <n v="57.09"/>
    <n v="17.3"/>
    <x v="13"/>
    <x v="13"/>
    <x v="0"/>
    <x v="0"/>
    <x v="4"/>
    <x v="0"/>
    <x v="23"/>
    <x v="0"/>
    <x v="0"/>
    <x v="0"/>
    <x v="1"/>
  </r>
  <r>
    <x v="38"/>
    <x v="8"/>
    <x v="3"/>
    <x v="0"/>
    <d v="1899-12-30T13:08:00"/>
    <d v="1899-12-30T13:16:00"/>
    <x v="6"/>
    <x v="0"/>
    <x v="0"/>
    <x v="3"/>
    <x v="3"/>
    <x v="5"/>
    <x v="5"/>
    <x v="1"/>
    <x v="26"/>
    <n v="10.9"/>
    <x v="25"/>
    <n v="12.4"/>
    <n v="40"/>
    <n v="12.4"/>
    <n v="37.5"/>
    <n v="11.65"/>
    <x v="13"/>
    <x v="13"/>
    <x v="0"/>
    <x v="4"/>
    <x v="3"/>
    <x v="0"/>
    <x v="15"/>
    <x v="0"/>
    <x v="9"/>
    <x v="0"/>
    <x v="8"/>
  </r>
  <r>
    <x v="39"/>
    <x v="4"/>
    <x v="3"/>
    <x v="0"/>
    <d v="1899-12-30T13:07:00"/>
    <d v="1899-12-30T13:09:00"/>
    <x v="4"/>
    <x v="0"/>
    <x v="0"/>
    <x v="4"/>
    <x v="4"/>
    <x v="5"/>
    <x v="5"/>
    <x v="1"/>
    <x v="29"/>
    <n v="11.515151515151516"/>
    <x v="28"/>
    <n v="10.606060606060607"/>
    <n v="38"/>
    <n v="11.515151515151516"/>
    <n v="36.5"/>
    <n v="11.060606060606062"/>
    <x v="13"/>
    <x v="13"/>
    <x v="0"/>
    <x v="0"/>
    <x v="3"/>
    <x v="0"/>
    <x v="15"/>
    <x v="0"/>
    <x v="4"/>
    <x v="0"/>
    <x v="4"/>
  </r>
  <r>
    <x v="40"/>
    <x v="0"/>
    <x v="3"/>
    <x v="0"/>
    <d v="1899-12-30T13:28:00"/>
    <d v="1899-12-30T13:38:00"/>
    <x v="1"/>
    <x v="0"/>
    <x v="0"/>
    <x v="5"/>
    <x v="5"/>
    <x v="5"/>
    <x v="5"/>
    <x v="1"/>
    <x v="26"/>
    <n v="14.1"/>
    <x v="25"/>
    <n v="13.8"/>
    <n v="40"/>
    <n v="14.1"/>
    <n v="37.5"/>
    <n v="13.95"/>
    <x v="14"/>
    <x v="14"/>
    <x v="0"/>
    <x v="3"/>
    <x v="7"/>
    <x v="0"/>
    <x v="15"/>
    <x v="0"/>
    <x v="2"/>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7" cacheId="0" dataOnRows="1" applyNumberFormats="0" applyBorderFormats="0" applyFontFormats="0" applyPatternFormats="0" applyAlignmentFormats="0" applyWidthHeightFormats="1" dataCaption="Datos" updatedVersion="2" showMemberPropertyTips="0" useAutoFormatting="1" itemPrintTitles="1" createdVersion="1" indent="0" compact="0" compactData="0" gridDropZones="1">
  <location ref="A3:P46" firstHeaderRow="2" firstDataRow="2" firstDataCol="10"/>
  <pivotFields count="33">
    <pivotField axis="axisRow" compact="0" outline="0" subtotalTop="0" showAll="0" includeNewItemsInFilter="1" defaultSubtotal="0">
      <items count="83">
        <item x="34"/>
        <item m="1" x="62"/>
        <item m="1" x="63"/>
        <item x="31"/>
        <item x="30"/>
        <item m="1" x="69"/>
        <item x="21"/>
        <item m="1" x="61"/>
        <item m="1" x="80"/>
        <item m="1" x="46"/>
        <item m="1" x="73"/>
        <item m="1" x="64"/>
        <item m="1" x="75"/>
        <item m="1" x="53"/>
        <item x="6"/>
        <item m="1" x="55"/>
        <item m="1" x="74"/>
        <item m="1" x="56"/>
        <item m="1" x="52"/>
        <item m="1" x="76"/>
        <item m="1" x="54"/>
        <item m="1" x="41"/>
        <item m="1" x="47"/>
        <item m="1" x="49"/>
        <item m="1" x="57"/>
        <item m="1" x="70"/>
        <item m="1" x="82"/>
        <item m="1" x="65"/>
        <item m="1" x="42"/>
        <item m="1" x="78"/>
        <item m="1" x="67"/>
        <item m="1" x="44"/>
        <item m="1" x="59"/>
        <item m="1" x="71"/>
        <item x="1"/>
        <item m="1" x="68"/>
        <item m="1" x="51"/>
        <item m="1" x="79"/>
        <item m="1" x="60"/>
        <item m="1" x="45"/>
        <item x="18"/>
        <item m="1" x="72"/>
        <item x="20"/>
        <item x="22"/>
        <item x="23"/>
        <item x="24"/>
        <item x="25"/>
        <item x="26"/>
        <item x="27"/>
        <item x="28"/>
        <item x="29"/>
        <item m="1" x="50"/>
        <item m="1" x="66"/>
        <item m="1" x="43"/>
        <item m="1" x="58"/>
        <item m="1" x="77"/>
        <item m="1" x="48"/>
        <item x="37"/>
        <item x="38"/>
        <item x="39"/>
        <item m="1" x="81"/>
        <item x="19"/>
        <item x="7"/>
        <item x="8"/>
        <item x="9"/>
        <item x="10"/>
        <item x="11"/>
        <item x="12"/>
        <item x="13"/>
        <item x="14"/>
        <item x="15"/>
        <item x="16"/>
        <item x="17"/>
        <item x="35"/>
        <item x="36"/>
        <item x="0"/>
        <item x="2"/>
        <item x="3"/>
        <item x="4"/>
        <item x="5"/>
        <item x="32"/>
        <item x="33"/>
        <item x="40"/>
      </items>
    </pivotField>
    <pivotField axis="axisRow" compact="0" outline="0" subtotalTop="0" showAll="0" includeNewItemsInFilter="1" defaultSubtotal="0">
      <items count="11">
        <item x="2"/>
        <item x="5"/>
        <item x="6"/>
        <item x="7"/>
        <item x="3"/>
        <item x="4"/>
        <item m="1" x="10"/>
        <item x="0"/>
        <item x="9"/>
        <item x="1"/>
        <item x="8"/>
      </items>
    </pivotField>
    <pivotField axis="axisRow" compact="0" outline="0" subtotalTop="0" showAll="0" includeNewItemsInFilter="1" defaultSubtotal="0">
      <items count="4">
        <item x="3"/>
        <item x="0"/>
        <item x="2"/>
        <item x="1"/>
      </items>
    </pivotField>
    <pivotField compact="0" outline="0" subtotalTop="0" showAll="0" includeNewItemsInFilter="1"/>
    <pivotField compact="0" numFmtId="20" outline="0" subtotalTop="0" showAll="0" includeNewItemsInFilter="1"/>
    <pivotField compact="0" numFmtId="20" outline="0" subtotalTop="0" showAll="0" includeNewItemsInFilter="1"/>
    <pivotField compact="0" numFmtId="20" outline="0" subtotalTop="0" showAll="0" includeNewItemsInFilter="1"/>
    <pivotField compact="0" outline="0" subtotalTop="0" showAll="0" includeNewItemsInFilter="1"/>
    <pivotField axis="axisRow" compact="0" outline="0" subtotalTop="0" showAll="0" includeNewItemsInFilter="1" defaultSubtotal="0">
      <items count="2">
        <item x="1"/>
        <item x="0"/>
      </items>
    </pivotField>
    <pivotField axis="axisRow" compact="0" outline="0" subtotalTop="0" showAll="0" includeNewItemsInFilter="1" defaultSubtotal="0">
      <items count="12">
        <item x="0"/>
        <item x="1"/>
        <item x="2"/>
        <item x="3"/>
        <item x="4"/>
        <item x="5"/>
        <item x="6"/>
        <item x="7"/>
        <item x="8"/>
        <item x="9"/>
        <item x="10"/>
        <item x="11"/>
      </items>
    </pivotField>
    <pivotField axis="axisRow" compact="0" outline="0" subtotalTop="0" showAll="0" includeNewItemsInFilter="1" defaultSubtotal="0">
      <items count="12">
        <item x="0"/>
        <item x="1"/>
        <item x="2"/>
        <item x="3"/>
        <item x="4"/>
        <item x="5"/>
        <item x="6"/>
        <item x="7"/>
        <item x="8"/>
        <item x="9"/>
        <item x="10"/>
        <item x="11"/>
      </items>
    </pivotField>
    <pivotField axis="axisRow" compact="0" outline="0" subtotalTop="0" showAll="0" includeNewItemsInFilter="1" defaultSubtotal="0">
      <items count="6">
        <item x="3"/>
        <item x="1"/>
        <item x="5"/>
        <item x="4"/>
        <item x="0"/>
        <item x="2"/>
      </items>
    </pivotField>
    <pivotField compact="0" outline="0" subtotalTop="0" showAll="0" includeNewItemsInFilter="1"/>
    <pivotField axis="axisRow" compact="0" outline="0" subtotalTop="0" showAll="0" includeNewItemsInFilter="1" defaultSubtotal="0">
      <items count="2">
        <item x="0"/>
        <item x="1"/>
      </items>
    </pivotField>
    <pivotField compact="0" numFmtId="2" outline="0" subtotalTop="0" showAll="0" includeNewItemsInFilter="1"/>
    <pivotField compact="0" outline="0" subtotalTop="0" showAll="0" includeNewItemsInFilter="1"/>
    <pivotField compact="0" numFmtId="2" outline="0" subtotalTop="0" showAll="0" includeNewItemsInFilter="1"/>
    <pivotField compact="0" numFmtId="2" outline="0" subtotalTop="0" showAll="0" includeNewItemsInFilter="1"/>
    <pivotField compact="0" numFmtId="2" outline="0" subtotalTop="0" showAll="0" includeNewItemsInFilter="1"/>
    <pivotField compact="0" outline="0" subtotalTop="0" showAll="0" includeNewItemsInFilter="1"/>
    <pivotField compact="0" numFmtId="2" outline="0" subtotalTop="0" showAll="0" includeNewItemsInFilter="1"/>
    <pivotField compact="0" outline="0" subtotalTop="0" showAll="0" includeNewItemsInFilter="1"/>
    <pivotField axis="axisRow" compact="0" outline="0" subtotalTop="0" showAll="0" includeNewItemsInFilter="1" defaultSubtotal="0">
      <items count="15">
        <item x="12"/>
        <item x="13"/>
        <item x="14"/>
        <item x="7"/>
        <item x="9"/>
        <item x="6"/>
        <item x="0"/>
        <item x="8"/>
        <item x="1"/>
        <item x="11"/>
        <item x="2"/>
        <item x="3"/>
        <item x="5"/>
        <item x="4"/>
        <item x="10"/>
      </items>
    </pivotField>
    <pivotField axis="axisRow" compact="0" outline="0" subtotalTop="0" showAll="0" includeNewItemsInFilter="1">
      <items count="31">
        <item x="6"/>
        <item m="1" x="15"/>
        <item m="1" x="26"/>
        <item m="1" x="17"/>
        <item m="1" x="23"/>
        <item m="1" x="25"/>
        <item m="1" x="24"/>
        <item m="1" x="27"/>
        <item m="1" x="18"/>
        <item m="1" x="16"/>
        <item m="1" x="19"/>
        <item m="1" x="20"/>
        <item m="1" x="28"/>
        <item m="1" x="22"/>
        <item m="1" x="21"/>
        <item m="1" x="29"/>
        <item x="7"/>
        <item x="8"/>
        <item x="9"/>
        <item x="10"/>
        <item x="0"/>
        <item x="11"/>
        <item x="1"/>
        <item x="12"/>
        <item x="13"/>
        <item x="14"/>
        <item x="2"/>
        <item x="3"/>
        <item x="4"/>
        <item x="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11"/>
    <field x="13"/>
    <field x="2"/>
    <field x="8"/>
    <field x="9"/>
    <field x="10"/>
    <field x="0"/>
    <field x="1"/>
    <field x="22"/>
    <field x="23"/>
  </rowFields>
  <rowItems count="42">
    <i>
      <x/>
      <x v="1"/>
      <x v="2"/>
      <x v="1"/>
      <x/>
      <x/>
      <x v="61"/>
      <x v="9"/>
      <x v="3"/>
      <x v="16"/>
    </i>
    <i r="4">
      <x v="1"/>
      <x v="1"/>
      <x v="6"/>
      <x v="2"/>
      <x v="3"/>
      <x v="16"/>
    </i>
    <i r="4">
      <x v="2"/>
      <x v="2"/>
      <x v="44"/>
      <x v="1"/>
      <x v="3"/>
      <x v="16"/>
    </i>
    <i r="4">
      <x v="3"/>
      <x v="3"/>
      <x v="46"/>
      <x v="7"/>
      <x v="4"/>
      <x v="18"/>
    </i>
    <i r="4">
      <x v="4"/>
      <x v="4"/>
      <x v="48"/>
      <x v="4"/>
      <x v="4"/>
      <x v="18"/>
    </i>
    <i r="4">
      <x v="5"/>
      <x v="5"/>
      <x v="50"/>
      <x v="5"/>
      <x v="4"/>
      <x v="18"/>
    </i>
    <i>
      <x v="1"/>
      <x v="1"/>
      <x v="3"/>
      <x/>
      <x/>
      <x/>
      <x v="14"/>
      <x v="2"/>
      <x v="10"/>
      <x v="26"/>
    </i>
    <i r="4">
      <x v="1"/>
      <x v="1"/>
      <x v="62"/>
      <x v="9"/>
      <x v="10"/>
      <x v="26"/>
    </i>
    <i r="4">
      <x v="2"/>
      <x v="2"/>
      <x v="63"/>
      <x v="1"/>
      <x v="11"/>
      <x v="27"/>
    </i>
    <i r="4">
      <x v="3"/>
      <x v="3"/>
      <x v="64"/>
      <x v="7"/>
      <x v="11"/>
      <x v="27"/>
    </i>
    <i r="4">
      <x v="4"/>
      <x v="4"/>
      <x v="65"/>
      <x v="4"/>
      <x v="13"/>
      <x v="28"/>
    </i>
    <i r="4">
      <x v="5"/>
      <x v="5"/>
      <x v="66"/>
      <x v="5"/>
      <x v="13"/>
      <x v="28"/>
    </i>
    <i r="3">
      <x v="1"/>
      <x v="6"/>
      <x v="6"/>
      <x v="67"/>
      <x v="2"/>
      <x v="12"/>
      <x v="29"/>
    </i>
    <i r="4">
      <x v="7"/>
      <x v="7"/>
      <x v="68"/>
      <x v="9"/>
      <x v="12"/>
      <x v="29"/>
    </i>
    <i r="4">
      <x v="8"/>
      <x v="8"/>
      <x v="69"/>
      <x v="1"/>
      <x v="12"/>
      <x v="29"/>
    </i>
    <i r="4">
      <x v="9"/>
      <x v="9"/>
      <x v="70"/>
      <x v="7"/>
      <x v="11"/>
      <x v="27"/>
    </i>
    <i r="4">
      <x v="10"/>
      <x v="10"/>
      <x v="71"/>
      <x v="4"/>
      <x v="11"/>
      <x v="27"/>
    </i>
    <i r="4">
      <x v="11"/>
      <x v="11"/>
      <x v="72"/>
      <x v="5"/>
      <x v="11"/>
      <x v="27"/>
    </i>
    <i>
      <x v="2"/>
      <x v="1"/>
      <x/>
      <x/>
      <x/>
      <x/>
      <x v="73"/>
      <x v="7"/>
      <x/>
      <x v="23"/>
    </i>
    <i r="4">
      <x v="1"/>
      <x v="1"/>
      <x v="74"/>
      <x v="2"/>
      <x v="1"/>
      <x v="24"/>
    </i>
    <i r="4">
      <x v="2"/>
      <x v="2"/>
      <x v="57"/>
      <x v="10"/>
      <x v="1"/>
      <x v="24"/>
    </i>
    <i r="3">
      <x v="1"/>
      <x v="3"/>
      <x v="3"/>
      <x v="58"/>
      <x v="10"/>
      <x v="1"/>
      <x v="24"/>
    </i>
    <i r="4">
      <x v="4"/>
      <x v="4"/>
      <x v="59"/>
      <x v="5"/>
      <x v="1"/>
      <x v="24"/>
    </i>
    <i r="4">
      <x v="5"/>
      <x v="5"/>
      <x v="82"/>
      <x v="7"/>
      <x v="2"/>
      <x v="25"/>
    </i>
    <i>
      <x v="3"/>
      <x/>
      <x v="1"/>
      <x/>
      <x/>
      <x/>
      <x v="4"/>
      <x v="10"/>
      <x v="9"/>
      <x v="21"/>
    </i>
    <i r="4">
      <x v="1"/>
      <x v="1"/>
      <x v="3"/>
      <x v="8"/>
      <x v="9"/>
      <x v="21"/>
    </i>
    <i r="4">
      <x v="2"/>
      <x v="2"/>
      <x v="80"/>
      <x v="5"/>
      <x v="9"/>
      <x v="21"/>
    </i>
    <i r="4">
      <x v="3"/>
      <x v="3"/>
      <x v="81"/>
      <x v="4"/>
      <x v="9"/>
      <x v="21"/>
    </i>
    <i r="4">
      <x v="4"/>
      <x v="4"/>
      <x/>
      <x v="1"/>
      <x v="9"/>
      <x v="21"/>
    </i>
    <i>
      <x v="4"/>
      <x/>
      <x v="1"/>
      <x v="1"/>
      <x/>
      <x/>
      <x v="75"/>
      <x v="7"/>
      <x v="6"/>
      <x v="20"/>
    </i>
    <i r="4">
      <x v="1"/>
      <x v="1"/>
      <x v="34"/>
      <x v="9"/>
      <x v="6"/>
      <x v="20"/>
    </i>
    <i r="4">
      <x v="2"/>
      <x v="2"/>
      <x v="76"/>
      <x/>
      <x v="6"/>
      <x v="20"/>
    </i>
    <i r="4">
      <x v="3"/>
      <x v="3"/>
      <x v="77"/>
      <x v="4"/>
      <x v="8"/>
      <x v="22"/>
    </i>
    <i r="4">
      <x v="4"/>
      <x v="4"/>
      <x v="78"/>
      <x v="5"/>
      <x v="8"/>
      <x v="22"/>
    </i>
    <i r="4">
      <x v="5"/>
      <x v="5"/>
      <x v="79"/>
      <x v="1"/>
      <x v="8"/>
      <x v="22"/>
    </i>
    <i>
      <x v="5"/>
      <x/>
      <x v="2"/>
      <x/>
      <x/>
      <x/>
      <x v="40"/>
      <x v="9"/>
      <x v="5"/>
      <x/>
    </i>
    <i r="4">
      <x v="1"/>
      <x v="1"/>
      <x v="42"/>
      <x v="2"/>
      <x v="5"/>
      <x/>
    </i>
    <i r="4">
      <x v="2"/>
      <x v="2"/>
      <x v="43"/>
      <x v="1"/>
      <x v="5"/>
      <x/>
    </i>
    <i r="4">
      <x v="3"/>
      <x v="3"/>
      <x v="45"/>
      <x v="7"/>
      <x v="7"/>
      <x v="17"/>
    </i>
    <i r="4">
      <x v="4"/>
      <x v="4"/>
      <x v="47"/>
      <x v="4"/>
      <x v="7"/>
      <x v="17"/>
    </i>
    <i r="4">
      <x v="5"/>
      <x v="5"/>
      <x v="49"/>
      <x v="3"/>
      <x v="14"/>
      <x v="19"/>
    </i>
    <i t="grand">
      <x/>
    </i>
  </rowItems>
  <colItems count="1">
    <i/>
  </colItem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P46"/>
  <sheetViews>
    <sheetView workbookViewId="0">
      <selection activeCell="A9" sqref="A9"/>
    </sheetView>
  </sheetViews>
  <sheetFormatPr baseColWidth="10" defaultRowHeight="15"/>
  <cols>
    <col min="1" max="1" width="12.5703125" bestFit="1" customWidth="1"/>
    <col min="2" max="5" width="18.7109375" bestFit="1" customWidth="1"/>
    <col min="6" max="6" width="29.140625" customWidth="1"/>
    <col min="7" max="7" width="12.28515625" bestFit="1" customWidth="1"/>
    <col min="8" max="10" width="14.28515625" bestFit="1" customWidth="1"/>
  </cols>
  <sheetData>
    <row r="3" spans="1:16">
      <c r="A3" s="25"/>
      <c r="B3" s="26"/>
      <c r="C3" s="26"/>
      <c r="D3" s="26"/>
      <c r="E3" s="26"/>
      <c r="F3" s="26"/>
      <c r="G3" s="26"/>
      <c r="H3" s="26"/>
      <c r="I3" s="26"/>
      <c r="J3" s="26"/>
      <c r="K3" s="25"/>
      <c r="L3" s="26"/>
      <c r="M3" s="26"/>
      <c r="N3" s="26"/>
      <c r="O3" s="26"/>
      <c r="P3" s="27"/>
    </row>
    <row r="4" spans="1:16">
      <c r="A4" s="34" t="s">
        <v>10</v>
      </c>
      <c r="B4" s="34" t="s">
        <v>12</v>
      </c>
      <c r="C4" s="34" t="s">
        <v>1</v>
      </c>
      <c r="D4" s="34" t="s">
        <v>7</v>
      </c>
      <c r="E4" s="34" t="s">
        <v>8</v>
      </c>
      <c r="F4" s="34" t="s">
        <v>9</v>
      </c>
      <c r="G4" s="34" t="s">
        <v>111</v>
      </c>
      <c r="H4" s="34" t="s">
        <v>0</v>
      </c>
      <c r="I4" s="34" t="s">
        <v>21</v>
      </c>
      <c r="J4" s="34" t="s">
        <v>22</v>
      </c>
      <c r="K4" s="28"/>
      <c r="L4" s="29"/>
      <c r="M4" s="29"/>
      <c r="N4" s="29"/>
      <c r="O4" s="29"/>
      <c r="P4" s="30"/>
    </row>
    <row r="5" spans="1:16">
      <c r="A5" s="25" t="s">
        <v>103</v>
      </c>
      <c r="B5" s="25">
        <v>2</v>
      </c>
      <c r="C5" s="35">
        <v>40509</v>
      </c>
      <c r="D5" s="25">
        <v>2</v>
      </c>
      <c r="E5" s="25">
        <v>1</v>
      </c>
      <c r="F5" s="25">
        <v>1</v>
      </c>
      <c r="G5" s="25" t="s">
        <v>141</v>
      </c>
      <c r="H5" s="25" t="s">
        <v>119</v>
      </c>
      <c r="I5" s="25">
        <v>24.572870000000002</v>
      </c>
      <c r="J5" s="25">
        <v>-112.10508</v>
      </c>
      <c r="K5" s="25"/>
      <c r="L5" s="26"/>
      <c r="M5" s="26"/>
      <c r="N5" s="26"/>
      <c r="O5" s="26"/>
      <c r="P5" s="27"/>
    </row>
    <row r="6" spans="1:16">
      <c r="A6" s="28"/>
      <c r="B6" s="28"/>
      <c r="C6" s="28"/>
      <c r="D6" s="28"/>
      <c r="E6" s="25">
        <v>2</v>
      </c>
      <c r="F6" s="25">
        <v>2</v>
      </c>
      <c r="G6" s="25" t="s">
        <v>122</v>
      </c>
      <c r="H6" s="25" t="s">
        <v>114</v>
      </c>
      <c r="I6" s="25">
        <v>24.572870000000002</v>
      </c>
      <c r="J6" s="25">
        <v>-112.10508</v>
      </c>
      <c r="K6" s="28"/>
      <c r="L6" s="29"/>
      <c r="M6" s="29"/>
      <c r="N6" s="29"/>
      <c r="O6" s="29"/>
      <c r="P6" s="30"/>
    </row>
    <row r="7" spans="1:16">
      <c r="A7" s="28"/>
      <c r="B7" s="28"/>
      <c r="C7" s="28"/>
      <c r="D7" s="28"/>
      <c r="E7" s="25">
        <v>3</v>
      </c>
      <c r="F7" s="25">
        <v>3</v>
      </c>
      <c r="G7" s="25" t="s">
        <v>131</v>
      </c>
      <c r="H7" s="25" t="s">
        <v>28</v>
      </c>
      <c r="I7" s="25">
        <v>24.572870000000002</v>
      </c>
      <c r="J7" s="25">
        <v>-112.10508</v>
      </c>
      <c r="K7" s="28"/>
      <c r="L7" s="29"/>
      <c r="M7" s="29"/>
      <c r="N7" s="29"/>
      <c r="O7" s="29"/>
      <c r="P7" s="30"/>
    </row>
    <row r="8" spans="1:16">
      <c r="A8" s="28"/>
      <c r="B8" s="28"/>
      <c r="C8" s="28"/>
      <c r="D8" s="28"/>
      <c r="E8" s="25">
        <v>4</v>
      </c>
      <c r="F8" s="25">
        <v>4</v>
      </c>
      <c r="G8" s="25" t="s">
        <v>133</v>
      </c>
      <c r="H8" s="25" t="s">
        <v>118</v>
      </c>
      <c r="I8" s="25">
        <v>24.574190000000002</v>
      </c>
      <c r="J8" s="25">
        <v>-112.10616</v>
      </c>
      <c r="K8" s="28"/>
      <c r="L8" s="29"/>
      <c r="M8" s="29"/>
      <c r="N8" s="29"/>
      <c r="O8" s="29"/>
      <c r="P8" s="30"/>
    </row>
    <row r="9" spans="1:16">
      <c r="A9" s="28"/>
      <c r="B9" s="28"/>
      <c r="C9" s="28"/>
      <c r="D9" s="28"/>
      <c r="E9" s="25">
        <v>5</v>
      </c>
      <c r="F9" s="25">
        <v>5</v>
      </c>
      <c r="G9" s="25" t="s">
        <v>135</v>
      </c>
      <c r="H9" s="25" t="s">
        <v>57</v>
      </c>
      <c r="I9" s="25">
        <v>24.574190000000002</v>
      </c>
      <c r="J9" s="25">
        <v>-112.10616</v>
      </c>
      <c r="K9" s="28"/>
      <c r="L9" s="29"/>
      <c r="M9" s="29"/>
      <c r="N9" s="29"/>
      <c r="O9" s="29"/>
      <c r="P9" s="30"/>
    </row>
    <row r="10" spans="1:16">
      <c r="A10" s="28"/>
      <c r="B10" s="28"/>
      <c r="C10" s="28"/>
      <c r="D10" s="28"/>
      <c r="E10" s="25">
        <v>6</v>
      </c>
      <c r="F10" s="25">
        <v>6</v>
      </c>
      <c r="G10" s="25" t="s">
        <v>137</v>
      </c>
      <c r="H10" s="25" t="s">
        <v>112</v>
      </c>
      <c r="I10" s="25">
        <v>24.574190000000002</v>
      </c>
      <c r="J10" s="25">
        <v>-112.10616</v>
      </c>
      <c r="K10" s="28"/>
      <c r="L10" s="29"/>
      <c r="M10" s="29"/>
      <c r="N10" s="29"/>
      <c r="O10" s="29"/>
      <c r="P10" s="30"/>
    </row>
    <row r="11" spans="1:16">
      <c r="A11" s="25" t="s">
        <v>113</v>
      </c>
      <c r="B11" s="25">
        <v>2</v>
      </c>
      <c r="C11" s="35">
        <v>40510</v>
      </c>
      <c r="D11" s="25">
        <v>1</v>
      </c>
      <c r="E11" s="25">
        <v>1</v>
      </c>
      <c r="F11" s="25">
        <v>1</v>
      </c>
      <c r="G11" s="25" t="s">
        <v>117</v>
      </c>
      <c r="H11" s="25" t="s">
        <v>114</v>
      </c>
      <c r="I11" s="25">
        <v>24.661639999999998</v>
      </c>
      <c r="J11" s="25">
        <v>-112.17349</v>
      </c>
      <c r="K11" s="28"/>
      <c r="L11" s="29"/>
      <c r="M11" s="29"/>
      <c r="N11" s="29"/>
      <c r="O11" s="29"/>
      <c r="P11" s="30"/>
    </row>
    <row r="12" spans="1:16">
      <c r="A12" s="28"/>
      <c r="B12" s="28"/>
      <c r="C12" s="28"/>
      <c r="D12" s="28"/>
      <c r="E12" s="25">
        <v>2</v>
      </c>
      <c r="F12" s="25">
        <v>2</v>
      </c>
      <c r="G12" s="25" t="s">
        <v>149</v>
      </c>
      <c r="H12" s="25" t="s">
        <v>119</v>
      </c>
      <c r="I12" s="25">
        <v>24.661639999999998</v>
      </c>
      <c r="J12" s="25">
        <v>-112.17349</v>
      </c>
      <c r="K12" s="28"/>
      <c r="L12" s="29"/>
      <c r="M12" s="29"/>
      <c r="N12" s="29"/>
      <c r="O12" s="29"/>
      <c r="P12" s="30"/>
    </row>
    <row r="13" spans="1:16">
      <c r="A13" s="28"/>
      <c r="B13" s="28"/>
      <c r="C13" s="28"/>
      <c r="D13" s="28"/>
      <c r="E13" s="25">
        <v>3</v>
      </c>
      <c r="F13" s="25">
        <v>3</v>
      </c>
      <c r="G13" s="25" t="s">
        <v>151</v>
      </c>
      <c r="H13" s="25" t="s">
        <v>28</v>
      </c>
      <c r="I13" s="25">
        <v>24.66179</v>
      </c>
      <c r="J13" s="25">
        <v>-112.17228</v>
      </c>
      <c r="K13" s="28"/>
      <c r="L13" s="29"/>
      <c r="M13" s="29"/>
      <c r="N13" s="29"/>
      <c r="O13" s="29"/>
      <c r="P13" s="30"/>
    </row>
    <row r="14" spans="1:16">
      <c r="A14" s="28"/>
      <c r="B14" s="28"/>
      <c r="C14" s="28"/>
      <c r="D14" s="28"/>
      <c r="E14" s="25">
        <v>4</v>
      </c>
      <c r="F14" s="25">
        <v>4</v>
      </c>
      <c r="G14" s="25" t="s">
        <v>143</v>
      </c>
      <c r="H14" s="25" t="s">
        <v>118</v>
      </c>
      <c r="I14" s="25">
        <v>24.66179</v>
      </c>
      <c r="J14" s="25">
        <v>-112.17228</v>
      </c>
      <c r="K14" s="28"/>
      <c r="L14" s="29"/>
      <c r="M14" s="29"/>
      <c r="N14" s="29"/>
      <c r="O14" s="29"/>
      <c r="P14" s="30"/>
    </row>
    <row r="15" spans="1:16">
      <c r="A15" s="28"/>
      <c r="B15" s="28"/>
      <c r="C15" s="28"/>
      <c r="D15" s="28"/>
      <c r="E15" s="25">
        <v>5</v>
      </c>
      <c r="F15" s="25">
        <v>5</v>
      </c>
      <c r="G15" s="25" t="s">
        <v>145</v>
      </c>
      <c r="H15" s="25" t="s">
        <v>57</v>
      </c>
      <c r="I15" s="25">
        <v>24.66187</v>
      </c>
      <c r="J15" s="25">
        <v>-112.17224</v>
      </c>
      <c r="K15" s="28"/>
      <c r="L15" s="29"/>
      <c r="M15" s="29"/>
      <c r="N15" s="29"/>
      <c r="O15" s="29"/>
      <c r="P15" s="30"/>
    </row>
    <row r="16" spans="1:16">
      <c r="A16" s="28"/>
      <c r="B16" s="28"/>
      <c r="C16" s="28"/>
      <c r="D16" s="28"/>
      <c r="E16" s="25">
        <v>6</v>
      </c>
      <c r="F16" s="25">
        <v>6</v>
      </c>
      <c r="G16" s="25" t="s">
        <v>147</v>
      </c>
      <c r="H16" s="25" t="s">
        <v>112</v>
      </c>
      <c r="I16" s="25">
        <v>24.66187</v>
      </c>
      <c r="J16" s="25">
        <v>-112.17224</v>
      </c>
      <c r="K16" s="28"/>
      <c r="L16" s="29"/>
      <c r="M16" s="29"/>
      <c r="N16" s="29"/>
      <c r="O16" s="29"/>
      <c r="P16" s="30"/>
    </row>
    <row r="17" spans="1:16">
      <c r="A17" s="28"/>
      <c r="B17" s="28"/>
      <c r="C17" s="28"/>
      <c r="D17" s="25">
        <v>2</v>
      </c>
      <c r="E17" s="25">
        <v>7</v>
      </c>
      <c r="F17" s="25">
        <v>7</v>
      </c>
      <c r="G17" s="25" t="s">
        <v>142</v>
      </c>
      <c r="H17" s="25" t="s">
        <v>114</v>
      </c>
      <c r="I17" s="25">
        <v>24.661809999999999</v>
      </c>
      <c r="J17" s="25">
        <v>-112.17298</v>
      </c>
      <c r="K17" s="28"/>
      <c r="L17" s="29"/>
      <c r="M17" s="29"/>
      <c r="N17" s="29"/>
      <c r="O17" s="29"/>
      <c r="P17" s="30"/>
    </row>
    <row r="18" spans="1:16">
      <c r="A18" s="28"/>
      <c r="B18" s="28"/>
      <c r="C18" s="28"/>
      <c r="D18" s="28"/>
      <c r="E18" s="25">
        <v>8</v>
      </c>
      <c r="F18" s="25">
        <v>8</v>
      </c>
      <c r="G18" s="25" t="s">
        <v>150</v>
      </c>
      <c r="H18" s="25" t="s">
        <v>119</v>
      </c>
      <c r="I18" s="25">
        <v>24.661809999999999</v>
      </c>
      <c r="J18" s="25">
        <v>-112.17298</v>
      </c>
      <c r="K18" s="28"/>
      <c r="L18" s="29"/>
      <c r="M18" s="29"/>
      <c r="N18" s="29"/>
      <c r="O18" s="29"/>
      <c r="P18" s="30"/>
    </row>
    <row r="19" spans="1:16">
      <c r="A19" s="28"/>
      <c r="B19" s="28"/>
      <c r="C19" s="28"/>
      <c r="D19" s="28"/>
      <c r="E19" s="25">
        <v>9</v>
      </c>
      <c r="F19" s="25">
        <v>9</v>
      </c>
      <c r="G19" s="25" t="s">
        <v>152</v>
      </c>
      <c r="H19" s="25" t="s">
        <v>28</v>
      </c>
      <c r="I19" s="25">
        <v>24.661809999999999</v>
      </c>
      <c r="J19" s="25">
        <v>-112.17298</v>
      </c>
      <c r="K19" s="28"/>
      <c r="L19" s="29"/>
      <c r="M19" s="29"/>
      <c r="N19" s="29"/>
      <c r="O19" s="29"/>
      <c r="P19" s="30"/>
    </row>
    <row r="20" spans="1:16">
      <c r="A20" s="28"/>
      <c r="B20" s="28"/>
      <c r="C20" s="28"/>
      <c r="D20" s="28"/>
      <c r="E20" s="25">
        <v>10</v>
      </c>
      <c r="F20" s="25">
        <v>10</v>
      </c>
      <c r="G20" s="25" t="s">
        <v>144</v>
      </c>
      <c r="H20" s="25" t="s">
        <v>118</v>
      </c>
      <c r="I20" s="25">
        <v>24.66179</v>
      </c>
      <c r="J20" s="25">
        <v>-112.17228</v>
      </c>
      <c r="K20" s="28"/>
      <c r="L20" s="29"/>
      <c r="M20" s="29"/>
      <c r="N20" s="29"/>
      <c r="O20" s="29"/>
      <c r="P20" s="30"/>
    </row>
    <row r="21" spans="1:16">
      <c r="A21" s="28"/>
      <c r="B21" s="28"/>
      <c r="C21" s="28"/>
      <c r="D21" s="28"/>
      <c r="E21" s="25">
        <v>11</v>
      </c>
      <c r="F21" s="25">
        <v>11</v>
      </c>
      <c r="G21" s="25" t="s">
        <v>146</v>
      </c>
      <c r="H21" s="25" t="s">
        <v>57</v>
      </c>
      <c r="I21" s="25">
        <v>24.66179</v>
      </c>
      <c r="J21" s="25">
        <v>-112.17228</v>
      </c>
      <c r="K21" s="28"/>
      <c r="L21" s="29"/>
      <c r="M21" s="29"/>
      <c r="N21" s="29"/>
      <c r="O21" s="29"/>
      <c r="P21" s="30"/>
    </row>
    <row r="22" spans="1:16">
      <c r="A22" s="28"/>
      <c r="B22" s="28"/>
      <c r="C22" s="28"/>
      <c r="D22" s="28"/>
      <c r="E22" s="25">
        <v>12</v>
      </c>
      <c r="F22" s="25">
        <v>12</v>
      </c>
      <c r="G22" s="25" t="s">
        <v>148</v>
      </c>
      <c r="H22" s="25" t="s">
        <v>112</v>
      </c>
      <c r="I22" s="25">
        <v>24.66179</v>
      </c>
      <c r="J22" s="25">
        <v>-112.17228</v>
      </c>
      <c r="K22" s="28"/>
      <c r="L22" s="29"/>
      <c r="M22" s="29"/>
      <c r="N22" s="29"/>
      <c r="O22" s="29"/>
      <c r="P22" s="30"/>
    </row>
    <row r="23" spans="1:16">
      <c r="A23" s="25" t="s">
        <v>102</v>
      </c>
      <c r="B23" s="25">
        <v>2</v>
      </c>
      <c r="C23" s="35">
        <v>40506</v>
      </c>
      <c r="D23" s="25">
        <v>1</v>
      </c>
      <c r="E23" s="25">
        <v>1</v>
      </c>
      <c r="F23" s="25">
        <v>1</v>
      </c>
      <c r="G23" s="25" t="s">
        <v>153</v>
      </c>
      <c r="H23" s="25" t="s">
        <v>118</v>
      </c>
      <c r="I23" s="25">
        <v>24.55612</v>
      </c>
      <c r="J23" s="25">
        <v>-112.10513</v>
      </c>
      <c r="K23" s="28"/>
      <c r="L23" s="29"/>
      <c r="M23" s="29"/>
      <c r="N23" s="29"/>
      <c r="O23" s="29"/>
      <c r="P23" s="30"/>
    </row>
    <row r="24" spans="1:16">
      <c r="A24" s="28"/>
      <c r="B24" s="28"/>
      <c r="C24" s="28"/>
      <c r="D24" s="28"/>
      <c r="E24" s="25">
        <v>2</v>
      </c>
      <c r="F24" s="25">
        <v>2</v>
      </c>
      <c r="G24" s="25" t="s">
        <v>154</v>
      </c>
      <c r="H24" s="25" t="s">
        <v>114</v>
      </c>
      <c r="I24" s="25">
        <v>24.55641</v>
      </c>
      <c r="J24" s="25">
        <v>-112.10266</v>
      </c>
      <c r="K24" s="28"/>
      <c r="L24" s="29"/>
      <c r="M24" s="29"/>
      <c r="N24" s="29"/>
      <c r="O24" s="29"/>
      <c r="P24" s="30"/>
    </row>
    <row r="25" spans="1:16">
      <c r="A25" s="28"/>
      <c r="B25" s="28"/>
      <c r="C25" s="28"/>
      <c r="D25" s="28"/>
      <c r="E25" s="25">
        <v>3</v>
      </c>
      <c r="F25" s="25">
        <v>3</v>
      </c>
      <c r="G25" s="25" t="s">
        <v>139</v>
      </c>
      <c r="H25" s="25" t="s">
        <v>115</v>
      </c>
      <c r="I25" s="25">
        <v>24.55641</v>
      </c>
      <c r="J25" s="25">
        <v>-112.10266</v>
      </c>
      <c r="K25" s="28"/>
      <c r="L25" s="29"/>
      <c r="M25" s="29"/>
      <c r="N25" s="29"/>
      <c r="O25" s="29"/>
      <c r="P25" s="30"/>
    </row>
    <row r="26" spans="1:16">
      <c r="A26" s="28"/>
      <c r="B26" s="28"/>
      <c r="C26" s="28"/>
      <c r="D26" s="25">
        <v>2</v>
      </c>
      <c r="E26" s="25">
        <v>4</v>
      </c>
      <c r="F26" s="25">
        <v>4</v>
      </c>
      <c r="G26" s="25" t="s">
        <v>140</v>
      </c>
      <c r="H26" s="25" t="s">
        <v>115</v>
      </c>
      <c r="I26" s="25">
        <v>24.55641</v>
      </c>
      <c r="J26" s="25">
        <v>-112.10266</v>
      </c>
      <c r="K26" s="28"/>
      <c r="L26" s="29"/>
      <c r="M26" s="29"/>
      <c r="N26" s="29"/>
      <c r="O26" s="29"/>
      <c r="P26" s="30"/>
    </row>
    <row r="27" spans="1:16">
      <c r="A27" s="28"/>
      <c r="B27" s="28"/>
      <c r="C27" s="28"/>
      <c r="D27" s="28"/>
      <c r="E27" s="25">
        <v>5</v>
      </c>
      <c r="F27" s="25">
        <v>5</v>
      </c>
      <c r="G27" s="25" t="s">
        <v>138</v>
      </c>
      <c r="H27" s="25" t="s">
        <v>112</v>
      </c>
      <c r="I27" s="25">
        <v>24.55641</v>
      </c>
      <c r="J27" s="25">
        <v>-112.10266</v>
      </c>
      <c r="K27" s="28"/>
      <c r="L27" s="29"/>
      <c r="M27" s="29"/>
      <c r="N27" s="29"/>
      <c r="O27" s="29"/>
      <c r="P27" s="30"/>
    </row>
    <row r="28" spans="1:16">
      <c r="A28" s="28"/>
      <c r="B28" s="28"/>
      <c r="C28" s="28"/>
      <c r="D28" s="28"/>
      <c r="E28" s="25">
        <v>6</v>
      </c>
      <c r="F28" s="25">
        <v>6</v>
      </c>
      <c r="G28" s="25" t="s">
        <v>161</v>
      </c>
      <c r="H28" s="25" t="s">
        <v>118</v>
      </c>
      <c r="I28" s="25">
        <v>24.558319999999998</v>
      </c>
      <c r="J28" s="25">
        <v>-112.10448</v>
      </c>
      <c r="K28" s="28"/>
      <c r="L28" s="29"/>
      <c r="M28" s="29"/>
      <c r="N28" s="29"/>
      <c r="O28" s="29"/>
      <c r="P28" s="30"/>
    </row>
    <row r="29" spans="1:16">
      <c r="A29" s="25" t="s">
        <v>104</v>
      </c>
      <c r="B29" s="25">
        <v>1</v>
      </c>
      <c r="C29" s="35">
        <v>40508</v>
      </c>
      <c r="D29" s="25">
        <v>1</v>
      </c>
      <c r="E29" s="25">
        <v>1</v>
      </c>
      <c r="F29" s="25">
        <v>1</v>
      </c>
      <c r="G29" s="25" t="s">
        <v>124</v>
      </c>
      <c r="H29" s="25" t="s">
        <v>115</v>
      </c>
      <c r="I29" s="25">
        <v>24.661519999999999</v>
      </c>
      <c r="J29" s="25">
        <v>-112.18146</v>
      </c>
      <c r="K29" s="28"/>
      <c r="L29" s="29"/>
      <c r="M29" s="29"/>
      <c r="N29" s="29"/>
      <c r="O29" s="29"/>
      <c r="P29" s="30"/>
    </row>
    <row r="30" spans="1:16">
      <c r="A30" s="28"/>
      <c r="B30" s="28"/>
      <c r="C30" s="28"/>
      <c r="D30" s="28"/>
      <c r="E30" s="25">
        <v>2</v>
      </c>
      <c r="F30" s="25">
        <v>2</v>
      </c>
      <c r="G30" s="25" t="s">
        <v>125</v>
      </c>
      <c r="H30" s="25" t="s">
        <v>116</v>
      </c>
      <c r="I30" s="25">
        <v>24.661519999999999</v>
      </c>
      <c r="J30" s="25">
        <v>-112.18146</v>
      </c>
      <c r="K30" s="28"/>
      <c r="L30" s="29"/>
      <c r="M30" s="29"/>
      <c r="N30" s="29"/>
      <c r="O30" s="29"/>
      <c r="P30" s="30"/>
    </row>
    <row r="31" spans="1:16">
      <c r="A31" s="28"/>
      <c r="B31" s="28"/>
      <c r="C31" s="28"/>
      <c r="D31" s="28"/>
      <c r="E31" s="25">
        <v>3</v>
      </c>
      <c r="F31" s="25">
        <v>3</v>
      </c>
      <c r="G31" s="25" t="s">
        <v>162</v>
      </c>
      <c r="H31" s="25" t="s">
        <v>112</v>
      </c>
      <c r="I31" s="25">
        <v>24.661519999999999</v>
      </c>
      <c r="J31" s="25">
        <v>-112.18146</v>
      </c>
      <c r="K31" s="28"/>
      <c r="L31" s="29"/>
      <c r="M31" s="29"/>
      <c r="N31" s="29"/>
      <c r="O31" s="29"/>
      <c r="P31" s="30"/>
    </row>
    <row r="32" spans="1:16">
      <c r="A32" s="28"/>
      <c r="B32" s="28"/>
      <c r="C32" s="28"/>
      <c r="D32" s="28"/>
      <c r="E32" s="25">
        <v>4</v>
      </c>
      <c r="F32" s="25">
        <v>4</v>
      </c>
      <c r="G32" s="25" t="s">
        <v>163</v>
      </c>
      <c r="H32" s="25" t="s">
        <v>57</v>
      </c>
      <c r="I32" s="25">
        <v>24.661519999999999</v>
      </c>
      <c r="J32" s="25">
        <v>-112.18146</v>
      </c>
      <c r="K32" s="28"/>
      <c r="L32" s="29"/>
      <c r="M32" s="29"/>
      <c r="N32" s="29"/>
      <c r="O32" s="29"/>
      <c r="P32" s="30"/>
    </row>
    <row r="33" spans="1:16">
      <c r="A33" s="28"/>
      <c r="B33" s="28"/>
      <c r="C33" s="28"/>
      <c r="D33" s="28"/>
      <c r="E33" s="25">
        <v>5</v>
      </c>
      <c r="F33" s="25">
        <v>5</v>
      </c>
      <c r="G33" s="25" t="s">
        <v>126</v>
      </c>
      <c r="H33" s="25" t="s">
        <v>28</v>
      </c>
      <c r="I33" s="25">
        <v>24.661519999999999</v>
      </c>
      <c r="J33" s="25">
        <v>-112.18146</v>
      </c>
      <c r="K33" s="28"/>
      <c r="L33" s="29"/>
      <c r="M33" s="29"/>
      <c r="N33" s="29"/>
      <c r="O33" s="29"/>
      <c r="P33" s="30"/>
    </row>
    <row r="34" spans="1:16">
      <c r="A34" s="25" t="s">
        <v>109</v>
      </c>
      <c r="B34" s="25">
        <v>1</v>
      </c>
      <c r="C34" s="35">
        <v>40508</v>
      </c>
      <c r="D34" s="25">
        <v>2</v>
      </c>
      <c r="E34" s="25">
        <v>1</v>
      </c>
      <c r="F34" s="25">
        <v>1</v>
      </c>
      <c r="G34" s="25" t="s">
        <v>155</v>
      </c>
      <c r="H34" s="25" t="s">
        <v>118</v>
      </c>
      <c r="I34" s="25">
        <v>24.651299999999999</v>
      </c>
      <c r="J34" s="25">
        <v>-112.17654</v>
      </c>
      <c r="K34" s="28"/>
      <c r="L34" s="29"/>
      <c r="M34" s="29"/>
      <c r="N34" s="29"/>
      <c r="O34" s="29"/>
      <c r="P34" s="30"/>
    </row>
    <row r="35" spans="1:16">
      <c r="A35" s="28"/>
      <c r="B35" s="28"/>
      <c r="C35" s="28"/>
      <c r="D35" s="28"/>
      <c r="E35" s="25">
        <v>2</v>
      </c>
      <c r="F35" s="25">
        <v>2</v>
      </c>
      <c r="G35" s="25" t="s">
        <v>156</v>
      </c>
      <c r="H35" s="25" t="s">
        <v>119</v>
      </c>
      <c r="I35" s="25">
        <v>24.651299999999999</v>
      </c>
      <c r="J35" s="25">
        <v>-112.17654</v>
      </c>
      <c r="K35" s="28"/>
      <c r="L35" s="29"/>
      <c r="M35" s="29"/>
      <c r="N35" s="29"/>
      <c r="O35" s="29"/>
      <c r="P35" s="30"/>
    </row>
    <row r="36" spans="1:16">
      <c r="A36" s="28"/>
      <c r="B36" s="28"/>
      <c r="C36" s="28"/>
      <c r="D36" s="28"/>
      <c r="E36" s="25">
        <v>3</v>
      </c>
      <c r="F36" s="25">
        <v>3</v>
      </c>
      <c r="G36" s="25" t="s">
        <v>157</v>
      </c>
      <c r="H36" s="25" t="s">
        <v>110</v>
      </c>
      <c r="I36" s="25">
        <v>24.651299999999999</v>
      </c>
      <c r="J36" s="25">
        <v>-112.17654</v>
      </c>
      <c r="K36" s="28"/>
      <c r="L36" s="29"/>
      <c r="M36" s="29"/>
      <c r="N36" s="29"/>
      <c r="O36" s="29"/>
      <c r="P36" s="30"/>
    </row>
    <row r="37" spans="1:16">
      <c r="A37" s="28"/>
      <c r="B37" s="28"/>
      <c r="C37" s="28"/>
      <c r="D37" s="28"/>
      <c r="E37" s="25">
        <v>4</v>
      </c>
      <c r="F37" s="25">
        <v>4</v>
      </c>
      <c r="G37" s="25" t="s">
        <v>158</v>
      </c>
      <c r="H37" s="25" t="s">
        <v>57</v>
      </c>
      <c r="I37" s="25">
        <v>24.659300000000002</v>
      </c>
      <c r="J37" s="25">
        <v>-112.17776000000001</v>
      </c>
      <c r="K37" s="28"/>
      <c r="L37" s="29"/>
      <c r="M37" s="29"/>
      <c r="N37" s="29"/>
      <c r="O37" s="29"/>
      <c r="P37" s="30"/>
    </row>
    <row r="38" spans="1:16">
      <c r="A38" s="28"/>
      <c r="B38" s="28"/>
      <c r="C38" s="28"/>
      <c r="D38" s="28"/>
      <c r="E38" s="25">
        <v>5</v>
      </c>
      <c r="F38" s="25">
        <v>5</v>
      </c>
      <c r="G38" s="25" t="s">
        <v>159</v>
      </c>
      <c r="H38" s="25" t="s">
        <v>112</v>
      </c>
      <c r="I38" s="25">
        <v>24.659300000000002</v>
      </c>
      <c r="J38" s="25">
        <v>-112.17776000000001</v>
      </c>
      <c r="K38" s="28"/>
      <c r="L38" s="29"/>
      <c r="M38" s="29"/>
      <c r="N38" s="29"/>
      <c r="O38" s="29"/>
      <c r="P38" s="30"/>
    </row>
    <row r="39" spans="1:16">
      <c r="A39" s="28"/>
      <c r="B39" s="28"/>
      <c r="C39" s="28"/>
      <c r="D39" s="28"/>
      <c r="E39" s="25">
        <v>6</v>
      </c>
      <c r="F39" s="25">
        <v>6</v>
      </c>
      <c r="G39" s="25" t="s">
        <v>160</v>
      </c>
      <c r="H39" s="25" t="s">
        <v>28</v>
      </c>
      <c r="I39" s="25">
        <v>24.659300000000002</v>
      </c>
      <c r="J39" s="25">
        <v>-112.17776000000001</v>
      </c>
      <c r="K39" s="28"/>
      <c r="L39" s="29"/>
      <c r="M39" s="29"/>
      <c r="N39" s="29"/>
      <c r="O39" s="29"/>
      <c r="P39" s="30"/>
    </row>
    <row r="40" spans="1:16">
      <c r="A40" s="25" t="s">
        <v>120</v>
      </c>
      <c r="B40" s="25">
        <v>1</v>
      </c>
      <c r="C40" s="35">
        <v>40509</v>
      </c>
      <c r="D40" s="25">
        <v>1</v>
      </c>
      <c r="E40" s="25">
        <v>1</v>
      </c>
      <c r="F40" s="25">
        <v>1</v>
      </c>
      <c r="G40" s="25" t="s">
        <v>121</v>
      </c>
      <c r="H40" s="25" t="s">
        <v>119</v>
      </c>
      <c r="I40" s="25">
        <v>24.65128</v>
      </c>
      <c r="J40" s="25">
        <v>-112.18231</v>
      </c>
      <c r="K40" s="28"/>
      <c r="L40" s="29"/>
      <c r="M40" s="29"/>
      <c r="N40" s="29"/>
      <c r="O40" s="29"/>
      <c r="P40" s="30"/>
    </row>
    <row r="41" spans="1:16">
      <c r="A41" s="28"/>
      <c r="B41" s="28"/>
      <c r="C41" s="28"/>
      <c r="D41" s="28"/>
      <c r="E41" s="25">
        <v>2</v>
      </c>
      <c r="F41" s="25">
        <v>2</v>
      </c>
      <c r="G41" s="25" t="s">
        <v>129</v>
      </c>
      <c r="H41" s="25" t="s">
        <v>114</v>
      </c>
      <c r="I41" s="25">
        <v>24.65128</v>
      </c>
      <c r="J41" s="25">
        <v>-112.18231</v>
      </c>
      <c r="K41" s="28"/>
      <c r="L41" s="29"/>
      <c r="M41" s="29"/>
      <c r="N41" s="29"/>
      <c r="O41" s="29"/>
      <c r="P41" s="30"/>
    </row>
    <row r="42" spans="1:16">
      <c r="A42" s="28"/>
      <c r="B42" s="28"/>
      <c r="C42" s="28"/>
      <c r="D42" s="28"/>
      <c r="E42" s="25">
        <v>3</v>
      </c>
      <c r="F42" s="25">
        <v>3</v>
      </c>
      <c r="G42" s="25" t="s">
        <v>130</v>
      </c>
      <c r="H42" s="25" t="s">
        <v>28</v>
      </c>
      <c r="I42" s="25">
        <v>24.65128</v>
      </c>
      <c r="J42" s="25">
        <v>-112.18231</v>
      </c>
      <c r="K42" s="28"/>
      <c r="L42" s="29"/>
      <c r="M42" s="29"/>
      <c r="N42" s="29"/>
      <c r="O42" s="29"/>
      <c r="P42" s="30"/>
    </row>
    <row r="43" spans="1:16">
      <c r="A43" s="28"/>
      <c r="B43" s="28"/>
      <c r="C43" s="28"/>
      <c r="D43" s="28"/>
      <c r="E43" s="25">
        <v>4</v>
      </c>
      <c r="F43" s="25">
        <v>4</v>
      </c>
      <c r="G43" s="25" t="s">
        <v>132</v>
      </c>
      <c r="H43" s="25" t="s">
        <v>118</v>
      </c>
      <c r="I43" s="25">
        <v>24.659109999999998</v>
      </c>
      <c r="J43" s="25">
        <v>-112.1806</v>
      </c>
      <c r="K43" s="28"/>
      <c r="L43" s="29"/>
      <c r="M43" s="29"/>
      <c r="N43" s="29"/>
      <c r="O43" s="29"/>
      <c r="P43" s="30"/>
    </row>
    <row r="44" spans="1:16">
      <c r="A44" s="28"/>
      <c r="B44" s="28"/>
      <c r="C44" s="28"/>
      <c r="D44" s="28"/>
      <c r="E44" s="25">
        <v>5</v>
      </c>
      <c r="F44" s="25">
        <v>5</v>
      </c>
      <c r="G44" s="25" t="s">
        <v>134</v>
      </c>
      <c r="H44" s="25" t="s">
        <v>57</v>
      </c>
      <c r="I44" s="25">
        <v>24.659109999999998</v>
      </c>
      <c r="J44" s="25">
        <v>-112.1806</v>
      </c>
      <c r="K44" s="28"/>
      <c r="L44" s="29"/>
      <c r="M44" s="29"/>
      <c r="N44" s="29"/>
      <c r="O44" s="29"/>
      <c r="P44" s="30"/>
    </row>
    <row r="45" spans="1:16">
      <c r="A45" s="28"/>
      <c r="B45" s="28"/>
      <c r="C45" s="28"/>
      <c r="D45" s="28"/>
      <c r="E45" s="25">
        <v>6</v>
      </c>
      <c r="F45" s="25">
        <v>6</v>
      </c>
      <c r="G45" s="25" t="s">
        <v>136</v>
      </c>
      <c r="H45" s="25" t="s">
        <v>123</v>
      </c>
      <c r="I45" s="25">
        <v>24.661999999999999</v>
      </c>
      <c r="J45" s="25">
        <v>-112.1802</v>
      </c>
      <c r="K45" s="28"/>
      <c r="L45" s="29"/>
      <c r="M45" s="29"/>
      <c r="N45" s="29"/>
      <c r="O45" s="29"/>
      <c r="P45" s="30"/>
    </row>
    <row r="46" spans="1:16">
      <c r="A46" s="36" t="s">
        <v>128</v>
      </c>
      <c r="B46" s="37"/>
      <c r="C46" s="37"/>
      <c r="D46" s="37"/>
      <c r="E46" s="37"/>
      <c r="F46" s="37"/>
      <c r="G46" s="37"/>
      <c r="H46" s="37"/>
      <c r="I46" s="37"/>
      <c r="J46" s="37"/>
      <c r="K46" s="31"/>
      <c r="L46" s="32"/>
      <c r="M46" s="32"/>
      <c r="N46" s="32"/>
      <c r="O46" s="32"/>
      <c r="P46" s="33"/>
    </row>
  </sheetData>
  <phoneticPr fontId="10"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dimension ref="A1:B64"/>
  <sheetViews>
    <sheetView topLeftCell="A16" workbookViewId="0">
      <selection activeCell="B29" sqref="B29"/>
    </sheetView>
  </sheetViews>
  <sheetFormatPr baseColWidth="10" defaultRowHeight="12.75"/>
  <cols>
    <col min="1" max="1" width="24.5703125" style="11" bestFit="1" customWidth="1"/>
    <col min="2" max="2" width="91.28515625" style="4" bestFit="1" customWidth="1"/>
    <col min="3" max="3" width="11.42578125" style="8"/>
    <col min="4" max="4" width="24.140625" style="8" customWidth="1"/>
    <col min="5" max="16384" width="11.42578125" style="8"/>
  </cols>
  <sheetData>
    <row r="1" spans="1:2">
      <c r="A1" s="96" t="s">
        <v>108</v>
      </c>
      <c r="B1" s="96"/>
    </row>
    <row r="2" spans="1:2">
      <c r="A2" s="96" t="s">
        <v>62</v>
      </c>
      <c r="B2" s="96"/>
    </row>
    <row r="3" spans="1:2">
      <c r="A3" s="9" t="s">
        <v>63</v>
      </c>
      <c r="B3" s="10"/>
    </row>
    <row r="4" spans="1:2" ht="39.75" customHeight="1">
      <c r="A4" s="97" t="s">
        <v>64</v>
      </c>
      <c r="B4" s="95"/>
    </row>
    <row r="5" spans="1:2" ht="67.5" customHeight="1">
      <c r="A5" s="98" t="s">
        <v>65</v>
      </c>
      <c r="B5" s="95"/>
    </row>
    <row r="6" spans="1:2" ht="15" customHeight="1">
      <c r="A6" s="94" t="s">
        <v>66</v>
      </c>
      <c r="B6" s="94"/>
    </row>
    <row r="7" spans="1:2" ht="9.75" customHeight="1">
      <c r="B7" s="11"/>
    </row>
    <row r="8" spans="1:2" ht="15" customHeight="1">
      <c r="A8" s="12" t="s">
        <v>67</v>
      </c>
      <c r="B8" s="11"/>
    </row>
    <row r="9" spans="1:2" ht="28.5" customHeight="1">
      <c r="A9" s="95" t="s">
        <v>68</v>
      </c>
      <c r="B9" s="95"/>
    </row>
    <row r="10" spans="1:2" ht="83.25" customHeight="1">
      <c r="A10" s="95" t="s">
        <v>69</v>
      </c>
      <c r="B10" s="95"/>
    </row>
    <row r="11" spans="1:2" ht="40.5" customHeight="1">
      <c r="A11" s="95" t="s">
        <v>70</v>
      </c>
      <c r="B11" s="95"/>
    </row>
    <row r="12" spans="1:2" ht="29.25" customHeight="1">
      <c r="A12" s="101" t="s">
        <v>71</v>
      </c>
      <c r="B12" s="101"/>
    </row>
    <row r="13" spans="1:2">
      <c r="A13" s="7" t="s">
        <v>72</v>
      </c>
      <c r="B13" s="13" t="s">
        <v>73</v>
      </c>
    </row>
    <row r="14" spans="1:2">
      <c r="A14" s="96" t="s">
        <v>74</v>
      </c>
      <c r="B14" s="102"/>
    </row>
    <row r="15" spans="1:2" ht="102">
      <c r="A15" s="14" t="s">
        <v>32</v>
      </c>
      <c r="B15" s="15" t="s">
        <v>75</v>
      </c>
    </row>
    <row r="16" spans="1:2">
      <c r="A16" s="14" t="s">
        <v>0</v>
      </c>
      <c r="B16" s="16" t="s">
        <v>33</v>
      </c>
    </row>
    <row r="17" spans="1:2" ht="41.25" customHeight="1">
      <c r="A17" s="14" t="s">
        <v>1</v>
      </c>
      <c r="B17" s="16" t="s">
        <v>76</v>
      </c>
    </row>
    <row r="18" spans="1:2">
      <c r="A18" s="14" t="s">
        <v>2</v>
      </c>
      <c r="B18" s="17" t="s">
        <v>77</v>
      </c>
    </row>
    <row r="19" spans="1:2">
      <c r="A19" s="14" t="s">
        <v>3</v>
      </c>
      <c r="B19" s="16" t="s">
        <v>34</v>
      </c>
    </row>
    <row r="20" spans="1:2">
      <c r="A20" s="14" t="s">
        <v>4</v>
      </c>
      <c r="B20" s="16" t="s">
        <v>35</v>
      </c>
    </row>
    <row r="21" spans="1:2">
      <c r="A21" s="14" t="s">
        <v>5</v>
      </c>
      <c r="B21" s="16" t="s">
        <v>36</v>
      </c>
    </row>
    <row r="22" spans="1:2">
      <c r="A22" s="14" t="s">
        <v>6</v>
      </c>
      <c r="B22" s="16" t="s">
        <v>78</v>
      </c>
    </row>
    <row r="23" spans="1:2" ht="27.75" customHeight="1">
      <c r="A23" s="14" t="s">
        <v>7</v>
      </c>
      <c r="B23" s="16" t="s">
        <v>79</v>
      </c>
    </row>
    <row r="24" spans="1:2">
      <c r="A24" s="14" t="s">
        <v>8</v>
      </c>
      <c r="B24" s="16" t="s">
        <v>80</v>
      </c>
    </row>
    <row r="25" spans="1:2" ht="13.5" customHeight="1">
      <c r="A25" s="14" t="s">
        <v>9</v>
      </c>
      <c r="B25" s="16" t="s">
        <v>37</v>
      </c>
    </row>
    <row r="26" spans="1:2" ht="38.25">
      <c r="A26" s="14" t="s">
        <v>10</v>
      </c>
      <c r="B26" s="16" t="s">
        <v>81</v>
      </c>
    </row>
    <row r="27" spans="1:2" ht="38.25">
      <c r="A27" s="14" t="s">
        <v>11</v>
      </c>
      <c r="B27" s="16" t="s">
        <v>82</v>
      </c>
    </row>
    <row r="28" spans="1:2">
      <c r="A28" s="14" t="s">
        <v>83</v>
      </c>
      <c r="B28" s="16" t="s">
        <v>38</v>
      </c>
    </row>
    <row r="29" spans="1:2">
      <c r="A29" s="14" t="s">
        <v>39</v>
      </c>
      <c r="B29" s="16" t="s">
        <v>84</v>
      </c>
    </row>
    <row r="30" spans="1:2">
      <c r="A30" s="14" t="s">
        <v>13</v>
      </c>
      <c r="B30" s="16" t="s">
        <v>40</v>
      </c>
    </row>
    <row r="31" spans="1:2">
      <c r="A31" s="14" t="s">
        <v>14</v>
      </c>
      <c r="B31" s="16" t="s">
        <v>41</v>
      </c>
    </row>
    <row r="32" spans="1:2">
      <c r="A32" s="14" t="s">
        <v>15</v>
      </c>
      <c r="B32" s="16" t="s">
        <v>42</v>
      </c>
    </row>
    <row r="33" spans="1:2">
      <c r="A33" s="14" t="s">
        <v>16</v>
      </c>
      <c r="B33" s="16" t="s">
        <v>43</v>
      </c>
    </row>
    <row r="34" spans="1:2">
      <c r="A34" s="14" t="s">
        <v>17</v>
      </c>
      <c r="B34" s="16" t="s">
        <v>44</v>
      </c>
    </row>
    <row r="35" spans="1:2">
      <c r="A35" s="14" t="s">
        <v>18</v>
      </c>
      <c r="B35" s="16" t="s">
        <v>45</v>
      </c>
    </row>
    <row r="36" spans="1:2">
      <c r="A36" s="14" t="s">
        <v>19</v>
      </c>
      <c r="B36" s="16" t="s">
        <v>46</v>
      </c>
    </row>
    <row r="37" spans="1:2">
      <c r="A37" s="14" t="s">
        <v>20</v>
      </c>
      <c r="B37" s="16" t="s">
        <v>47</v>
      </c>
    </row>
    <row r="38" spans="1:2">
      <c r="A38" s="14" t="s">
        <v>21</v>
      </c>
      <c r="B38" s="16" t="s">
        <v>85</v>
      </c>
    </row>
    <row r="39" spans="1:2">
      <c r="A39" s="14" t="s">
        <v>22</v>
      </c>
      <c r="B39" s="16" t="s">
        <v>86</v>
      </c>
    </row>
    <row r="40" spans="1:2">
      <c r="A40" s="14" t="s">
        <v>23</v>
      </c>
      <c r="B40" s="16" t="s">
        <v>48</v>
      </c>
    </row>
    <row r="41" spans="1:2">
      <c r="A41" s="14" t="s">
        <v>24</v>
      </c>
      <c r="B41" s="16" t="s">
        <v>49</v>
      </c>
    </row>
    <row r="42" spans="1:2">
      <c r="A42" s="14" t="s">
        <v>25</v>
      </c>
      <c r="B42" s="16" t="s">
        <v>50</v>
      </c>
    </row>
    <row r="43" spans="1:2">
      <c r="A43" s="103" t="s">
        <v>87</v>
      </c>
      <c r="B43" s="104"/>
    </row>
    <row r="44" spans="1:2" ht="25.5">
      <c r="A44" s="14" t="s">
        <v>88</v>
      </c>
      <c r="B44" s="16" t="s">
        <v>89</v>
      </c>
    </row>
    <row r="45" spans="1:2" ht="39.75" customHeight="1">
      <c r="A45" s="14" t="s">
        <v>90</v>
      </c>
      <c r="B45" s="16" t="s">
        <v>91</v>
      </c>
    </row>
    <row r="46" spans="1:2" ht="25.5">
      <c r="A46" s="14" t="s">
        <v>92</v>
      </c>
      <c r="B46" s="16" t="s">
        <v>93</v>
      </c>
    </row>
    <row r="47" spans="1:2" ht="44.25" customHeight="1">
      <c r="A47" s="14" t="s">
        <v>94</v>
      </c>
      <c r="B47" s="16" t="s">
        <v>95</v>
      </c>
    </row>
    <row r="48" spans="1:2" ht="15" customHeight="1">
      <c r="A48" s="14" t="s">
        <v>51</v>
      </c>
      <c r="B48" s="16" t="s">
        <v>52</v>
      </c>
    </row>
    <row r="49" spans="1:2">
      <c r="A49" s="14" t="s">
        <v>53</v>
      </c>
      <c r="B49" s="16" t="s">
        <v>54</v>
      </c>
    </row>
    <row r="50" spans="1:2" ht="25.5">
      <c r="A50" s="14" t="s">
        <v>55</v>
      </c>
      <c r="B50" s="16" t="s">
        <v>56</v>
      </c>
    </row>
    <row r="51" spans="1:2">
      <c r="A51" s="103" t="s">
        <v>96</v>
      </c>
      <c r="B51" s="103"/>
    </row>
    <row r="52" spans="1:2" ht="41.25" customHeight="1">
      <c r="A52" s="99" t="s">
        <v>97</v>
      </c>
      <c r="B52" s="100"/>
    </row>
    <row r="53" spans="1:2" s="19" customFormat="1">
      <c r="A53" s="5"/>
      <c r="B53" s="18"/>
    </row>
    <row r="54" spans="1:2" s="19" customFormat="1">
      <c r="A54" s="5"/>
      <c r="B54" s="18"/>
    </row>
    <row r="55" spans="1:2" s="19" customFormat="1">
      <c r="A55" s="5"/>
      <c r="B55" s="18"/>
    </row>
    <row r="56" spans="1:2" s="19" customFormat="1">
      <c r="A56" s="20"/>
      <c r="B56" s="20"/>
    </row>
    <row r="57" spans="1:2" s="19" customFormat="1">
      <c r="A57" s="18"/>
      <c r="B57" s="21"/>
    </row>
    <row r="58" spans="1:2" s="19" customFormat="1">
      <c r="A58" s="5"/>
      <c r="B58" s="21"/>
    </row>
    <row r="59" spans="1:2" s="19" customFormat="1">
      <c r="A59" s="5"/>
      <c r="B59" s="21"/>
    </row>
    <row r="60" spans="1:2" s="19" customFormat="1">
      <c r="A60" s="20"/>
      <c r="B60" s="20"/>
    </row>
    <row r="61" spans="1:2" s="19" customFormat="1">
      <c r="A61" s="18"/>
    </row>
    <row r="62" spans="1:2" s="19" customFormat="1">
      <c r="A62" s="5"/>
      <c r="B62" s="21"/>
    </row>
    <row r="63" spans="1:2" s="19" customFormat="1">
      <c r="A63" s="5"/>
      <c r="B63" s="21"/>
    </row>
    <row r="64" spans="1:2" s="19" customFormat="1">
      <c r="A64" s="5"/>
      <c r="B64" s="21"/>
    </row>
  </sheetData>
  <mergeCells count="13">
    <mergeCell ref="A52:B52"/>
    <mergeCell ref="A10:B10"/>
    <mergeCell ref="A11:B11"/>
    <mergeCell ref="A12:B12"/>
    <mergeCell ref="A14:B14"/>
    <mergeCell ref="A43:B43"/>
    <mergeCell ref="A51:B51"/>
    <mergeCell ref="A6:B6"/>
    <mergeCell ref="A9:B9"/>
    <mergeCell ref="A1:B1"/>
    <mergeCell ref="A2:B2"/>
    <mergeCell ref="A4:B4"/>
    <mergeCell ref="A5:B5"/>
  </mergeCells>
  <phoneticPr fontId="1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dimension ref="A1:L53"/>
  <sheetViews>
    <sheetView topLeftCell="G1" workbookViewId="0">
      <selection activeCell="J2" sqref="J2"/>
    </sheetView>
  </sheetViews>
  <sheetFormatPr baseColWidth="10" defaultColWidth="21.5703125" defaultRowHeight="15"/>
  <cols>
    <col min="1" max="1" width="18.140625" bestFit="1" customWidth="1"/>
    <col min="2" max="2" width="21.5703125" style="22" customWidth="1"/>
    <col min="3" max="3" width="6.5703125" bestFit="1" customWidth="1"/>
    <col min="4" max="4" width="10" bestFit="1" customWidth="1"/>
    <col min="5" max="5" width="10.7109375" bestFit="1" customWidth="1"/>
    <col min="6" max="6" width="12.7109375" bestFit="1" customWidth="1"/>
    <col min="7" max="7" width="24.5703125" bestFit="1" customWidth="1"/>
    <col min="8" max="8" width="55.140625" bestFit="1" customWidth="1"/>
    <col min="9" max="9" width="11.5703125" bestFit="1" customWidth="1"/>
    <col min="10" max="10" width="14.85546875" bestFit="1" customWidth="1"/>
    <col min="11" max="11" width="6.85546875" bestFit="1" customWidth="1"/>
    <col min="12" max="12" width="9.140625" customWidth="1"/>
  </cols>
  <sheetData>
    <row r="1" spans="1:12">
      <c r="A1" s="1" t="s">
        <v>0</v>
      </c>
      <c r="B1" s="24" t="s">
        <v>2</v>
      </c>
      <c r="C1" s="2" t="s">
        <v>6</v>
      </c>
      <c r="D1" s="1" t="s">
        <v>7</v>
      </c>
      <c r="E1" s="2" t="s">
        <v>8</v>
      </c>
      <c r="F1" s="2" t="s">
        <v>9</v>
      </c>
      <c r="G1" s="1" t="s">
        <v>10</v>
      </c>
      <c r="H1" s="1" t="s">
        <v>11</v>
      </c>
      <c r="I1" s="1" t="s">
        <v>12</v>
      </c>
      <c r="J1" s="3" t="s">
        <v>26</v>
      </c>
      <c r="K1" s="1" t="s">
        <v>100</v>
      </c>
      <c r="L1" s="1" t="s">
        <v>101</v>
      </c>
    </row>
    <row r="2" spans="1:12">
      <c r="A2" t="s">
        <v>28</v>
      </c>
      <c r="B2" s="22">
        <v>2010</v>
      </c>
      <c r="C2">
        <v>1</v>
      </c>
      <c r="D2">
        <v>1</v>
      </c>
      <c r="E2">
        <v>1</v>
      </c>
      <c r="F2">
        <v>1</v>
      </c>
      <c r="G2" s="6" t="s">
        <v>165</v>
      </c>
      <c r="H2" s="6" t="s">
        <v>166</v>
      </c>
      <c r="I2">
        <v>1</v>
      </c>
      <c r="J2" t="s">
        <v>248</v>
      </c>
      <c r="K2">
        <v>1</v>
      </c>
      <c r="L2">
        <v>1</v>
      </c>
    </row>
    <row r="3" spans="1:12">
      <c r="A3" s="6" t="s">
        <v>175</v>
      </c>
      <c r="B3" s="22">
        <v>2011</v>
      </c>
      <c r="C3">
        <v>2</v>
      </c>
      <c r="D3">
        <v>2</v>
      </c>
      <c r="E3">
        <v>2</v>
      </c>
      <c r="F3">
        <v>2</v>
      </c>
      <c r="G3" s="6" t="s">
        <v>169</v>
      </c>
      <c r="H3" s="6" t="s">
        <v>170</v>
      </c>
      <c r="I3">
        <v>2</v>
      </c>
      <c r="J3" t="s">
        <v>29</v>
      </c>
      <c r="K3">
        <v>2</v>
      </c>
      <c r="L3">
        <v>2</v>
      </c>
    </row>
    <row r="4" spans="1:12">
      <c r="A4" s="6" t="s">
        <v>115</v>
      </c>
      <c r="B4" s="22">
        <v>2012</v>
      </c>
      <c r="C4" t="s">
        <v>58</v>
      </c>
      <c r="D4" t="s">
        <v>58</v>
      </c>
      <c r="E4">
        <v>3</v>
      </c>
      <c r="F4">
        <v>3</v>
      </c>
      <c r="G4" s="6" t="s">
        <v>113</v>
      </c>
      <c r="H4" s="6" t="s">
        <v>167</v>
      </c>
      <c r="I4" t="s">
        <v>58</v>
      </c>
      <c r="J4" t="s">
        <v>30</v>
      </c>
      <c r="K4">
        <v>3</v>
      </c>
      <c r="L4">
        <v>3</v>
      </c>
    </row>
    <row r="5" spans="1:12">
      <c r="A5" s="6" t="s">
        <v>114</v>
      </c>
      <c r="B5" s="22">
        <v>2013</v>
      </c>
      <c r="E5">
        <v>4</v>
      </c>
      <c r="F5">
        <v>4</v>
      </c>
      <c r="G5" s="6" t="s">
        <v>180</v>
      </c>
      <c r="H5" s="6" t="s">
        <v>231</v>
      </c>
      <c r="J5" t="s">
        <v>31</v>
      </c>
      <c r="K5">
        <v>4</v>
      </c>
      <c r="L5">
        <v>4</v>
      </c>
    </row>
    <row r="6" spans="1:12">
      <c r="A6" s="6" t="s">
        <v>119</v>
      </c>
      <c r="B6" s="22">
        <v>2014</v>
      </c>
      <c r="E6">
        <v>5</v>
      </c>
      <c r="F6">
        <v>5</v>
      </c>
      <c r="G6" s="6" t="s">
        <v>234</v>
      </c>
      <c r="H6" s="6" t="s">
        <v>235</v>
      </c>
      <c r="J6" t="s">
        <v>58</v>
      </c>
      <c r="K6">
        <v>5</v>
      </c>
      <c r="L6">
        <v>5</v>
      </c>
    </row>
    <row r="7" spans="1:12">
      <c r="A7" s="6" t="s">
        <v>116</v>
      </c>
      <c r="B7" s="22">
        <v>2015</v>
      </c>
      <c r="E7">
        <v>6</v>
      </c>
      <c r="F7">
        <v>6</v>
      </c>
      <c r="G7" s="6" t="s">
        <v>232</v>
      </c>
      <c r="H7" s="6" t="s">
        <v>233</v>
      </c>
      <c r="J7" t="s">
        <v>106</v>
      </c>
      <c r="K7">
        <v>6</v>
      </c>
      <c r="L7">
        <v>6</v>
      </c>
    </row>
    <row r="8" spans="1:12">
      <c r="A8" s="6" t="s">
        <v>110</v>
      </c>
      <c r="B8" s="22" t="s">
        <v>58</v>
      </c>
      <c r="E8">
        <v>7</v>
      </c>
      <c r="F8">
        <v>7</v>
      </c>
      <c r="G8" s="6" t="s">
        <v>103</v>
      </c>
      <c r="H8" s="6" t="s">
        <v>105</v>
      </c>
      <c r="J8" t="s">
        <v>107</v>
      </c>
      <c r="K8">
        <v>7</v>
      </c>
      <c r="L8">
        <v>7</v>
      </c>
    </row>
    <row r="9" spans="1:12">
      <c r="A9" s="6" t="s">
        <v>112</v>
      </c>
      <c r="E9">
        <v>8</v>
      </c>
      <c r="F9">
        <v>8</v>
      </c>
      <c r="G9" s="6"/>
      <c r="H9" s="6"/>
      <c r="J9" t="s">
        <v>60</v>
      </c>
      <c r="K9">
        <v>8</v>
      </c>
      <c r="L9">
        <v>8</v>
      </c>
    </row>
    <row r="10" spans="1:12">
      <c r="A10" s="6" t="s">
        <v>118</v>
      </c>
      <c r="E10">
        <v>9</v>
      </c>
      <c r="F10">
        <v>9</v>
      </c>
      <c r="G10" s="6">
        <v>4</v>
      </c>
      <c r="H10" s="6">
        <v>4</v>
      </c>
      <c r="K10">
        <v>9</v>
      </c>
      <c r="L10">
        <v>9</v>
      </c>
    </row>
    <row r="11" spans="1:12">
      <c r="A11" s="6" t="s">
        <v>123</v>
      </c>
      <c r="E11">
        <v>10</v>
      </c>
      <c r="F11">
        <v>10</v>
      </c>
      <c r="K11">
        <v>10</v>
      </c>
      <c r="L11">
        <v>10</v>
      </c>
    </row>
    <row r="12" spans="1:12">
      <c r="A12" s="6"/>
      <c r="E12">
        <v>11</v>
      </c>
      <c r="F12">
        <v>11</v>
      </c>
      <c r="K12">
        <v>11</v>
      </c>
      <c r="L12">
        <v>11</v>
      </c>
    </row>
    <row r="13" spans="1:12">
      <c r="A13" s="6"/>
      <c r="E13">
        <v>12</v>
      </c>
      <c r="F13">
        <v>12</v>
      </c>
      <c r="K13">
        <v>12</v>
      </c>
      <c r="L13">
        <v>12</v>
      </c>
    </row>
    <row r="14" spans="1:12">
      <c r="E14">
        <v>13</v>
      </c>
      <c r="F14">
        <v>13</v>
      </c>
      <c r="K14">
        <v>13</v>
      </c>
      <c r="L14">
        <v>13</v>
      </c>
    </row>
    <row r="15" spans="1:12">
      <c r="E15">
        <v>14</v>
      </c>
      <c r="F15">
        <v>14</v>
      </c>
      <c r="K15">
        <v>14</v>
      </c>
      <c r="L15">
        <v>14</v>
      </c>
    </row>
    <row r="16" spans="1:12">
      <c r="E16">
        <v>15</v>
      </c>
      <c r="F16">
        <v>15</v>
      </c>
      <c r="K16">
        <v>15</v>
      </c>
      <c r="L16">
        <v>15</v>
      </c>
    </row>
    <row r="17" spans="1:12">
      <c r="A17" s="6"/>
      <c r="E17">
        <v>16</v>
      </c>
      <c r="F17">
        <v>16</v>
      </c>
      <c r="K17">
        <v>16</v>
      </c>
      <c r="L17">
        <v>16</v>
      </c>
    </row>
    <row r="18" spans="1:12">
      <c r="B18" s="22" t="s">
        <v>1</v>
      </c>
      <c r="E18">
        <v>17</v>
      </c>
      <c r="F18">
        <v>17</v>
      </c>
      <c r="K18">
        <v>17</v>
      </c>
      <c r="L18">
        <v>17</v>
      </c>
    </row>
    <row r="19" spans="1:12">
      <c r="A19" s="6"/>
      <c r="B19" s="23">
        <v>41190</v>
      </c>
      <c r="E19">
        <v>18</v>
      </c>
      <c r="F19">
        <v>18</v>
      </c>
      <c r="K19">
        <v>18</v>
      </c>
      <c r="L19">
        <v>18</v>
      </c>
    </row>
    <row r="20" spans="1:12">
      <c r="B20" s="23">
        <v>41191</v>
      </c>
      <c r="E20">
        <v>19</v>
      </c>
      <c r="F20">
        <v>19</v>
      </c>
      <c r="K20">
        <v>19</v>
      </c>
      <c r="L20">
        <v>19</v>
      </c>
    </row>
    <row r="21" spans="1:12">
      <c r="A21" s="6" t="s">
        <v>58</v>
      </c>
      <c r="B21" s="23">
        <v>41192</v>
      </c>
      <c r="E21">
        <v>20</v>
      </c>
      <c r="F21">
        <v>20</v>
      </c>
      <c r="K21">
        <v>20</v>
      </c>
      <c r="L21">
        <v>20</v>
      </c>
    </row>
    <row r="22" spans="1:12">
      <c r="B22" s="23">
        <v>41193</v>
      </c>
      <c r="E22">
        <v>21</v>
      </c>
      <c r="F22">
        <v>21</v>
      </c>
      <c r="K22">
        <v>21</v>
      </c>
      <c r="L22">
        <v>21</v>
      </c>
    </row>
    <row r="23" spans="1:12">
      <c r="B23" s="23">
        <v>41194</v>
      </c>
      <c r="E23">
        <v>22</v>
      </c>
      <c r="F23">
        <v>22</v>
      </c>
      <c r="K23">
        <v>22</v>
      </c>
      <c r="L23">
        <v>22</v>
      </c>
    </row>
    <row r="24" spans="1:12">
      <c r="B24" s="23">
        <v>41195</v>
      </c>
      <c r="E24">
        <v>23</v>
      </c>
      <c r="F24">
        <v>23</v>
      </c>
      <c r="K24">
        <v>23</v>
      </c>
      <c r="L24">
        <v>23</v>
      </c>
    </row>
    <row r="25" spans="1:12">
      <c r="B25" s="23">
        <v>41196</v>
      </c>
      <c r="E25">
        <v>24</v>
      </c>
      <c r="F25">
        <v>24</v>
      </c>
      <c r="K25">
        <v>24</v>
      </c>
      <c r="L25">
        <v>24</v>
      </c>
    </row>
    <row r="26" spans="1:12">
      <c r="B26" s="23">
        <v>41197</v>
      </c>
      <c r="E26">
        <v>25</v>
      </c>
      <c r="F26">
        <v>25</v>
      </c>
      <c r="K26">
        <v>25</v>
      </c>
      <c r="L26">
        <v>25</v>
      </c>
    </row>
    <row r="27" spans="1:12">
      <c r="B27" s="23">
        <v>41198</v>
      </c>
      <c r="E27">
        <v>26</v>
      </c>
      <c r="F27">
        <v>26</v>
      </c>
      <c r="K27">
        <v>26</v>
      </c>
      <c r="L27">
        <v>26</v>
      </c>
    </row>
    <row r="28" spans="1:12">
      <c r="B28" s="23">
        <v>41199</v>
      </c>
      <c r="E28">
        <v>27</v>
      </c>
      <c r="F28">
        <v>27</v>
      </c>
      <c r="K28">
        <v>27</v>
      </c>
      <c r="L28">
        <v>27</v>
      </c>
    </row>
    <row r="29" spans="1:12">
      <c r="B29" s="23">
        <v>41200</v>
      </c>
      <c r="E29">
        <v>28</v>
      </c>
      <c r="F29">
        <v>28</v>
      </c>
      <c r="K29">
        <v>28</v>
      </c>
      <c r="L29">
        <v>28</v>
      </c>
    </row>
    <row r="30" spans="1:12">
      <c r="E30">
        <v>29</v>
      </c>
      <c r="F30">
        <v>29</v>
      </c>
      <c r="K30">
        <v>29</v>
      </c>
      <c r="L30">
        <v>29</v>
      </c>
    </row>
    <row r="31" spans="1:12">
      <c r="E31">
        <v>30</v>
      </c>
      <c r="F31">
        <v>30</v>
      </c>
      <c r="K31">
        <v>30</v>
      </c>
      <c r="L31">
        <v>30</v>
      </c>
    </row>
    <row r="32" spans="1:12">
      <c r="E32">
        <v>31</v>
      </c>
      <c r="F32">
        <v>31</v>
      </c>
      <c r="K32">
        <v>31</v>
      </c>
      <c r="L32" t="s">
        <v>58</v>
      </c>
    </row>
    <row r="33" spans="5:12">
      <c r="E33">
        <v>32</v>
      </c>
      <c r="F33">
        <v>32</v>
      </c>
      <c r="K33">
        <v>32</v>
      </c>
      <c r="L33" t="s">
        <v>99</v>
      </c>
    </row>
    <row r="34" spans="5:12">
      <c r="E34">
        <v>33</v>
      </c>
      <c r="F34">
        <v>33</v>
      </c>
      <c r="K34">
        <v>33</v>
      </c>
    </row>
    <row r="35" spans="5:12">
      <c r="E35">
        <v>34</v>
      </c>
      <c r="F35">
        <v>34</v>
      </c>
      <c r="K35">
        <v>34</v>
      </c>
    </row>
    <row r="36" spans="5:12">
      <c r="E36">
        <v>35</v>
      </c>
      <c r="F36">
        <v>35</v>
      </c>
      <c r="K36">
        <v>35</v>
      </c>
    </row>
    <row r="37" spans="5:12">
      <c r="K37">
        <v>36</v>
      </c>
    </row>
    <row r="38" spans="5:12">
      <c r="K38">
        <v>37</v>
      </c>
    </row>
    <row r="39" spans="5:12">
      <c r="K39">
        <v>38</v>
      </c>
    </row>
    <row r="40" spans="5:12">
      <c r="K40">
        <v>39</v>
      </c>
    </row>
    <row r="41" spans="5:12">
      <c r="K41">
        <v>40</v>
      </c>
    </row>
    <row r="42" spans="5:12">
      <c r="K42">
        <v>41</v>
      </c>
    </row>
    <row r="43" spans="5:12">
      <c r="K43">
        <v>42</v>
      </c>
    </row>
    <row r="44" spans="5:12">
      <c r="K44">
        <v>43</v>
      </c>
    </row>
    <row r="45" spans="5:12">
      <c r="K45">
        <v>44</v>
      </c>
    </row>
    <row r="46" spans="5:12">
      <c r="K46">
        <v>45</v>
      </c>
    </row>
    <row r="47" spans="5:12">
      <c r="K47">
        <v>46</v>
      </c>
    </row>
    <row r="48" spans="5:12">
      <c r="K48">
        <v>47</v>
      </c>
    </row>
    <row r="49" spans="11:11">
      <c r="K49">
        <v>48</v>
      </c>
    </row>
    <row r="50" spans="11:11">
      <c r="K50">
        <v>49</v>
      </c>
    </row>
    <row r="51" spans="11:11">
      <c r="K51" t="s">
        <v>58</v>
      </c>
    </row>
    <row r="52" spans="11:11">
      <c r="K52" t="s">
        <v>99</v>
      </c>
    </row>
    <row r="53" spans="11:11">
      <c r="K53">
        <v>50</v>
      </c>
    </row>
  </sheetData>
  <autoFilter ref="A1:L52"/>
  <phoneticPr fontId="10" type="noConversion"/>
  <dataValidations count="9">
    <dataValidation type="list" allowBlank="1" showInputMessage="1" showErrorMessage="1" sqref="J1">
      <formula1>especie</formula1>
    </dataValidation>
    <dataValidation type="list" allowBlank="1" showInputMessage="1" showErrorMessage="1" sqref="C1">
      <formula1>epoca</formula1>
    </dataValidation>
    <dataValidation type="list" allowBlank="1" showInputMessage="1" showErrorMessage="1" sqref="H1">
      <formula1>sitioextenso</formula1>
    </dataValidation>
    <dataValidation type="list" allowBlank="1" showInputMessage="1" showErrorMessage="1" sqref="G1">
      <formula1>sitio</formula1>
    </dataValidation>
    <dataValidation type="list" allowBlank="1" showInputMessage="1" showErrorMessage="1" sqref="I1">
      <formula1>tipositio</formula1>
    </dataValidation>
    <dataValidation type="list" allowBlank="1" showInputMessage="1" showErrorMessage="1" sqref="F1">
      <formula1>transecto</formula1>
    </dataValidation>
    <dataValidation type="list" allowBlank="1" showInputMessage="1" showErrorMessage="1" sqref="E1">
      <formula1>replica</formula1>
    </dataValidation>
    <dataValidation type="list" allowBlank="1" showInputMessage="1" showErrorMessage="1" sqref="D1">
      <formula1>buceo</formula1>
    </dataValidation>
    <dataValidation type="list" allowBlank="1" showInputMessage="1" showErrorMessage="1" sqref="A1">
      <formula1>observador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AH106"/>
  <sheetViews>
    <sheetView tabSelected="1" zoomScale="90" zoomScaleNormal="90" workbookViewId="0">
      <pane ySplit="1" topLeftCell="A68" activePane="bottomLeft" state="frozen"/>
      <selection activeCell="G1" sqref="G1"/>
      <selection pane="bottomLeft" activeCell="A89" sqref="A89"/>
    </sheetView>
  </sheetViews>
  <sheetFormatPr baseColWidth="10" defaultRowHeight="15"/>
  <cols>
    <col min="1" max="1" width="25.5703125" style="47" customWidth="1"/>
    <col min="2" max="2" width="18.42578125" style="47" customWidth="1"/>
    <col min="3" max="3" width="11.5703125" style="47" bestFit="1" customWidth="1"/>
    <col min="4" max="4" width="7.140625" style="47" customWidth="1"/>
    <col min="5" max="5" width="8" style="47" customWidth="1"/>
    <col min="6" max="6" width="7.7109375" style="47" customWidth="1"/>
    <col min="7" max="7" width="7.28515625" style="47" customWidth="1"/>
    <col min="8" max="8" width="7.140625" style="47" customWidth="1"/>
    <col min="9" max="9" width="10.28515625" style="47" customWidth="1"/>
    <col min="10" max="10" width="10.42578125" style="47" customWidth="1"/>
    <col min="11" max="11" width="10" style="47" customWidth="1"/>
    <col min="12" max="12" width="24.7109375" style="47" customWidth="1"/>
    <col min="13" max="13" width="57.85546875" style="47" customWidth="1"/>
    <col min="14" max="22" width="11.42578125" style="47"/>
    <col min="23" max="23" width="9.140625" style="47" customWidth="1"/>
    <col min="24" max="24" width="11" style="47" customWidth="1"/>
    <col min="25" max="26" width="12.28515625" style="47" customWidth="1"/>
    <col min="27" max="29" width="11.42578125" style="47"/>
    <col min="30" max="30" width="12.42578125" style="47" customWidth="1"/>
    <col min="31" max="31" width="8.28515625" style="47" customWidth="1"/>
    <col min="32" max="32" width="9.7109375" style="47" customWidth="1"/>
    <col min="33" max="33" width="14.28515625" style="49" customWidth="1"/>
    <col min="34" max="34" width="30.5703125" style="47" customWidth="1"/>
    <col min="35" max="16384" width="11.42578125" style="47"/>
  </cols>
  <sheetData>
    <row r="1" spans="1:34" s="67" customFormat="1" ht="25.5">
      <c r="A1" s="60" t="s">
        <v>164</v>
      </c>
      <c r="B1" s="60" t="s">
        <v>0</v>
      </c>
      <c r="C1" s="61" t="s">
        <v>1</v>
      </c>
      <c r="D1" s="62" t="s">
        <v>2</v>
      </c>
      <c r="E1" s="60" t="s">
        <v>3</v>
      </c>
      <c r="F1" s="60" t="s">
        <v>4</v>
      </c>
      <c r="G1" s="60" t="s">
        <v>5</v>
      </c>
      <c r="H1" s="63" t="s">
        <v>6</v>
      </c>
      <c r="I1" s="60" t="s">
        <v>7</v>
      </c>
      <c r="J1" s="62" t="s">
        <v>8</v>
      </c>
      <c r="K1" s="62" t="s">
        <v>9</v>
      </c>
      <c r="L1" s="60" t="s">
        <v>10</v>
      </c>
      <c r="M1" s="60" t="s">
        <v>11</v>
      </c>
      <c r="N1" s="60" t="s">
        <v>12</v>
      </c>
      <c r="O1" s="64" t="s">
        <v>13</v>
      </c>
      <c r="P1" s="64" t="s">
        <v>14</v>
      </c>
      <c r="Q1" s="64" t="s">
        <v>15</v>
      </c>
      <c r="R1" s="64" t="s">
        <v>16</v>
      </c>
      <c r="S1" s="64" t="s">
        <v>17</v>
      </c>
      <c r="T1" s="64" t="s">
        <v>18</v>
      </c>
      <c r="U1" s="60" t="s">
        <v>19</v>
      </c>
      <c r="V1" s="60" t="s">
        <v>20</v>
      </c>
      <c r="W1" s="60" t="s">
        <v>21</v>
      </c>
      <c r="X1" s="60" t="s">
        <v>22</v>
      </c>
      <c r="Y1" s="60" t="s">
        <v>23</v>
      </c>
      <c r="Z1" s="60" t="s">
        <v>24</v>
      </c>
      <c r="AA1" s="60" t="s">
        <v>25</v>
      </c>
      <c r="AB1" s="60" t="s">
        <v>178</v>
      </c>
      <c r="AC1" s="60" t="s">
        <v>26</v>
      </c>
      <c r="AD1" s="60" t="s">
        <v>27</v>
      </c>
      <c r="AE1" s="65" t="s">
        <v>98</v>
      </c>
      <c r="AF1" s="60" t="s">
        <v>61</v>
      </c>
      <c r="AG1" s="66" t="s">
        <v>127</v>
      </c>
      <c r="AH1" s="60" t="s">
        <v>59</v>
      </c>
    </row>
    <row r="2" spans="1:34">
      <c r="A2" s="38" t="s">
        <v>168</v>
      </c>
      <c r="B2" s="38" t="s">
        <v>115</v>
      </c>
      <c r="C2" s="39">
        <v>41190</v>
      </c>
      <c r="D2" s="40">
        <v>2012</v>
      </c>
      <c r="E2" s="41">
        <v>0.42708333333333331</v>
      </c>
      <c r="F2" s="41">
        <v>0.42986111111111108</v>
      </c>
      <c r="G2" s="41">
        <f t="shared" ref="G2:G5" si="0">F2-E2</f>
        <v>2.7777777777777679E-3</v>
      </c>
      <c r="H2" s="42">
        <v>2</v>
      </c>
      <c r="I2" s="38">
        <v>1</v>
      </c>
      <c r="J2" s="38">
        <v>1</v>
      </c>
      <c r="K2" s="38">
        <v>1</v>
      </c>
      <c r="L2" s="38" t="s">
        <v>169</v>
      </c>
      <c r="M2" s="38" t="s">
        <v>170</v>
      </c>
      <c r="N2" s="38">
        <v>1</v>
      </c>
      <c r="O2" s="56">
        <f t="shared" ref="O2:O5" si="1">(P2*3.3)</f>
        <v>60.719999999999992</v>
      </c>
      <c r="P2" s="56">
        <v>18.399999999999999</v>
      </c>
      <c r="Q2" s="56">
        <f t="shared" ref="Q2:Q5" si="2">(R2*3.3)</f>
        <v>63.03</v>
      </c>
      <c r="R2" s="56">
        <v>19.100000000000001</v>
      </c>
      <c r="S2" s="57">
        <f t="shared" ref="S2:S5" si="3">MAX(O2,Q2,)</f>
        <v>63.03</v>
      </c>
      <c r="T2" s="57">
        <f t="shared" ref="T2:T5" si="4">MAX(P2,R2)</f>
        <v>19.100000000000001</v>
      </c>
      <c r="U2" s="56">
        <f t="shared" ref="U2:V4" si="5">AVERAGE(O2,Q2)</f>
        <v>61.875</v>
      </c>
      <c r="V2" s="56">
        <f t="shared" si="5"/>
        <v>18.75</v>
      </c>
      <c r="W2" s="58">
        <v>24.652519999999999</v>
      </c>
      <c r="X2" s="58">
        <v>112.18105</v>
      </c>
      <c r="Y2" s="59">
        <f t="shared" ref="Y2:Y5" si="6">(Z2*1.8)+32</f>
        <v>75.2</v>
      </c>
      <c r="Z2" s="59">
        <v>24</v>
      </c>
      <c r="AA2" s="46"/>
      <c r="AB2" s="46"/>
      <c r="AC2" s="47" t="s">
        <v>248</v>
      </c>
      <c r="AD2" s="40">
        <v>28</v>
      </c>
      <c r="AE2" s="48"/>
      <c r="AF2" s="48">
        <v>30</v>
      </c>
      <c r="AG2" s="49">
        <f>(AD2*30)/AF2</f>
        <v>28</v>
      </c>
    </row>
    <row r="3" spans="1:34">
      <c r="A3" s="38" t="s">
        <v>172</v>
      </c>
      <c r="B3" s="38" t="s">
        <v>114</v>
      </c>
      <c r="C3" s="39">
        <v>41190</v>
      </c>
      <c r="D3" s="40">
        <v>2012</v>
      </c>
      <c r="E3" s="41">
        <v>0.44791666666666669</v>
      </c>
      <c r="F3" s="41">
        <v>0.45</v>
      </c>
      <c r="G3" s="41">
        <f t="shared" si="0"/>
        <v>2.0833333333333259E-3</v>
      </c>
      <c r="H3" s="42">
        <v>2</v>
      </c>
      <c r="I3" s="38">
        <v>1</v>
      </c>
      <c r="J3" s="38">
        <v>2</v>
      </c>
      <c r="K3" s="38">
        <v>2</v>
      </c>
      <c r="L3" s="38" t="s">
        <v>169</v>
      </c>
      <c r="M3" s="38" t="s">
        <v>170</v>
      </c>
      <c r="N3" s="38">
        <v>1</v>
      </c>
      <c r="O3" s="56">
        <f t="shared" si="1"/>
        <v>52.8</v>
      </c>
      <c r="P3" s="56">
        <v>16</v>
      </c>
      <c r="Q3" s="56">
        <f t="shared" si="2"/>
        <v>49.5</v>
      </c>
      <c r="R3" s="56">
        <v>15</v>
      </c>
      <c r="S3" s="57">
        <f t="shared" si="3"/>
        <v>52.8</v>
      </c>
      <c r="T3" s="57">
        <f t="shared" si="4"/>
        <v>16</v>
      </c>
      <c r="U3" s="56">
        <f t="shared" si="5"/>
        <v>51.15</v>
      </c>
      <c r="V3" s="56">
        <f t="shared" si="5"/>
        <v>15.5</v>
      </c>
      <c r="W3" s="58">
        <v>24.654869999999999</v>
      </c>
      <c r="X3" s="58">
        <v>112.18129999999999</v>
      </c>
      <c r="Y3" s="59">
        <f t="shared" si="6"/>
        <v>75.2</v>
      </c>
      <c r="Z3" s="59">
        <v>24</v>
      </c>
      <c r="AA3" s="46"/>
      <c r="AB3" s="46"/>
      <c r="AC3" s="47" t="s">
        <v>248</v>
      </c>
      <c r="AD3" s="40">
        <v>50</v>
      </c>
      <c r="AE3" s="48"/>
      <c r="AF3" s="48">
        <v>20</v>
      </c>
      <c r="AG3" s="49">
        <f t="shared" ref="AG3:AG25" si="7">(AD3*30)/AF3</f>
        <v>75</v>
      </c>
      <c r="AH3" s="47" t="s">
        <v>171</v>
      </c>
    </row>
    <row r="4" spans="1:34">
      <c r="A4" s="38" t="s">
        <v>173</v>
      </c>
      <c r="B4" s="38" t="s">
        <v>119</v>
      </c>
      <c r="C4" s="39">
        <v>41190</v>
      </c>
      <c r="D4" s="40">
        <v>2012</v>
      </c>
      <c r="E4" s="41">
        <v>0.43124999999999997</v>
      </c>
      <c r="F4" s="41">
        <v>0.43472222222222223</v>
      </c>
      <c r="G4" s="41">
        <f t="shared" si="0"/>
        <v>3.4722222222222654E-3</v>
      </c>
      <c r="H4" s="42">
        <v>2</v>
      </c>
      <c r="I4" s="38">
        <v>1</v>
      </c>
      <c r="J4" s="38">
        <v>3</v>
      </c>
      <c r="K4" s="38">
        <v>3</v>
      </c>
      <c r="L4" s="38" t="s">
        <v>169</v>
      </c>
      <c r="M4" s="38" t="s">
        <v>170</v>
      </c>
      <c r="N4" s="38">
        <v>1</v>
      </c>
      <c r="O4" s="56">
        <f t="shared" si="1"/>
        <v>51.48</v>
      </c>
      <c r="P4" s="56">
        <v>15.6</v>
      </c>
      <c r="Q4" s="56">
        <f t="shared" si="2"/>
        <v>53.13</v>
      </c>
      <c r="R4" s="56">
        <v>16.100000000000001</v>
      </c>
      <c r="S4" s="57">
        <f t="shared" si="3"/>
        <v>53.13</v>
      </c>
      <c r="T4" s="57">
        <f t="shared" si="4"/>
        <v>16.100000000000001</v>
      </c>
      <c r="U4" s="56">
        <f t="shared" si="5"/>
        <v>52.305</v>
      </c>
      <c r="V4" s="56">
        <f t="shared" si="5"/>
        <v>15.850000000000001</v>
      </c>
      <c r="W4" s="58">
        <v>24.653089999999999</v>
      </c>
      <c r="X4" s="58">
        <v>112.18046</v>
      </c>
      <c r="Y4" s="59">
        <f t="shared" si="6"/>
        <v>75.2</v>
      </c>
      <c r="Z4" s="59">
        <v>24</v>
      </c>
      <c r="AA4" s="46"/>
      <c r="AB4" s="46"/>
      <c r="AC4" s="47" t="s">
        <v>248</v>
      </c>
      <c r="AD4" s="40">
        <v>50</v>
      </c>
      <c r="AE4" s="48"/>
      <c r="AF4" s="48">
        <v>21</v>
      </c>
      <c r="AG4" s="49">
        <f t="shared" si="7"/>
        <v>71.428571428571431</v>
      </c>
    </row>
    <row r="5" spans="1:34">
      <c r="A5" s="38" t="s">
        <v>174</v>
      </c>
      <c r="B5" s="38" t="s">
        <v>116</v>
      </c>
      <c r="C5" s="39">
        <v>41190</v>
      </c>
      <c r="D5" s="40">
        <v>2012</v>
      </c>
      <c r="E5" s="41">
        <v>0.4291666666666667</v>
      </c>
      <c r="F5" s="41">
        <v>0.43402777777777773</v>
      </c>
      <c r="G5" s="41">
        <f t="shared" si="0"/>
        <v>4.8611111111110383E-3</v>
      </c>
      <c r="H5" s="42">
        <v>2</v>
      </c>
      <c r="I5" s="38">
        <v>1</v>
      </c>
      <c r="J5" s="38">
        <v>4</v>
      </c>
      <c r="K5" s="38">
        <v>4</v>
      </c>
      <c r="L5" s="38" t="s">
        <v>169</v>
      </c>
      <c r="M5" s="38" t="s">
        <v>170</v>
      </c>
      <c r="N5" s="38">
        <v>1</v>
      </c>
      <c r="O5" s="56">
        <f t="shared" si="1"/>
        <v>51.48</v>
      </c>
      <c r="P5" s="56">
        <v>15.6</v>
      </c>
      <c r="Q5" s="56">
        <f t="shared" si="2"/>
        <v>56.099999999999994</v>
      </c>
      <c r="R5" s="56">
        <v>17</v>
      </c>
      <c r="S5" s="57">
        <f t="shared" si="3"/>
        <v>56.099999999999994</v>
      </c>
      <c r="T5" s="57">
        <f t="shared" si="4"/>
        <v>17</v>
      </c>
      <c r="U5" s="56">
        <f t="shared" ref="U5" si="8">AVERAGE(O5,Q5)</f>
        <v>53.789999999999992</v>
      </c>
      <c r="V5" s="56">
        <f t="shared" ref="V5" si="9">AVERAGE(P5,R5)</f>
        <v>16.3</v>
      </c>
      <c r="W5" s="58">
        <v>24.756530699999999</v>
      </c>
      <c r="X5" s="58">
        <v>112.18046</v>
      </c>
      <c r="Y5" s="59">
        <f t="shared" si="6"/>
        <v>75.2</v>
      </c>
      <c r="Z5" s="59">
        <v>24</v>
      </c>
      <c r="AA5" s="46"/>
      <c r="AB5" s="46"/>
      <c r="AC5" s="47" t="s">
        <v>248</v>
      </c>
      <c r="AD5" s="40">
        <v>50</v>
      </c>
      <c r="AE5" s="48"/>
      <c r="AF5" s="48">
        <v>28</v>
      </c>
      <c r="AG5" s="49">
        <f t="shared" si="7"/>
        <v>53.571428571428569</v>
      </c>
    </row>
    <row r="6" spans="1:34">
      <c r="A6" s="38" t="s">
        <v>176</v>
      </c>
      <c r="B6" s="38" t="s">
        <v>175</v>
      </c>
      <c r="C6" s="39">
        <v>41190</v>
      </c>
      <c r="D6" s="40">
        <v>2012</v>
      </c>
      <c r="E6" s="41">
        <v>0.44444444444444442</v>
      </c>
      <c r="F6" s="41">
        <v>0.44930555555555557</v>
      </c>
      <c r="G6" s="41">
        <f t="shared" ref="G6" si="10">F6-E6</f>
        <v>4.8611111111111494E-3</v>
      </c>
      <c r="H6" s="42">
        <v>2</v>
      </c>
      <c r="I6" s="38">
        <v>1</v>
      </c>
      <c r="J6" s="38">
        <v>5</v>
      </c>
      <c r="K6" s="38">
        <v>5</v>
      </c>
      <c r="L6" s="38" t="s">
        <v>169</v>
      </c>
      <c r="M6" s="38" t="s">
        <v>170</v>
      </c>
      <c r="N6" s="38">
        <v>1</v>
      </c>
      <c r="O6" s="56">
        <f t="shared" ref="O6:O7" si="11">(P6*3.3)</f>
        <v>51.48</v>
      </c>
      <c r="P6" s="56">
        <v>15.6</v>
      </c>
      <c r="Q6" s="56">
        <f t="shared" ref="Q6:Q7" si="12">(R6*3.3)</f>
        <v>49.83</v>
      </c>
      <c r="R6" s="56">
        <v>15.1</v>
      </c>
      <c r="S6" s="57">
        <f t="shared" ref="S6" si="13">MAX(O6,Q6,)</f>
        <v>51.48</v>
      </c>
      <c r="T6" s="57">
        <f t="shared" ref="T6" si="14">MAX(P6,R6)</f>
        <v>15.6</v>
      </c>
      <c r="U6" s="56">
        <f t="shared" ref="U6" si="15">AVERAGE(O6,Q6)</f>
        <v>50.655000000000001</v>
      </c>
      <c r="V6" s="56">
        <f t="shared" ref="V6" si="16">AVERAGE(P6,R6)</f>
        <v>15.35</v>
      </c>
      <c r="W6" s="58">
        <v>24.654900000000001</v>
      </c>
      <c r="X6" s="58">
        <v>112.18131</v>
      </c>
      <c r="Y6" s="59">
        <f t="shared" ref="Y6:Y7" si="17">(Z6*1.8)+32</f>
        <v>75.2</v>
      </c>
      <c r="Z6" s="59">
        <v>24</v>
      </c>
      <c r="AC6" s="47" t="s">
        <v>248</v>
      </c>
      <c r="AD6" s="47">
        <v>147</v>
      </c>
      <c r="AF6" s="47">
        <v>30</v>
      </c>
      <c r="AG6" s="49">
        <f>(AD6*30)/AF6</f>
        <v>147</v>
      </c>
      <c r="AH6" s="38"/>
    </row>
    <row r="7" spans="1:34">
      <c r="A7" s="38" t="s">
        <v>177</v>
      </c>
      <c r="B7" s="38" t="s">
        <v>123</v>
      </c>
      <c r="C7" s="39">
        <v>41190</v>
      </c>
      <c r="D7" s="40">
        <v>2012</v>
      </c>
      <c r="E7" s="41">
        <v>0.4236111111111111</v>
      </c>
      <c r="F7" s="41">
        <v>0.43055555555555558</v>
      </c>
      <c r="G7" s="41">
        <f t="shared" ref="G7" si="18">F7-E7</f>
        <v>6.9444444444444753E-3</v>
      </c>
      <c r="H7" s="42">
        <v>2</v>
      </c>
      <c r="I7" s="38">
        <v>1</v>
      </c>
      <c r="J7" s="38">
        <v>6</v>
      </c>
      <c r="K7" s="38">
        <v>6</v>
      </c>
      <c r="L7" s="38" t="s">
        <v>169</v>
      </c>
      <c r="M7" s="38" t="s">
        <v>170</v>
      </c>
      <c r="N7" s="38">
        <v>1</v>
      </c>
      <c r="O7" s="56">
        <f t="shared" si="11"/>
        <v>59.4</v>
      </c>
      <c r="P7" s="56">
        <v>18</v>
      </c>
      <c r="Q7" s="56">
        <f t="shared" si="12"/>
        <v>66</v>
      </c>
      <c r="R7" s="56">
        <v>20</v>
      </c>
      <c r="S7" s="57">
        <f t="shared" ref="S7" si="19">MAX(O7,Q7,)</f>
        <v>66</v>
      </c>
      <c r="T7" s="57">
        <f t="shared" ref="T7" si="20">MAX(P7,R7)</f>
        <v>20</v>
      </c>
      <c r="U7" s="56">
        <f t="shared" ref="U7" si="21">AVERAGE(O7,Q7)</f>
        <v>62.7</v>
      </c>
      <c r="V7" s="56">
        <f t="shared" ref="V7" si="22">AVERAGE(P7,R7)</f>
        <v>19</v>
      </c>
      <c r="W7" s="58">
        <v>24.652519999999999</v>
      </c>
      <c r="X7" s="58">
        <v>112.18105</v>
      </c>
      <c r="Y7" s="59">
        <f t="shared" si="17"/>
        <v>75.2</v>
      </c>
      <c r="Z7" s="59">
        <v>24</v>
      </c>
      <c r="AA7" s="46"/>
      <c r="AB7" s="46"/>
      <c r="AC7" s="47" t="s">
        <v>248</v>
      </c>
      <c r="AD7" s="40">
        <v>18</v>
      </c>
      <c r="AE7" s="48"/>
      <c r="AF7" s="48"/>
    </row>
    <row r="8" spans="1:34">
      <c r="A8" s="38" t="s">
        <v>179</v>
      </c>
      <c r="B8" s="38" t="s">
        <v>28</v>
      </c>
      <c r="C8" s="39">
        <v>41191</v>
      </c>
      <c r="D8" s="40">
        <v>2012</v>
      </c>
      <c r="E8" s="41">
        <v>0.39444444444444443</v>
      </c>
      <c r="F8" s="41">
        <v>0.39861111111111108</v>
      </c>
      <c r="G8" s="41">
        <f t="shared" ref="G8" si="23">F8-E8</f>
        <v>4.1666666666666519E-3</v>
      </c>
      <c r="H8" s="42">
        <v>2</v>
      </c>
      <c r="I8" s="38">
        <v>1</v>
      </c>
      <c r="J8" s="38">
        <v>1</v>
      </c>
      <c r="K8" s="38">
        <v>1</v>
      </c>
      <c r="L8" s="38" t="s">
        <v>180</v>
      </c>
      <c r="M8" s="38" t="s">
        <v>181</v>
      </c>
      <c r="N8" s="38">
        <v>1</v>
      </c>
      <c r="O8" s="56">
        <f t="shared" ref="O8" si="24">(P8*3.3)</f>
        <v>45.54</v>
      </c>
      <c r="P8" s="56">
        <v>13.8</v>
      </c>
      <c r="Q8" s="56">
        <f t="shared" ref="Q8" si="25">(R8*3.3)</f>
        <v>45.209999999999994</v>
      </c>
      <c r="R8" s="56">
        <v>13.7</v>
      </c>
      <c r="S8" s="57">
        <f t="shared" ref="S8" si="26">MAX(O8,Q8,)</f>
        <v>45.54</v>
      </c>
      <c r="T8" s="57">
        <f t="shared" ref="T8" si="27">MAX(P8,R8)</f>
        <v>13.8</v>
      </c>
      <c r="U8" s="56">
        <f t="shared" ref="U8" si="28">AVERAGE(O8,Q8)</f>
        <v>45.375</v>
      </c>
      <c r="V8" s="56">
        <f t="shared" ref="V8" si="29">AVERAGE(P8,R8)</f>
        <v>13.75</v>
      </c>
      <c r="W8" s="58">
        <v>24.66245</v>
      </c>
      <c r="X8" s="58">
        <v>112.18239</v>
      </c>
      <c r="Y8" s="59">
        <f t="shared" ref="Y8" si="30">(Z8*1.8)+32</f>
        <v>78.800000000000011</v>
      </c>
      <c r="Z8" s="59">
        <v>26</v>
      </c>
      <c r="AA8" s="46">
        <v>11</v>
      </c>
      <c r="AB8" s="46">
        <v>90</v>
      </c>
      <c r="AC8" s="47" t="s">
        <v>248</v>
      </c>
      <c r="AD8" s="40">
        <v>50</v>
      </c>
      <c r="AE8" s="48"/>
      <c r="AF8" s="48">
        <v>28</v>
      </c>
      <c r="AG8" s="49">
        <f t="shared" si="7"/>
        <v>53.571428571428569</v>
      </c>
    </row>
    <row r="9" spans="1:34">
      <c r="A9" s="38" t="s">
        <v>182</v>
      </c>
      <c r="B9" s="38" t="s">
        <v>114</v>
      </c>
      <c r="C9" s="39">
        <v>41191</v>
      </c>
      <c r="D9" s="40">
        <v>2012</v>
      </c>
      <c r="E9" s="41">
        <v>0.4145833333333333</v>
      </c>
      <c r="F9" s="41">
        <v>0.41736111111111113</v>
      </c>
      <c r="G9" s="41">
        <f t="shared" ref="G9" si="31">F9-E9</f>
        <v>2.7777777777778234E-3</v>
      </c>
      <c r="H9" s="42">
        <v>2</v>
      </c>
      <c r="I9" s="38">
        <v>1</v>
      </c>
      <c r="J9" s="38">
        <v>2</v>
      </c>
      <c r="K9" s="38">
        <v>2</v>
      </c>
      <c r="L9" s="38" t="s">
        <v>180</v>
      </c>
      <c r="M9" s="38" t="s">
        <v>181</v>
      </c>
      <c r="N9" s="38">
        <v>1</v>
      </c>
      <c r="O9" s="56">
        <f t="shared" ref="O9" si="32">(P9*3.3)</f>
        <v>46.199999999999996</v>
      </c>
      <c r="P9" s="56">
        <v>14</v>
      </c>
      <c r="Q9" s="56">
        <f t="shared" ref="Q9" si="33">(R9*3.3)</f>
        <v>42.9</v>
      </c>
      <c r="R9" s="56">
        <v>13</v>
      </c>
      <c r="S9" s="57">
        <f t="shared" ref="S9" si="34">MAX(O9,Q9,)</f>
        <v>46.199999999999996</v>
      </c>
      <c r="T9" s="57">
        <f t="shared" ref="T9" si="35">MAX(P9,R9)</f>
        <v>14</v>
      </c>
      <c r="U9" s="56">
        <f t="shared" ref="U9" si="36">AVERAGE(O9,Q9)</f>
        <v>44.55</v>
      </c>
      <c r="V9" s="56">
        <f t="shared" ref="V9" si="37">AVERAGE(P9,R9)</f>
        <v>13.5</v>
      </c>
      <c r="W9" s="58">
        <v>24.66245</v>
      </c>
      <c r="X9" s="58">
        <v>112.18239</v>
      </c>
      <c r="Y9" s="59">
        <f t="shared" ref="Y9" si="38">(Z9*1.8)+32</f>
        <v>78.800000000000011</v>
      </c>
      <c r="Z9" s="59">
        <v>26</v>
      </c>
      <c r="AA9" s="46">
        <v>11</v>
      </c>
      <c r="AB9" s="46">
        <v>330</v>
      </c>
      <c r="AC9" s="47" t="s">
        <v>248</v>
      </c>
      <c r="AD9" s="40">
        <v>50</v>
      </c>
      <c r="AE9" s="48"/>
      <c r="AF9" s="48">
        <v>18</v>
      </c>
      <c r="AG9" s="49">
        <f t="shared" si="7"/>
        <v>83.333333333333329</v>
      </c>
    </row>
    <row r="10" spans="1:34">
      <c r="A10" s="38" t="s">
        <v>183</v>
      </c>
      <c r="B10" s="38" t="s">
        <v>119</v>
      </c>
      <c r="C10" s="39">
        <v>41191</v>
      </c>
      <c r="D10" s="40">
        <v>2012</v>
      </c>
      <c r="E10" s="41">
        <v>0.40069444444444446</v>
      </c>
      <c r="F10" s="41">
        <v>0.40277777777777773</v>
      </c>
      <c r="G10" s="41">
        <f t="shared" ref="G10" si="39">F10-E10</f>
        <v>2.0833333333332704E-3</v>
      </c>
      <c r="H10" s="42">
        <v>2</v>
      </c>
      <c r="I10" s="38">
        <v>1</v>
      </c>
      <c r="J10" s="38">
        <v>3</v>
      </c>
      <c r="K10" s="38">
        <v>3</v>
      </c>
      <c r="L10" s="38" t="s">
        <v>180</v>
      </c>
      <c r="M10" s="38" t="s">
        <v>181</v>
      </c>
      <c r="N10" s="38">
        <v>1</v>
      </c>
      <c r="O10" s="56">
        <f t="shared" ref="O10" si="40">(P10*3.3)</f>
        <v>42.9</v>
      </c>
      <c r="P10" s="56">
        <v>13</v>
      </c>
      <c r="Q10" s="56">
        <f t="shared" ref="Q10" si="41">(R10*3.3)</f>
        <v>39.599999999999994</v>
      </c>
      <c r="R10" s="56">
        <v>12</v>
      </c>
      <c r="S10" s="57">
        <f t="shared" ref="S10" si="42">MAX(O10,Q10,)</f>
        <v>42.9</v>
      </c>
      <c r="T10" s="57">
        <f t="shared" ref="T10" si="43">MAX(P10,R10)</f>
        <v>13</v>
      </c>
      <c r="U10" s="56">
        <f t="shared" ref="U10" si="44">AVERAGE(O10,Q10)</f>
        <v>41.25</v>
      </c>
      <c r="V10" s="56">
        <f t="shared" ref="V10" si="45">AVERAGE(P10,R10)</f>
        <v>12.5</v>
      </c>
      <c r="W10" s="58">
        <v>24.16104</v>
      </c>
      <c r="X10" s="58">
        <v>112.18169</v>
      </c>
      <c r="Y10" s="59">
        <f t="shared" ref="Y10" si="46">(Z10*1.8)+32</f>
        <v>78.800000000000011</v>
      </c>
      <c r="Z10" s="59">
        <v>26</v>
      </c>
      <c r="AA10" s="46">
        <v>9</v>
      </c>
      <c r="AB10" s="46">
        <v>90</v>
      </c>
      <c r="AC10" s="47" t="s">
        <v>248</v>
      </c>
      <c r="AD10" s="47">
        <v>50</v>
      </c>
      <c r="AE10" s="55"/>
      <c r="AF10" s="48">
        <v>8</v>
      </c>
      <c r="AG10" s="49">
        <f t="shared" si="7"/>
        <v>187.5</v>
      </c>
    </row>
    <row r="11" spans="1:34">
      <c r="A11" s="38" t="s">
        <v>184</v>
      </c>
      <c r="B11" s="38" t="s">
        <v>116</v>
      </c>
      <c r="C11" s="39">
        <v>41191</v>
      </c>
      <c r="D11" s="40">
        <v>2012</v>
      </c>
      <c r="E11" s="41">
        <v>0.39999999999999997</v>
      </c>
      <c r="F11" s="41">
        <v>0.40277777777777773</v>
      </c>
      <c r="G11" s="41">
        <f t="shared" ref="G11" si="47">F11-E11</f>
        <v>2.7777777777777679E-3</v>
      </c>
      <c r="H11" s="42">
        <v>2</v>
      </c>
      <c r="I11" s="38">
        <v>1</v>
      </c>
      <c r="J11" s="38">
        <v>4</v>
      </c>
      <c r="K11" s="38">
        <v>4</v>
      </c>
      <c r="L11" s="38" t="s">
        <v>180</v>
      </c>
      <c r="M11" s="38" t="s">
        <v>181</v>
      </c>
      <c r="N11" s="38">
        <v>1</v>
      </c>
      <c r="O11" s="56">
        <f t="shared" ref="O11" si="48">(P11*3.3)</f>
        <v>43.23</v>
      </c>
      <c r="P11" s="56">
        <v>13.1</v>
      </c>
      <c r="Q11" s="56">
        <f t="shared" ref="Q11" si="49">(R11*3.3)</f>
        <v>41.91</v>
      </c>
      <c r="R11" s="56">
        <v>12.7</v>
      </c>
      <c r="S11" s="57">
        <f t="shared" ref="S11" si="50">MAX(O11,Q11,)</f>
        <v>43.23</v>
      </c>
      <c r="T11" s="57">
        <f t="shared" ref="T11" si="51">MAX(P11,R11)</f>
        <v>13.1</v>
      </c>
      <c r="U11" s="56">
        <f t="shared" ref="U11" si="52">AVERAGE(O11,Q11)</f>
        <v>42.569999999999993</v>
      </c>
      <c r="V11" s="56">
        <f t="shared" ref="V11" si="53">AVERAGE(P11,R11)</f>
        <v>12.899999999999999</v>
      </c>
      <c r="W11" s="58">
        <v>24.16104</v>
      </c>
      <c r="X11" s="58">
        <v>112.18169</v>
      </c>
      <c r="Y11" s="59">
        <f t="shared" ref="Y11" si="54">(Z11*1.8)+32</f>
        <v>78.800000000000011</v>
      </c>
      <c r="Z11" s="59">
        <v>26</v>
      </c>
      <c r="AA11" s="46">
        <v>9</v>
      </c>
      <c r="AB11" s="46">
        <v>30</v>
      </c>
      <c r="AC11" s="47" t="s">
        <v>248</v>
      </c>
      <c r="AD11" s="40">
        <v>50</v>
      </c>
      <c r="AE11" s="48"/>
      <c r="AF11" s="48">
        <v>7</v>
      </c>
      <c r="AG11" s="49">
        <f t="shared" si="7"/>
        <v>214.28571428571428</v>
      </c>
    </row>
    <row r="12" spans="1:34">
      <c r="A12" s="38" t="s">
        <v>185</v>
      </c>
      <c r="B12" s="38" t="s">
        <v>123</v>
      </c>
      <c r="C12" s="39">
        <v>41191</v>
      </c>
      <c r="D12" s="40">
        <v>2012</v>
      </c>
      <c r="E12" s="41">
        <v>0.39583333333333331</v>
      </c>
      <c r="F12" s="41">
        <v>0.40138888888888885</v>
      </c>
      <c r="G12" s="41">
        <f t="shared" ref="G12" si="55">F12-E12</f>
        <v>5.5555555555555358E-3</v>
      </c>
      <c r="H12" s="42">
        <v>2</v>
      </c>
      <c r="I12" s="38">
        <v>1</v>
      </c>
      <c r="J12" s="38">
        <v>5</v>
      </c>
      <c r="K12" s="38">
        <v>5</v>
      </c>
      <c r="L12" s="38" t="s">
        <v>180</v>
      </c>
      <c r="M12" s="38" t="s">
        <v>181</v>
      </c>
      <c r="N12" s="38">
        <v>1</v>
      </c>
      <c r="O12" s="56">
        <f t="shared" ref="O12" si="56">(P12*3.3)</f>
        <v>53.79</v>
      </c>
      <c r="P12" s="56">
        <v>16.3</v>
      </c>
      <c r="Q12" s="56">
        <f t="shared" ref="Q12" si="57">(R12*3.3)</f>
        <v>54.11999999999999</v>
      </c>
      <c r="R12" s="56">
        <v>16.399999999999999</v>
      </c>
      <c r="S12" s="57">
        <f t="shared" ref="S12" si="58">MAX(O12,Q12,)</f>
        <v>54.11999999999999</v>
      </c>
      <c r="T12" s="57">
        <f t="shared" ref="T12" si="59">MAX(P12,R12)</f>
        <v>16.399999999999999</v>
      </c>
      <c r="U12" s="56">
        <f t="shared" ref="U12" si="60">AVERAGE(O12,Q12)</f>
        <v>53.954999999999998</v>
      </c>
      <c r="V12" s="56">
        <f t="shared" ref="V12" si="61">AVERAGE(P12,R12)</f>
        <v>16.350000000000001</v>
      </c>
      <c r="W12" s="58">
        <v>24.658829999999998</v>
      </c>
      <c r="X12" s="58">
        <v>112.18228000000001</v>
      </c>
      <c r="Y12" s="59">
        <f t="shared" ref="Y12" si="62">(Z12*1.8)+32</f>
        <v>78.800000000000011</v>
      </c>
      <c r="Z12" s="59">
        <v>26</v>
      </c>
      <c r="AA12" s="46">
        <v>10</v>
      </c>
      <c r="AB12" s="46">
        <v>180</v>
      </c>
      <c r="AC12" s="47" t="s">
        <v>248</v>
      </c>
      <c r="AD12" s="40">
        <v>50</v>
      </c>
      <c r="AE12" s="48"/>
      <c r="AF12" s="48">
        <v>21</v>
      </c>
      <c r="AG12" s="49">
        <f t="shared" si="7"/>
        <v>71.428571428571431</v>
      </c>
      <c r="AH12" s="47" t="s">
        <v>186</v>
      </c>
    </row>
    <row r="13" spans="1:34" s="38" customFormat="1">
      <c r="A13" s="38" t="s">
        <v>187</v>
      </c>
      <c r="B13" s="38" t="s">
        <v>175</v>
      </c>
      <c r="C13" s="39">
        <v>41191</v>
      </c>
      <c r="D13" s="40">
        <v>2012</v>
      </c>
      <c r="E13" s="41">
        <v>0.40069444444444446</v>
      </c>
      <c r="F13" s="41">
        <v>0.40763888888888888</v>
      </c>
      <c r="G13" s="41">
        <f t="shared" ref="G13" si="63">F13-E13</f>
        <v>6.9444444444444198E-3</v>
      </c>
      <c r="H13" s="42">
        <v>2</v>
      </c>
      <c r="I13" s="38">
        <v>1</v>
      </c>
      <c r="J13" s="38">
        <v>6</v>
      </c>
      <c r="K13" s="38">
        <v>6</v>
      </c>
      <c r="L13" s="38" t="s">
        <v>180</v>
      </c>
      <c r="M13" s="38" t="s">
        <v>181</v>
      </c>
      <c r="N13" s="38">
        <v>1</v>
      </c>
      <c r="O13" s="56">
        <f t="shared" ref="O13" si="64">(P13*3.3)</f>
        <v>60.39</v>
      </c>
      <c r="P13" s="56">
        <v>18.3</v>
      </c>
      <c r="Q13" s="56">
        <f t="shared" ref="Q13" si="65">(R13*3.3)</f>
        <v>57.089999999999996</v>
      </c>
      <c r="R13" s="56">
        <v>17.3</v>
      </c>
      <c r="S13" s="57">
        <f t="shared" ref="S13" si="66">MAX(O13,Q13,)</f>
        <v>60.39</v>
      </c>
      <c r="T13" s="57">
        <f t="shared" ref="T13" si="67">MAX(P13,R13)</f>
        <v>18.3</v>
      </c>
      <c r="U13" s="56">
        <f t="shared" ref="U13" si="68">AVERAGE(O13,Q13)</f>
        <v>58.739999999999995</v>
      </c>
      <c r="V13" s="56">
        <f t="shared" ref="V13" si="69">AVERAGE(P13,R13)</f>
        <v>17.8</v>
      </c>
      <c r="W13" s="58">
        <v>24.658829999999998</v>
      </c>
      <c r="X13" s="58">
        <v>112.18228000000001</v>
      </c>
      <c r="Y13" s="59">
        <f t="shared" ref="Y13" si="70">(Z13*1.8)+32</f>
        <v>78.800000000000011</v>
      </c>
      <c r="Z13" s="59">
        <v>26</v>
      </c>
      <c r="AA13" s="46">
        <v>10</v>
      </c>
      <c r="AB13" s="46">
        <v>330</v>
      </c>
      <c r="AC13" s="38" t="s">
        <v>248</v>
      </c>
      <c r="AD13" s="40">
        <v>50</v>
      </c>
      <c r="AE13" s="68"/>
      <c r="AF13" s="68">
        <v>13</v>
      </c>
      <c r="AG13" s="45">
        <f t="shared" si="7"/>
        <v>115.38461538461539</v>
      </c>
    </row>
    <row r="14" spans="1:34" s="38" customFormat="1">
      <c r="A14" s="38" t="s">
        <v>188</v>
      </c>
      <c r="B14" s="38" t="s">
        <v>115</v>
      </c>
      <c r="C14" s="39">
        <v>41191</v>
      </c>
      <c r="D14" s="40">
        <v>2012</v>
      </c>
      <c r="E14" s="41">
        <v>0.40069444444444446</v>
      </c>
      <c r="F14" s="41">
        <v>0.40486111111111112</v>
      </c>
      <c r="G14" s="41">
        <f t="shared" ref="G14" si="71">F14-E14</f>
        <v>4.1666666666666519E-3</v>
      </c>
      <c r="H14" s="42">
        <v>2</v>
      </c>
      <c r="I14" s="38">
        <v>1</v>
      </c>
      <c r="J14" s="38">
        <v>7</v>
      </c>
      <c r="K14" s="38">
        <v>7</v>
      </c>
      <c r="L14" s="38" t="s">
        <v>180</v>
      </c>
      <c r="M14" s="38" t="s">
        <v>181</v>
      </c>
      <c r="N14" s="38">
        <v>1</v>
      </c>
      <c r="O14" s="56">
        <f t="shared" ref="O14" si="72">(P14*3.3)</f>
        <v>48.18</v>
      </c>
      <c r="P14" s="56">
        <v>14.6</v>
      </c>
      <c r="Q14" s="56">
        <f t="shared" ref="Q14" si="73">(R14*3.3)</f>
        <v>50.16</v>
      </c>
      <c r="R14" s="56">
        <v>15.2</v>
      </c>
      <c r="S14" s="57">
        <f t="shared" ref="S14" si="74">MAX(O14,Q14,)</f>
        <v>50.16</v>
      </c>
      <c r="T14" s="57">
        <f t="shared" ref="T14" si="75">MAX(P14,R14)</f>
        <v>15.2</v>
      </c>
      <c r="U14" s="56">
        <f t="shared" ref="U14" si="76">AVERAGE(O14,Q14)</f>
        <v>49.17</v>
      </c>
      <c r="V14" s="56">
        <f t="shared" ref="V14" si="77">AVERAGE(P14,R14)</f>
        <v>14.899999999999999</v>
      </c>
      <c r="W14" s="58">
        <v>24.660430000000002</v>
      </c>
      <c r="X14" s="58">
        <v>112.18165999999999</v>
      </c>
      <c r="Y14" s="59">
        <f t="shared" ref="Y14" si="78">(Z14*1.8)+32</f>
        <v>77</v>
      </c>
      <c r="Z14" s="59">
        <v>25</v>
      </c>
      <c r="AA14" s="46">
        <v>15</v>
      </c>
      <c r="AB14" s="46">
        <v>330</v>
      </c>
      <c r="AC14" s="38" t="s">
        <v>248</v>
      </c>
      <c r="AD14" s="40">
        <v>37</v>
      </c>
      <c r="AE14" s="68"/>
      <c r="AF14" s="68"/>
      <c r="AG14" s="45"/>
    </row>
    <row r="15" spans="1:34">
      <c r="A15" s="38" t="s">
        <v>189</v>
      </c>
      <c r="B15" s="38" t="s">
        <v>118</v>
      </c>
      <c r="C15" s="39">
        <v>41191</v>
      </c>
      <c r="D15" s="40">
        <v>2012</v>
      </c>
      <c r="E15" s="41">
        <v>0.39583333333333331</v>
      </c>
      <c r="F15" s="41">
        <v>0.40138888888888885</v>
      </c>
      <c r="G15" s="41">
        <f t="shared" ref="G15" si="79">F15-E15</f>
        <v>5.5555555555555358E-3</v>
      </c>
      <c r="H15" s="42">
        <v>2</v>
      </c>
      <c r="I15" s="38">
        <v>1</v>
      </c>
      <c r="J15" s="38">
        <v>8</v>
      </c>
      <c r="K15" s="38">
        <v>8</v>
      </c>
      <c r="L15" s="38" t="s">
        <v>180</v>
      </c>
      <c r="M15" s="38" t="s">
        <v>181</v>
      </c>
      <c r="N15" s="38">
        <v>1</v>
      </c>
      <c r="O15" s="56">
        <f t="shared" ref="O15" si="80">(P15*3.3)</f>
        <v>47.19</v>
      </c>
      <c r="P15" s="56">
        <v>14.3</v>
      </c>
      <c r="Q15" s="56">
        <f t="shared" ref="Q15" si="81">(R15*3.3)</f>
        <v>46.859999999999992</v>
      </c>
      <c r="R15" s="56">
        <v>14.2</v>
      </c>
      <c r="S15" s="57">
        <f t="shared" ref="S15" si="82">MAX(O15,Q15,)</f>
        <v>47.19</v>
      </c>
      <c r="T15" s="57">
        <f t="shared" ref="T15" si="83">MAX(P15,R15)</f>
        <v>14.3</v>
      </c>
      <c r="U15" s="56">
        <f t="shared" ref="U15" si="84">AVERAGE(O15,Q15)</f>
        <v>47.024999999999991</v>
      </c>
      <c r="V15" s="56">
        <f t="shared" ref="V15" si="85">AVERAGE(P15,R15)</f>
        <v>14.25</v>
      </c>
      <c r="W15" s="58">
        <v>24.660430000000002</v>
      </c>
      <c r="X15" s="58">
        <v>112.18165999999999</v>
      </c>
      <c r="Y15" s="59">
        <f t="shared" ref="Y15" si="86">(Z15*1.8)+32</f>
        <v>77</v>
      </c>
      <c r="Z15" s="59">
        <v>25</v>
      </c>
      <c r="AA15" s="46">
        <v>12</v>
      </c>
      <c r="AB15" s="46">
        <v>180</v>
      </c>
      <c r="AC15" s="38" t="s">
        <v>248</v>
      </c>
      <c r="AD15" s="40">
        <v>46</v>
      </c>
      <c r="AE15" s="48"/>
      <c r="AF15" s="48"/>
    </row>
    <row r="16" spans="1:34">
      <c r="A16" s="38" t="s">
        <v>200</v>
      </c>
      <c r="B16" s="38" t="s">
        <v>115</v>
      </c>
      <c r="C16" s="39">
        <v>41190</v>
      </c>
      <c r="D16" s="40">
        <v>2012</v>
      </c>
      <c r="E16" s="41">
        <v>0.49861111111111112</v>
      </c>
      <c r="F16" s="41">
        <v>0.50277777777777777</v>
      </c>
      <c r="G16" s="41">
        <v>4.1666666666666519E-3</v>
      </c>
      <c r="H16" s="42">
        <v>2</v>
      </c>
      <c r="I16" s="38">
        <v>1</v>
      </c>
      <c r="J16" s="38">
        <v>1</v>
      </c>
      <c r="K16" s="38">
        <v>1</v>
      </c>
      <c r="L16" s="38" t="s">
        <v>113</v>
      </c>
      <c r="M16" s="38" t="s">
        <v>167</v>
      </c>
      <c r="N16" s="38">
        <v>1</v>
      </c>
      <c r="O16" s="56">
        <v>19.139999999999997</v>
      </c>
      <c r="P16" s="56">
        <v>5.8</v>
      </c>
      <c r="Q16" s="56">
        <v>21.45</v>
      </c>
      <c r="R16" s="56">
        <v>6.5</v>
      </c>
      <c r="S16" s="57">
        <v>21.45</v>
      </c>
      <c r="T16" s="57">
        <v>6.5</v>
      </c>
      <c r="U16" s="56">
        <v>20.294999999999998</v>
      </c>
      <c r="V16" s="56">
        <v>6.15</v>
      </c>
      <c r="W16" s="58">
        <v>24.654969999999999</v>
      </c>
      <c r="X16" s="58">
        <v>112.17377999999999</v>
      </c>
      <c r="Y16" s="59">
        <v>75.2</v>
      </c>
      <c r="Z16" s="59">
        <v>24</v>
      </c>
      <c r="AA16" s="46"/>
      <c r="AB16" s="46"/>
      <c r="AC16" s="47" t="s">
        <v>248</v>
      </c>
      <c r="AD16" s="40">
        <v>50</v>
      </c>
      <c r="AE16" s="48"/>
      <c r="AF16" s="48">
        <v>21</v>
      </c>
      <c r="AG16" s="49">
        <v>71.428571428571431</v>
      </c>
    </row>
    <row r="17" spans="1:34">
      <c r="A17" s="38" t="s">
        <v>201</v>
      </c>
      <c r="B17" s="38" t="s">
        <v>114</v>
      </c>
      <c r="C17" s="39">
        <v>41190</v>
      </c>
      <c r="D17" s="40">
        <v>2012</v>
      </c>
      <c r="E17" s="41">
        <v>0.51736111111111105</v>
      </c>
      <c r="F17" s="41">
        <v>0.51874999999999993</v>
      </c>
      <c r="G17" s="41">
        <v>1.388888888888884E-3</v>
      </c>
      <c r="H17" s="42">
        <v>2</v>
      </c>
      <c r="I17" s="38">
        <v>1</v>
      </c>
      <c r="J17" s="38">
        <v>2</v>
      </c>
      <c r="K17" s="38">
        <v>2</v>
      </c>
      <c r="L17" s="38" t="s">
        <v>113</v>
      </c>
      <c r="M17" s="38" t="s">
        <v>167</v>
      </c>
      <c r="N17" s="38">
        <v>1</v>
      </c>
      <c r="O17" s="56">
        <v>33</v>
      </c>
      <c r="P17" s="56">
        <v>10</v>
      </c>
      <c r="Q17" s="56">
        <v>33</v>
      </c>
      <c r="R17" s="56">
        <v>10</v>
      </c>
      <c r="S17" s="57">
        <v>33</v>
      </c>
      <c r="T17" s="57">
        <v>10</v>
      </c>
      <c r="U17" s="56">
        <v>33</v>
      </c>
      <c r="V17" s="56">
        <v>10</v>
      </c>
      <c r="W17" s="58">
        <v>24.6631</v>
      </c>
      <c r="X17" s="58">
        <v>112.11284000000001</v>
      </c>
      <c r="Y17" s="59">
        <v>75.2</v>
      </c>
      <c r="Z17" s="59">
        <v>24</v>
      </c>
      <c r="AA17" s="46"/>
      <c r="AB17" s="46"/>
      <c r="AC17" s="47" t="s">
        <v>248</v>
      </c>
      <c r="AD17" s="40">
        <v>10</v>
      </c>
      <c r="AE17" s="48"/>
      <c r="AF17" s="48"/>
    </row>
    <row r="18" spans="1:34">
      <c r="A18" s="38" t="s">
        <v>202</v>
      </c>
      <c r="B18" s="38" t="s">
        <v>119</v>
      </c>
      <c r="C18" s="39">
        <v>41190</v>
      </c>
      <c r="D18" s="40">
        <v>2012</v>
      </c>
      <c r="E18" s="41">
        <v>0.50416666666666665</v>
      </c>
      <c r="F18" s="41">
        <v>0.5083333333333333</v>
      </c>
      <c r="G18" s="41">
        <v>4.1666666666666519E-3</v>
      </c>
      <c r="H18" s="42">
        <v>2</v>
      </c>
      <c r="I18" s="38">
        <v>1</v>
      </c>
      <c r="J18" s="38">
        <v>3</v>
      </c>
      <c r="K18" s="38">
        <v>3</v>
      </c>
      <c r="L18" s="38" t="s">
        <v>113</v>
      </c>
      <c r="M18" s="38" t="s">
        <v>167</v>
      </c>
      <c r="N18" s="38">
        <v>1</v>
      </c>
      <c r="O18" s="56">
        <v>19.139999999999997</v>
      </c>
      <c r="P18" s="56">
        <v>5.8</v>
      </c>
      <c r="Q18" s="56">
        <v>19.799999999999997</v>
      </c>
      <c r="R18" s="56">
        <v>6</v>
      </c>
      <c r="S18" s="57">
        <v>19.799999999999997</v>
      </c>
      <c r="T18" s="57">
        <v>6</v>
      </c>
      <c r="U18" s="56">
        <v>19.47</v>
      </c>
      <c r="V18" s="56">
        <v>5.9</v>
      </c>
      <c r="W18" s="58">
        <v>24.661180000000002</v>
      </c>
      <c r="X18" s="58">
        <v>112.17282</v>
      </c>
      <c r="Y18" s="59">
        <v>75.2</v>
      </c>
      <c r="Z18" s="59">
        <v>24</v>
      </c>
      <c r="AA18" s="46"/>
      <c r="AB18" s="46"/>
      <c r="AC18" s="47" t="s">
        <v>248</v>
      </c>
      <c r="AD18" s="40">
        <v>27</v>
      </c>
      <c r="AE18" s="48"/>
      <c r="AF18" s="48"/>
    </row>
    <row r="19" spans="1:34">
      <c r="A19" s="38" t="s">
        <v>203</v>
      </c>
      <c r="B19" s="38" t="s">
        <v>116</v>
      </c>
      <c r="C19" s="39">
        <v>41190</v>
      </c>
      <c r="D19" s="40">
        <v>2012</v>
      </c>
      <c r="E19" s="41">
        <v>0.4993055555555555</v>
      </c>
      <c r="F19" s="41">
        <v>0.50416666666666665</v>
      </c>
      <c r="G19" s="41">
        <v>4.8611111111111494E-3</v>
      </c>
      <c r="H19" s="42">
        <v>2</v>
      </c>
      <c r="I19" s="38">
        <v>1</v>
      </c>
      <c r="J19" s="38">
        <v>4</v>
      </c>
      <c r="K19" s="38">
        <v>4</v>
      </c>
      <c r="L19" s="38" t="s">
        <v>113</v>
      </c>
      <c r="M19" s="38" t="s">
        <v>167</v>
      </c>
      <c r="N19" s="38">
        <v>1</v>
      </c>
      <c r="O19" s="56">
        <v>20.46</v>
      </c>
      <c r="P19" s="56">
        <v>6.2</v>
      </c>
      <c r="Q19" s="56">
        <v>17.16</v>
      </c>
      <c r="R19" s="56">
        <v>5.2</v>
      </c>
      <c r="S19" s="57">
        <v>20.46</v>
      </c>
      <c r="T19" s="57">
        <v>6.2</v>
      </c>
      <c r="U19" s="56">
        <v>18.810000000000002</v>
      </c>
      <c r="V19" s="56">
        <v>5.7</v>
      </c>
      <c r="W19" s="58">
        <v>24.661180000000002</v>
      </c>
      <c r="X19" s="58">
        <v>112.17282</v>
      </c>
      <c r="Y19" s="59">
        <v>75.2</v>
      </c>
      <c r="Z19" s="59">
        <v>24</v>
      </c>
      <c r="AA19" s="46"/>
      <c r="AB19" s="46"/>
      <c r="AC19" s="47" t="s">
        <v>248</v>
      </c>
      <c r="AD19" s="40">
        <v>38</v>
      </c>
      <c r="AE19" s="48"/>
      <c r="AF19" s="48"/>
    </row>
    <row r="20" spans="1:34">
      <c r="A20" s="38" t="s">
        <v>204</v>
      </c>
      <c r="B20" s="38" t="s">
        <v>175</v>
      </c>
      <c r="C20" s="39">
        <v>41190</v>
      </c>
      <c r="D20" s="40">
        <v>2012</v>
      </c>
      <c r="E20" s="41">
        <v>0.51388888888888895</v>
      </c>
      <c r="F20" s="41">
        <v>0.51874999999999993</v>
      </c>
      <c r="G20" s="41">
        <v>4.8611111111109828E-3</v>
      </c>
      <c r="H20" s="42">
        <v>2</v>
      </c>
      <c r="I20" s="38">
        <v>1</v>
      </c>
      <c r="J20" s="38">
        <v>5</v>
      </c>
      <c r="K20" s="38">
        <v>5</v>
      </c>
      <c r="L20" s="38" t="s">
        <v>113</v>
      </c>
      <c r="M20" s="38" t="s">
        <v>167</v>
      </c>
      <c r="N20" s="38">
        <v>1</v>
      </c>
      <c r="O20" s="56">
        <v>35.64</v>
      </c>
      <c r="P20" s="56">
        <v>10.8</v>
      </c>
      <c r="Q20" s="56">
        <v>29.7</v>
      </c>
      <c r="R20" s="56">
        <v>9</v>
      </c>
      <c r="S20" s="57">
        <v>35.64</v>
      </c>
      <c r="T20" s="57">
        <v>10.8</v>
      </c>
      <c r="U20" s="56">
        <v>32.67</v>
      </c>
      <c r="V20" s="56">
        <v>9.9</v>
      </c>
      <c r="W20" s="58">
        <v>24.653089999999999</v>
      </c>
      <c r="X20" s="58">
        <v>112.18046</v>
      </c>
      <c r="Y20" s="59">
        <v>75.2</v>
      </c>
      <c r="Z20" s="59">
        <v>24</v>
      </c>
      <c r="AA20" s="46"/>
      <c r="AB20" s="46"/>
      <c r="AC20" s="47" t="s">
        <v>248</v>
      </c>
      <c r="AD20" s="40">
        <v>78</v>
      </c>
      <c r="AE20" s="48"/>
      <c r="AF20" s="48">
        <v>30</v>
      </c>
      <c r="AG20" s="49">
        <v>78</v>
      </c>
    </row>
    <row r="21" spans="1:34">
      <c r="A21" s="38" t="s">
        <v>205</v>
      </c>
      <c r="B21" s="38" t="s">
        <v>123</v>
      </c>
      <c r="C21" s="39">
        <v>41190</v>
      </c>
      <c r="D21" s="40">
        <v>2012</v>
      </c>
      <c r="E21" s="41">
        <v>0.5</v>
      </c>
      <c r="F21" s="41">
        <v>0.50624999999999998</v>
      </c>
      <c r="G21" s="41">
        <v>6.2499999999999778E-3</v>
      </c>
      <c r="H21" s="42">
        <v>2</v>
      </c>
      <c r="I21" s="38">
        <v>1</v>
      </c>
      <c r="J21" s="38">
        <v>6</v>
      </c>
      <c r="K21" s="38">
        <v>6</v>
      </c>
      <c r="L21" s="38" t="s">
        <v>113</v>
      </c>
      <c r="M21" s="38" t="s">
        <v>167</v>
      </c>
      <c r="N21" s="38">
        <v>1</v>
      </c>
      <c r="O21" s="56">
        <v>19.799999999999997</v>
      </c>
      <c r="P21" s="56">
        <v>6</v>
      </c>
      <c r="Q21" s="56">
        <v>19.799999999999997</v>
      </c>
      <c r="R21" s="56">
        <v>6</v>
      </c>
      <c r="S21" s="57">
        <v>19.799999999999997</v>
      </c>
      <c r="T21" s="57">
        <v>6</v>
      </c>
      <c r="U21" s="56">
        <v>19.799999999999997</v>
      </c>
      <c r="V21" s="56">
        <v>6</v>
      </c>
      <c r="W21" s="58">
        <v>24.659970000000001</v>
      </c>
      <c r="X21" s="58">
        <v>112.17377999999999</v>
      </c>
      <c r="Y21" s="59">
        <v>75.2</v>
      </c>
      <c r="Z21" s="59">
        <v>24</v>
      </c>
      <c r="AA21" s="46"/>
      <c r="AB21" s="46"/>
      <c r="AC21" s="47" t="s">
        <v>248</v>
      </c>
      <c r="AD21" s="40">
        <v>50</v>
      </c>
      <c r="AE21" s="48"/>
      <c r="AF21" s="48">
        <v>15</v>
      </c>
      <c r="AG21" s="49">
        <v>100</v>
      </c>
    </row>
    <row r="22" spans="1:34">
      <c r="A22" s="38" t="s">
        <v>190</v>
      </c>
      <c r="B22" s="38" t="s">
        <v>28</v>
      </c>
      <c r="C22" s="39">
        <v>41191</v>
      </c>
      <c r="D22" s="40">
        <v>2012</v>
      </c>
      <c r="E22" s="41">
        <v>0.44930555555555557</v>
      </c>
      <c r="F22" s="41">
        <v>0.45277777777777778</v>
      </c>
      <c r="G22" s="41">
        <f t="shared" ref="G22" si="87">F22-E22</f>
        <v>3.4722222222222099E-3</v>
      </c>
      <c r="H22" s="42">
        <v>2</v>
      </c>
      <c r="I22" s="38">
        <v>2</v>
      </c>
      <c r="J22" s="38">
        <v>7</v>
      </c>
      <c r="K22" s="38">
        <v>7</v>
      </c>
      <c r="L22" s="38" t="s">
        <v>113</v>
      </c>
      <c r="M22" s="38" t="s">
        <v>167</v>
      </c>
      <c r="N22" s="38">
        <v>1</v>
      </c>
      <c r="O22" s="56">
        <f t="shared" ref="O22" si="88">(P22*3.3)</f>
        <v>24.09</v>
      </c>
      <c r="P22" s="56">
        <v>7.3</v>
      </c>
      <c r="Q22" s="56">
        <f t="shared" ref="Q22" si="89">(R22*3.3)</f>
        <v>19.799999999999997</v>
      </c>
      <c r="R22" s="56">
        <v>6</v>
      </c>
      <c r="S22" s="57">
        <f t="shared" ref="S22" si="90">MAX(O22,Q22,)</f>
        <v>24.09</v>
      </c>
      <c r="T22" s="57">
        <f t="shared" ref="T22" si="91">MAX(P22,R22)</f>
        <v>7.3</v>
      </c>
      <c r="U22" s="56">
        <f t="shared" ref="U22" si="92">AVERAGE(O22,Q22)</f>
        <v>21.945</v>
      </c>
      <c r="V22" s="56">
        <f t="shared" ref="V22" si="93">AVERAGE(P22,R22)</f>
        <v>6.65</v>
      </c>
      <c r="W22" s="58">
        <v>24.66282</v>
      </c>
      <c r="X22" s="58">
        <v>112.17182</v>
      </c>
      <c r="Y22" s="59">
        <f t="shared" ref="Y22" si="94">(Z22*1.8)+32</f>
        <v>78.800000000000011</v>
      </c>
      <c r="Z22" s="59">
        <v>26</v>
      </c>
      <c r="AA22" s="46">
        <v>8</v>
      </c>
      <c r="AB22" s="46">
        <v>60</v>
      </c>
      <c r="AC22" s="38" t="s">
        <v>248</v>
      </c>
      <c r="AD22" s="40">
        <v>30</v>
      </c>
      <c r="AE22" s="48"/>
      <c r="AF22" s="48"/>
      <c r="AH22" s="47" t="s">
        <v>192</v>
      </c>
    </row>
    <row r="23" spans="1:34">
      <c r="A23" s="38" t="s">
        <v>191</v>
      </c>
      <c r="B23" s="38" t="s">
        <v>114</v>
      </c>
      <c r="C23" s="39">
        <v>41191</v>
      </c>
      <c r="D23" s="40">
        <v>2012</v>
      </c>
      <c r="E23" s="41">
        <v>0.47013888888888888</v>
      </c>
      <c r="F23" s="41">
        <v>0.47361111111111115</v>
      </c>
      <c r="G23" s="41">
        <f t="shared" ref="G23" si="95">F23-E23</f>
        <v>3.4722222222222654E-3</v>
      </c>
      <c r="H23" s="42">
        <v>2</v>
      </c>
      <c r="I23" s="38">
        <v>2</v>
      </c>
      <c r="J23" s="38">
        <v>8</v>
      </c>
      <c r="K23" s="38">
        <v>8</v>
      </c>
      <c r="L23" s="38" t="s">
        <v>113</v>
      </c>
      <c r="M23" s="38" t="s">
        <v>167</v>
      </c>
      <c r="N23" s="38">
        <v>1</v>
      </c>
      <c r="O23" s="56">
        <f t="shared" ref="O23" si="96">(P23*3.3)</f>
        <v>19.799999999999997</v>
      </c>
      <c r="P23" s="56">
        <v>6</v>
      </c>
      <c r="Q23" s="56">
        <f t="shared" ref="Q23" si="97">(R23*3.3)</f>
        <v>23.099999999999998</v>
      </c>
      <c r="R23" s="56">
        <v>7</v>
      </c>
      <c r="S23" s="57">
        <f t="shared" ref="S23" si="98">MAX(O23,Q23,)</f>
        <v>23.099999999999998</v>
      </c>
      <c r="T23" s="57">
        <f t="shared" ref="T23" si="99">MAX(P23,R23)</f>
        <v>7</v>
      </c>
      <c r="U23" s="56">
        <f t="shared" ref="U23" si="100">AVERAGE(O23,Q23)</f>
        <v>21.449999999999996</v>
      </c>
      <c r="V23" s="56">
        <f t="shared" ref="V23" si="101">AVERAGE(P23,R23)</f>
        <v>6.5</v>
      </c>
      <c r="W23" s="58">
        <v>24.66282</v>
      </c>
      <c r="X23" s="58">
        <v>112.17182</v>
      </c>
      <c r="Y23" s="59">
        <f t="shared" ref="Y23" si="102">(Z23*1.8)+32</f>
        <v>78.800000000000011</v>
      </c>
      <c r="Z23" s="59">
        <v>26</v>
      </c>
      <c r="AA23" s="46">
        <v>8</v>
      </c>
      <c r="AB23" s="46">
        <v>30</v>
      </c>
      <c r="AC23" s="38" t="s">
        <v>248</v>
      </c>
      <c r="AD23" s="40">
        <v>50</v>
      </c>
      <c r="AE23" s="48"/>
      <c r="AF23" s="48">
        <v>10</v>
      </c>
    </row>
    <row r="24" spans="1:34">
      <c r="A24" s="38" t="s">
        <v>193</v>
      </c>
      <c r="B24" s="38" t="s">
        <v>119</v>
      </c>
      <c r="C24" s="39">
        <v>41191</v>
      </c>
      <c r="D24" s="40">
        <v>2012</v>
      </c>
      <c r="E24" s="41">
        <v>0.4465277777777778</v>
      </c>
      <c r="F24" s="41">
        <v>0.4513888888888889</v>
      </c>
      <c r="G24" s="41">
        <f t="shared" ref="G24" si="103">F24-E24</f>
        <v>4.8611111111110938E-3</v>
      </c>
      <c r="H24" s="42">
        <v>2</v>
      </c>
      <c r="I24" s="38">
        <v>2</v>
      </c>
      <c r="J24" s="38">
        <v>9</v>
      </c>
      <c r="K24" s="38">
        <v>9</v>
      </c>
      <c r="L24" s="38" t="s">
        <v>113</v>
      </c>
      <c r="M24" s="38" t="s">
        <v>167</v>
      </c>
      <c r="N24" s="38">
        <v>1</v>
      </c>
      <c r="O24" s="56">
        <f t="shared" ref="O24" si="104">(P24*3.3)</f>
        <v>26.4</v>
      </c>
      <c r="P24" s="56">
        <v>8</v>
      </c>
      <c r="Q24" s="56">
        <f t="shared" ref="Q24" si="105">(R24*3.3)</f>
        <v>26.4</v>
      </c>
      <c r="R24" s="56">
        <v>8</v>
      </c>
      <c r="S24" s="57">
        <f t="shared" ref="S24" si="106">MAX(O24,Q24,)</f>
        <v>26.4</v>
      </c>
      <c r="T24" s="57">
        <f t="shared" ref="T24" si="107">MAX(P24,R24)</f>
        <v>8</v>
      </c>
      <c r="U24" s="56">
        <f t="shared" ref="U24" si="108">AVERAGE(O24,Q24)</f>
        <v>26.4</v>
      </c>
      <c r="V24" s="56">
        <f t="shared" ref="V24" si="109">AVERAGE(P24,R24)</f>
        <v>8</v>
      </c>
      <c r="W24" s="58">
        <v>24.669360000000001</v>
      </c>
      <c r="X24" s="58">
        <v>112.1698</v>
      </c>
      <c r="Y24" s="59">
        <f t="shared" ref="Y24" si="110">(Z24*1.8)+32</f>
        <v>78.800000000000011</v>
      </c>
      <c r="Z24" s="59">
        <v>26</v>
      </c>
      <c r="AA24" s="46">
        <v>9</v>
      </c>
      <c r="AB24" s="46">
        <v>180</v>
      </c>
      <c r="AC24" s="38" t="s">
        <v>248</v>
      </c>
      <c r="AD24" s="40">
        <v>50</v>
      </c>
      <c r="AE24" s="48"/>
      <c r="AF24" s="48">
        <v>14</v>
      </c>
      <c r="AG24" s="49">
        <f t="shared" si="7"/>
        <v>107.14285714285714</v>
      </c>
    </row>
    <row r="25" spans="1:34">
      <c r="A25" s="38" t="s">
        <v>194</v>
      </c>
      <c r="B25" s="38" t="s">
        <v>116</v>
      </c>
      <c r="C25" s="39">
        <v>41191</v>
      </c>
      <c r="D25" s="40">
        <v>2012</v>
      </c>
      <c r="E25" s="41">
        <v>0.45347222222222222</v>
      </c>
      <c r="F25" s="41">
        <v>0.45624999999999999</v>
      </c>
      <c r="G25" s="41">
        <f t="shared" ref="G25" si="111">F25-E25</f>
        <v>2.7777777777777679E-3</v>
      </c>
      <c r="H25" s="42">
        <v>2</v>
      </c>
      <c r="I25" s="38">
        <v>2</v>
      </c>
      <c r="J25" s="38">
        <v>10</v>
      </c>
      <c r="K25" s="38">
        <v>10</v>
      </c>
      <c r="L25" s="38" t="s">
        <v>113</v>
      </c>
      <c r="M25" s="38" t="s">
        <v>167</v>
      </c>
      <c r="N25" s="38">
        <v>1</v>
      </c>
      <c r="O25" s="56">
        <f t="shared" ref="O25" si="112">(P25*3.3)</f>
        <v>26.729999999999997</v>
      </c>
      <c r="P25" s="56">
        <v>8.1</v>
      </c>
      <c r="Q25" s="56">
        <f t="shared" ref="Q25" si="113">(R25*3.3)</f>
        <v>29.04</v>
      </c>
      <c r="R25" s="56">
        <v>8.8000000000000007</v>
      </c>
      <c r="S25" s="57">
        <f t="shared" ref="S25" si="114">MAX(O25,Q25,)</f>
        <v>29.04</v>
      </c>
      <c r="T25" s="57">
        <f t="shared" ref="T25" si="115">MAX(P25,R25)</f>
        <v>8.8000000000000007</v>
      </c>
      <c r="U25" s="56">
        <f t="shared" ref="U25" si="116">AVERAGE(O25,Q25)</f>
        <v>27.884999999999998</v>
      </c>
      <c r="V25" s="56">
        <f t="shared" ref="V25" si="117">AVERAGE(P25,R25)</f>
        <v>8.4499999999999993</v>
      </c>
      <c r="W25" s="58">
        <v>24.669360000000001</v>
      </c>
      <c r="X25" s="58">
        <v>112.1698</v>
      </c>
      <c r="Y25" s="59">
        <f t="shared" ref="Y25" si="118">(Z25*1.8)+32</f>
        <v>78.800000000000011</v>
      </c>
      <c r="Z25" s="59">
        <v>26</v>
      </c>
      <c r="AA25" s="46">
        <v>9</v>
      </c>
      <c r="AB25" s="46">
        <v>30</v>
      </c>
      <c r="AC25" s="38" t="s">
        <v>248</v>
      </c>
      <c r="AD25" s="40">
        <v>50</v>
      </c>
      <c r="AE25" s="48"/>
      <c r="AF25" s="48">
        <v>4</v>
      </c>
      <c r="AG25" s="49">
        <f t="shared" si="7"/>
        <v>375</v>
      </c>
    </row>
    <row r="26" spans="1:34">
      <c r="A26" s="38" t="s">
        <v>195</v>
      </c>
      <c r="B26" s="38" t="s">
        <v>123</v>
      </c>
      <c r="C26" s="39">
        <v>41191</v>
      </c>
      <c r="D26" s="40">
        <v>2012</v>
      </c>
      <c r="E26" s="41">
        <v>0.46180555555555558</v>
      </c>
      <c r="F26" s="41">
        <v>0.46736111111111112</v>
      </c>
      <c r="G26" s="41">
        <f t="shared" ref="G26" si="119">F26-E26</f>
        <v>5.5555555555555358E-3</v>
      </c>
      <c r="H26" s="42">
        <v>2</v>
      </c>
      <c r="I26" s="38">
        <v>2</v>
      </c>
      <c r="J26" s="38">
        <v>11</v>
      </c>
      <c r="K26" s="38">
        <v>11</v>
      </c>
      <c r="L26" s="38" t="s">
        <v>113</v>
      </c>
      <c r="M26" s="38" t="s">
        <v>167</v>
      </c>
      <c r="N26" s="38">
        <v>1</v>
      </c>
      <c r="O26" s="56">
        <f t="shared" ref="O26" si="120">(P26*3.3)</f>
        <v>26.465999999999998</v>
      </c>
      <c r="P26" s="56">
        <v>8.02</v>
      </c>
      <c r="Q26" s="56">
        <f t="shared" ref="Q26" si="121">(R26*3.3)</f>
        <v>32.67</v>
      </c>
      <c r="R26" s="56">
        <v>9.9</v>
      </c>
      <c r="S26" s="57">
        <f t="shared" ref="S26" si="122">MAX(O26,Q26,)</f>
        <v>32.67</v>
      </c>
      <c r="T26" s="57">
        <f t="shared" ref="T26" si="123">MAX(P26,R26)</f>
        <v>9.9</v>
      </c>
      <c r="U26" s="56">
        <f t="shared" ref="U26" si="124">AVERAGE(O26,Q26)</f>
        <v>29.567999999999998</v>
      </c>
      <c r="V26" s="56">
        <f t="shared" ref="V26" si="125">AVERAGE(P26,R26)</f>
        <v>8.9600000000000009</v>
      </c>
      <c r="W26" s="58">
        <v>24.669360000000001</v>
      </c>
      <c r="X26" s="58">
        <v>112.1698</v>
      </c>
      <c r="Y26" s="59">
        <f t="shared" ref="Y26" si="126">(Z26*1.8)+32</f>
        <v>78.800000000000011</v>
      </c>
      <c r="Z26" s="59">
        <v>26</v>
      </c>
      <c r="AA26" s="46">
        <v>10</v>
      </c>
      <c r="AB26" s="46">
        <v>330</v>
      </c>
      <c r="AC26" s="38" t="s">
        <v>248</v>
      </c>
      <c r="AD26" s="40">
        <v>12</v>
      </c>
      <c r="AE26" s="48"/>
      <c r="AF26" s="48"/>
    </row>
    <row r="27" spans="1:34">
      <c r="A27" s="38" t="s">
        <v>196</v>
      </c>
      <c r="B27" s="38" t="s">
        <v>175</v>
      </c>
      <c r="C27" s="39">
        <v>41191</v>
      </c>
      <c r="D27" s="40">
        <v>2012</v>
      </c>
      <c r="E27" s="41">
        <v>0.46666666666666662</v>
      </c>
      <c r="F27" s="41">
        <v>0.46875</v>
      </c>
      <c r="G27" s="41">
        <f t="shared" ref="G27" si="127">F27-E27</f>
        <v>2.0833333333333814E-3</v>
      </c>
      <c r="H27" s="42">
        <v>2</v>
      </c>
      <c r="I27" s="38">
        <v>2</v>
      </c>
      <c r="J27" s="38">
        <v>12</v>
      </c>
      <c r="K27" s="38">
        <v>12</v>
      </c>
      <c r="L27" s="38" t="s">
        <v>113</v>
      </c>
      <c r="M27" s="38" t="s">
        <v>167</v>
      </c>
      <c r="N27" s="38">
        <v>1</v>
      </c>
      <c r="O27" s="56">
        <f t="shared" ref="O27" si="128">(P27*3.3)</f>
        <v>31.02</v>
      </c>
      <c r="P27" s="56">
        <v>9.4</v>
      </c>
      <c r="Q27" s="56">
        <f t="shared" ref="Q27" si="129">(R27*3.3)</f>
        <v>33</v>
      </c>
      <c r="R27" s="56">
        <v>10</v>
      </c>
      <c r="S27" s="57">
        <f t="shared" ref="S27" si="130">MAX(O27,Q27,)</f>
        <v>33</v>
      </c>
      <c r="T27" s="57">
        <f t="shared" ref="T27" si="131">MAX(P27,R27)</f>
        <v>10</v>
      </c>
      <c r="U27" s="56">
        <f t="shared" ref="U27" si="132">AVERAGE(O27,Q27)</f>
        <v>32.01</v>
      </c>
      <c r="V27" s="56">
        <f t="shared" ref="V27" si="133">AVERAGE(P27,R27)</f>
        <v>9.6999999999999993</v>
      </c>
      <c r="W27" s="58">
        <v>24.66001</v>
      </c>
      <c r="X27" s="58">
        <v>112.17645</v>
      </c>
      <c r="Y27" s="59">
        <f t="shared" ref="Y27" si="134">(Z27*1.8)+32</f>
        <v>78.800000000000011</v>
      </c>
      <c r="Z27" s="59">
        <v>26</v>
      </c>
      <c r="AA27" s="46">
        <v>10</v>
      </c>
      <c r="AB27" s="46">
        <v>180</v>
      </c>
      <c r="AC27" s="38" t="s">
        <v>248</v>
      </c>
      <c r="AD27" s="40">
        <v>15</v>
      </c>
      <c r="AE27" s="48"/>
      <c r="AF27" s="48"/>
    </row>
    <row r="28" spans="1:34">
      <c r="A28" s="38" t="s">
        <v>196</v>
      </c>
      <c r="B28" s="38" t="s">
        <v>175</v>
      </c>
      <c r="C28" s="39">
        <v>41191</v>
      </c>
      <c r="D28" s="40">
        <v>2012</v>
      </c>
      <c r="E28" s="41">
        <v>0.46666666666666662</v>
      </c>
      <c r="F28" s="41">
        <v>0.46875</v>
      </c>
      <c r="G28" s="41">
        <f t="shared" ref="G28" si="135">F28-E28</f>
        <v>2.0833333333333814E-3</v>
      </c>
      <c r="H28" s="42">
        <v>2</v>
      </c>
      <c r="I28" s="38">
        <v>2</v>
      </c>
      <c r="J28" s="38">
        <v>12</v>
      </c>
      <c r="K28" s="38">
        <v>12</v>
      </c>
      <c r="L28" s="38" t="s">
        <v>113</v>
      </c>
      <c r="M28" s="38" t="s">
        <v>167</v>
      </c>
      <c r="N28" s="38">
        <v>1</v>
      </c>
      <c r="O28" s="56">
        <f t="shared" ref="O28" si="136">(P28*3.3)</f>
        <v>31.02</v>
      </c>
      <c r="P28" s="56">
        <v>9.4</v>
      </c>
      <c r="Q28" s="56">
        <f t="shared" ref="Q28" si="137">(R28*3.3)</f>
        <v>33</v>
      </c>
      <c r="R28" s="56">
        <v>10</v>
      </c>
      <c r="S28" s="57">
        <f t="shared" ref="S28" si="138">MAX(O28,Q28,)</f>
        <v>33</v>
      </c>
      <c r="T28" s="57">
        <f t="shared" ref="T28" si="139">MAX(P28,R28)</f>
        <v>10</v>
      </c>
      <c r="U28" s="56">
        <f t="shared" ref="U28" si="140">AVERAGE(O28,Q28)</f>
        <v>32.01</v>
      </c>
      <c r="V28" s="56">
        <f t="shared" ref="V28" si="141">AVERAGE(P28,R28)</f>
        <v>9.6999999999999993</v>
      </c>
      <c r="W28" s="58">
        <v>24.66001</v>
      </c>
      <c r="X28" s="58">
        <v>112.17645</v>
      </c>
      <c r="Y28" s="59">
        <f t="shared" ref="Y28" si="142">(Z28*1.8)+32</f>
        <v>78.800000000000011</v>
      </c>
      <c r="Z28" s="59">
        <v>26</v>
      </c>
      <c r="AA28" s="46">
        <v>10</v>
      </c>
      <c r="AB28" s="46">
        <v>180</v>
      </c>
      <c r="AC28" s="38" t="s">
        <v>31</v>
      </c>
      <c r="AD28" s="40">
        <v>2</v>
      </c>
      <c r="AE28" s="48"/>
      <c r="AF28" s="48"/>
      <c r="AH28" s="47" t="s">
        <v>198</v>
      </c>
    </row>
    <row r="29" spans="1:34">
      <c r="A29" s="38" t="s">
        <v>197</v>
      </c>
      <c r="B29" s="38" t="s">
        <v>115</v>
      </c>
      <c r="C29" s="39">
        <v>41191</v>
      </c>
      <c r="D29" s="40">
        <v>2012</v>
      </c>
      <c r="E29" s="41">
        <v>0.45763888888888887</v>
      </c>
      <c r="F29" s="41">
        <v>0.46180555555555558</v>
      </c>
      <c r="G29" s="41">
        <f t="shared" ref="G29" si="143">F29-E29</f>
        <v>4.1666666666667074E-3</v>
      </c>
      <c r="H29" s="42">
        <v>2</v>
      </c>
      <c r="I29" s="38">
        <v>2</v>
      </c>
      <c r="J29" s="38">
        <v>13</v>
      </c>
      <c r="K29" s="38">
        <v>13</v>
      </c>
      <c r="L29" s="38" t="s">
        <v>113</v>
      </c>
      <c r="M29" s="38" t="s">
        <v>167</v>
      </c>
      <c r="N29" s="38">
        <v>1</v>
      </c>
      <c r="O29" s="56">
        <f t="shared" ref="O29" si="144">(P29*3.3)</f>
        <v>23.099999999999998</v>
      </c>
      <c r="P29" s="56">
        <v>7</v>
      </c>
      <c r="Q29" s="56">
        <f t="shared" ref="Q29" si="145">(R29*3.3)</f>
        <v>27.059999999999995</v>
      </c>
      <c r="R29" s="56">
        <v>8.1999999999999993</v>
      </c>
      <c r="S29" s="57">
        <f t="shared" ref="S29" si="146">MAX(O29,Q29,)</f>
        <v>27.059999999999995</v>
      </c>
      <c r="T29" s="57">
        <f t="shared" ref="T29" si="147">MAX(P29,R29)</f>
        <v>8.1999999999999993</v>
      </c>
      <c r="U29" s="56">
        <f t="shared" ref="U29" si="148">AVERAGE(O29,Q29)</f>
        <v>25.08</v>
      </c>
      <c r="V29" s="56">
        <f t="shared" ref="V29" si="149">AVERAGE(P29,R29)</f>
        <v>7.6</v>
      </c>
      <c r="W29" s="58">
        <v>24.659610000000001</v>
      </c>
      <c r="X29" s="58">
        <v>112.17525000000001</v>
      </c>
      <c r="Y29" s="59">
        <f t="shared" ref="Y29" si="150">(Z29*1.8)+32</f>
        <v>78.800000000000011</v>
      </c>
      <c r="Z29" s="59">
        <v>26</v>
      </c>
      <c r="AA29" s="46">
        <v>15</v>
      </c>
      <c r="AB29" s="46">
        <v>330</v>
      </c>
      <c r="AC29" s="38" t="s">
        <v>248</v>
      </c>
      <c r="AD29" s="40">
        <v>14</v>
      </c>
      <c r="AE29" s="48"/>
      <c r="AF29" s="48"/>
    </row>
    <row r="30" spans="1:34">
      <c r="A30" s="38" t="s">
        <v>199</v>
      </c>
      <c r="B30" s="38" t="s">
        <v>118</v>
      </c>
      <c r="C30" s="39">
        <v>41191</v>
      </c>
      <c r="D30" s="40">
        <v>2012</v>
      </c>
      <c r="E30" s="41">
        <v>0.43611111111111112</v>
      </c>
      <c r="F30" s="41">
        <v>0.44166666666666665</v>
      </c>
      <c r="G30" s="41">
        <f t="shared" ref="G30" si="151">F30-E30</f>
        <v>5.5555555555555358E-3</v>
      </c>
      <c r="H30" s="42">
        <v>2</v>
      </c>
      <c r="I30" s="38">
        <v>2</v>
      </c>
      <c r="J30" s="38">
        <v>14</v>
      </c>
      <c r="K30" s="38">
        <v>14</v>
      </c>
      <c r="L30" s="38" t="s">
        <v>113</v>
      </c>
      <c r="M30" s="38" t="s">
        <v>167</v>
      </c>
      <c r="N30" s="38">
        <v>1</v>
      </c>
      <c r="O30" s="56">
        <f t="shared" ref="O30" si="152">(P30*3.3)</f>
        <v>20.46</v>
      </c>
      <c r="P30" s="56">
        <v>6.2</v>
      </c>
      <c r="Q30" s="56">
        <f t="shared" ref="Q30" si="153">(R30*3.3)</f>
        <v>24.09</v>
      </c>
      <c r="R30" s="56">
        <v>7.3</v>
      </c>
      <c r="S30" s="57">
        <f t="shared" ref="S30" si="154">MAX(O30,Q30,)</f>
        <v>24.09</v>
      </c>
      <c r="T30" s="57">
        <f t="shared" ref="T30" si="155">MAX(P30,R30)</f>
        <v>7.3</v>
      </c>
      <c r="U30" s="56">
        <f t="shared" ref="U30" si="156">AVERAGE(O30,Q30)</f>
        <v>22.274999999999999</v>
      </c>
      <c r="V30" s="56">
        <f t="shared" ref="V30" si="157">AVERAGE(P30,R30)</f>
        <v>6.75</v>
      </c>
      <c r="W30" s="58">
        <v>24.659610000000001</v>
      </c>
      <c r="X30" s="58">
        <v>112.17525000000001</v>
      </c>
      <c r="Y30" s="59">
        <f t="shared" ref="Y30" si="158">(Z30*1.8)+32</f>
        <v>78.800000000000011</v>
      </c>
      <c r="Z30" s="59">
        <v>26</v>
      </c>
      <c r="AA30" s="46">
        <v>12</v>
      </c>
      <c r="AB30" s="46">
        <v>180</v>
      </c>
      <c r="AC30" s="38" t="s">
        <v>248</v>
      </c>
      <c r="AD30" s="40">
        <v>50</v>
      </c>
      <c r="AE30" s="48"/>
      <c r="AF30" s="48">
        <v>23</v>
      </c>
      <c r="AG30" s="49">
        <f t="shared" ref="AG30" si="159">(AD30*30)/AF30</f>
        <v>65.217391304347828</v>
      </c>
    </row>
    <row r="31" spans="1:34">
      <c r="A31" s="38" t="s">
        <v>206</v>
      </c>
      <c r="B31" s="38" t="s">
        <v>28</v>
      </c>
      <c r="C31" s="39">
        <v>41192</v>
      </c>
      <c r="D31" s="40">
        <v>2012</v>
      </c>
      <c r="E31" s="41">
        <v>0.40069444444444446</v>
      </c>
      <c r="F31" s="41">
        <v>0.40347222222222223</v>
      </c>
      <c r="G31" s="41">
        <f t="shared" ref="G31" si="160">F31-E31</f>
        <v>2.7777777777777679E-3</v>
      </c>
      <c r="H31" s="42">
        <v>2</v>
      </c>
      <c r="I31" s="38">
        <v>1</v>
      </c>
      <c r="J31" s="38">
        <v>7</v>
      </c>
      <c r="K31" s="38">
        <v>7</v>
      </c>
      <c r="L31" s="38" t="s">
        <v>169</v>
      </c>
      <c r="M31" s="38" t="s">
        <v>170</v>
      </c>
      <c r="N31" s="38">
        <v>1</v>
      </c>
      <c r="O31" s="56">
        <f t="shared" ref="O31" si="161">(P31*3.3)</f>
        <v>65.669999999999987</v>
      </c>
      <c r="P31" s="56">
        <v>19.899999999999999</v>
      </c>
      <c r="Q31" s="56">
        <f t="shared" ref="Q31" si="162">(R31*3.3)</f>
        <v>62.699999999999996</v>
      </c>
      <c r="R31" s="56">
        <v>19</v>
      </c>
      <c r="S31" s="57">
        <f t="shared" ref="S31" si="163">MAX(O31,Q31,)</f>
        <v>65.669999999999987</v>
      </c>
      <c r="T31" s="57">
        <f t="shared" ref="T31" si="164">MAX(P31,R31)</f>
        <v>19.899999999999999</v>
      </c>
      <c r="U31" s="56">
        <f t="shared" ref="U31" si="165">AVERAGE(O31,Q31)</f>
        <v>64.184999999999988</v>
      </c>
      <c r="V31" s="56">
        <f t="shared" ref="V31" si="166">AVERAGE(P31,R31)</f>
        <v>19.45</v>
      </c>
      <c r="W31" s="58">
        <v>24.65194</v>
      </c>
      <c r="X31" s="58">
        <v>112.18159</v>
      </c>
      <c r="Y31" s="59">
        <f t="shared" ref="Y31" si="167">(Z31*1.8)+32</f>
        <v>75.2</v>
      </c>
      <c r="Z31" s="59">
        <v>24</v>
      </c>
      <c r="AA31" s="46">
        <v>6</v>
      </c>
      <c r="AB31" s="46">
        <v>60</v>
      </c>
      <c r="AC31" s="38" t="s">
        <v>248</v>
      </c>
      <c r="AD31" s="40">
        <v>21</v>
      </c>
      <c r="AE31" s="48"/>
      <c r="AF31" s="48"/>
    </row>
    <row r="32" spans="1:34">
      <c r="A32" s="38" t="s">
        <v>207</v>
      </c>
      <c r="B32" s="38" t="s">
        <v>114</v>
      </c>
      <c r="C32" s="39">
        <v>41192</v>
      </c>
      <c r="D32" s="40">
        <v>2012</v>
      </c>
      <c r="E32" s="41">
        <v>0.41944444444444445</v>
      </c>
      <c r="F32" s="41">
        <v>0.42222222222222222</v>
      </c>
      <c r="G32" s="41">
        <f t="shared" ref="G32" si="168">F32-E32</f>
        <v>2.7777777777777679E-3</v>
      </c>
      <c r="H32" s="42">
        <v>2</v>
      </c>
      <c r="I32" s="38">
        <v>1</v>
      </c>
      <c r="J32" s="38">
        <v>8</v>
      </c>
      <c r="K32" s="38">
        <v>8</v>
      </c>
      <c r="L32" s="38" t="s">
        <v>169</v>
      </c>
      <c r="M32" s="38" t="s">
        <v>170</v>
      </c>
      <c r="N32" s="38">
        <v>1</v>
      </c>
      <c r="O32" s="56">
        <f t="shared" ref="O32" si="169">(P32*3.3)</f>
        <v>66</v>
      </c>
      <c r="P32" s="56">
        <v>20</v>
      </c>
      <c r="Q32" s="56">
        <f t="shared" ref="Q32" si="170">(R32*3.3)</f>
        <v>62.699999999999996</v>
      </c>
      <c r="R32" s="56">
        <v>19</v>
      </c>
      <c r="S32" s="57">
        <f t="shared" ref="S32" si="171">MAX(O32,Q32,)</f>
        <v>66</v>
      </c>
      <c r="T32" s="57">
        <f t="shared" ref="T32" si="172">MAX(P32,R32)</f>
        <v>20</v>
      </c>
      <c r="U32" s="56">
        <f t="shared" ref="U32" si="173">AVERAGE(O32,Q32)</f>
        <v>64.349999999999994</v>
      </c>
      <c r="V32" s="56">
        <f t="shared" ref="V32" si="174">AVERAGE(P32,R32)</f>
        <v>19.5</v>
      </c>
      <c r="W32" s="58">
        <v>24.65194</v>
      </c>
      <c r="X32" s="58">
        <v>112.18159</v>
      </c>
      <c r="Y32" s="59">
        <f t="shared" ref="Y32" si="175">(Z32*1.8)+32</f>
        <v>75.2</v>
      </c>
      <c r="Z32" s="59">
        <v>24</v>
      </c>
      <c r="AA32" s="46">
        <v>9</v>
      </c>
      <c r="AB32" s="46">
        <v>240</v>
      </c>
      <c r="AC32" s="38" t="s">
        <v>248</v>
      </c>
      <c r="AD32" s="40">
        <v>47</v>
      </c>
      <c r="AE32" s="48"/>
      <c r="AF32" s="48"/>
    </row>
    <row r="33" spans="1:33">
      <c r="A33" s="38" t="s">
        <v>213</v>
      </c>
      <c r="B33" s="38" t="s">
        <v>119</v>
      </c>
      <c r="C33" s="39">
        <v>41192</v>
      </c>
      <c r="D33" s="40">
        <v>2012</v>
      </c>
      <c r="E33" s="41">
        <v>0.4152777777777778</v>
      </c>
      <c r="F33" s="41">
        <v>0.4201388888888889</v>
      </c>
      <c r="G33" s="41">
        <f t="shared" ref="G33" si="176">F33-E33</f>
        <v>4.8611111111110938E-3</v>
      </c>
      <c r="H33" s="42">
        <v>2</v>
      </c>
      <c r="I33" s="38">
        <v>1</v>
      </c>
      <c r="J33" s="38">
        <v>9</v>
      </c>
      <c r="K33" s="38">
        <v>9</v>
      </c>
      <c r="L33" s="38" t="s">
        <v>169</v>
      </c>
      <c r="M33" s="38" t="s">
        <v>170</v>
      </c>
      <c r="N33" s="38">
        <v>1</v>
      </c>
      <c r="O33" s="56">
        <f t="shared" ref="O33" si="177">(P33*3.3)</f>
        <v>69.3</v>
      </c>
      <c r="P33" s="56">
        <v>21</v>
      </c>
      <c r="Q33" s="56">
        <f t="shared" ref="Q33" si="178">(R33*3.3)</f>
        <v>69.3</v>
      </c>
      <c r="R33" s="56">
        <v>21</v>
      </c>
      <c r="S33" s="57">
        <f t="shared" ref="S33" si="179">MAX(O33,Q33,)</f>
        <v>69.3</v>
      </c>
      <c r="T33" s="57">
        <f t="shared" ref="T33" si="180">MAX(P33,R33)</f>
        <v>21</v>
      </c>
      <c r="U33" s="56">
        <f t="shared" ref="U33" si="181">AVERAGE(O33,Q33)</f>
        <v>69.3</v>
      </c>
      <c r="V33" s="56">
        <f t="shared" ref="V33" si="182">AVERAGE(P33,R33)</f>
        <v>21</v>
      </c>
      <c r="W33" s="58">
        <v>24.65137</v>
      </c>
      <c r="X33" s="58">
        <v>112.18235</v>
      </c>
      <c r="Y33" s="59">
        <f t="shared" ref="Y33" si="183">(Z33*1.8)+32</f>
        <v>75.2</v>
      </c>
      <c r="Z33" s="59">
        <v>24</v>
      </c>
      <c r="AA33" s="46">
        <v>4</v>
      </c>
      <c r="AB33" s="46">
        <v>240</v>
      </c>
      <c r="AC33" s="38" t="s">
        <v>248</v>
      </c>
      <c r="AD33" s="40">
        <v>43</v>
      </c>
      <c r="AE33" s="48"/>
      <c r="AF33" s="48"/>
    </row>
    <row r="34" spans="1:33">
      <c r="A34" s="38" t="s">
        <v>208</v>
      </c>
      <c r="B34" s="38" t="s">
        <v>116</v>
      </c>
      <c r="C34" s="39">
        <v>41192</v>
      </c>
      <c r="D34" s="40">
        <v>2012</v>
      </c>
      <c r="E34" s="41">
        <v>0.4069444444444445</v>
      </c>
      <c r="F34" s="41">
        <v>0.41180555555555554</v>
      </c>
      <c r="G34" s="41">
        <f t="shared" ref="G34" si="184">F34-E34</f>
        <v>4.8611111111110383E-3</v>
      </c>
      <c r="H34" s="42">
        <v>2</v>
      </c>
      <c r="I34" s="38">
        <v>1</v>
      </c>
      <c r="J34" s="38">
        <v>10</v>
      </c>
      <c r="K34" s="38">
        <v>10</v>
      </c>
      <c r="L34" s="38" t="s">
        <v>169</v>
      </c>
      <c r="M34" s="38" t="s">
        <v>170</v>
      </c>
      <c r="N34" s="38">
        <v>1</v>
      </c>
      <c r="O34" s="56">
        <f t="shared" ref="O34" si="185">(P34*3.3)</f>
        <v>64.680000000000007</v>
      </c>
      <c r="P34" s="56">
        <v>19.600000000000001</v>
      </c>
      <c r="Q34" s="56">
        <f t="shared" ref="Q34" si="186">(R34*3.3)</f>
        <v>65.669999999999987</v>
      </c>
      <c r="R34" s="56">
        <v>19.899999999999999</v>
      </c>
      <c r="S34" s="57">
        <f t="shared" ref="S34" si="187">MAX(O34,Q34,)</f>
        <v>65.669999999999987</v>
      </c>
      <c r="T34" s="57">
        <f t="shared" ref="T34" si="188">MAX(P34,R34)</f>
        <v>19.899999999999999</v>
      </c>
      <c r="U34" s="56">
        <f t="shared" ref="U34" si="189">AVERAGE(O34,Q34)</f>
        <v>65.174999999999997</v>
      </c>
      <c r="V34" s="56">
        <f t="shared" ref="V34" si="190">AVERAGE(P34,R34)</f>
        <v>19.75</v>
      </c>
      <c r="W34" s="58">
        <v>24.65137</v>
      </c>
      <c r="X34" s="58">
        <v>112.18235</v>
      </c>
      <c r="Y34" s="59">
        <f t="shared" ref="Y34" si="191">(Z34*1.8)+32</f>
        <v>80.599999999999994</v>
      </c>
      <c r="Z34" s="59">
        <v>27</v>
      </c>
      <c r="AA34" s="46">
        <v>7</v>
      </c>
      <c r="AB34" s="46">
        <v>60</v>
      </c>
      <c r="AC34" s="38" t="s">
        <v>248</v>
      </c>
      <c r="AD34" s="40">
        <v>37</v>
      </c>
      <c r="AE34" s="48"/>
      <c r="AF34" s="48"/>
    </row>
    <row r="35" spans="1:33" s="69" customFormat="1">
      <c r="A35" s="69" t="s">
        <v>209</v>
      </c>
      <c r="B35" s="69" t="s">
        <v>175</v>
      </c>
      <c r="C35" s="70">
        <v>41192</v>
      </c>
      <c r="D35" s="71">
        <v>2012</v>
      </c>
      <c r="E35" s="72">
        <v>0.4201388888888889</v>
      </c>
      <c r="F35" s="72">
        <v>0.4236111111111111</v>
      </c>
      <c r="G35" s="72">
        <f t="shared" ref="G35" si="192">F35-E35</f>
        <v>3.4722222222222099E-3</v>
      </c>
      <c r="H35" s="73">
        <v>2</v>
      </c>
      <c r="I35" s="69">
        <v>1</v>
      </c>
      <c r="J35" s="69">
        <v>11</v>
      </c>
      <c r="K35" s="69">
        <v>11</v>
      </c>
      <c r="L35" s="69" t="s">
        <v>169</v>
      </c>
      <c r="M35" s="69" t="s">
        <v>170</v>
      </c>
      <c r="N35" s="69">
        <v>1</v>
      </c>
      <c r="O35" s="74">
        <f t="shared" ref="O35" si="193">(P35*3.3)</f>
        <v>60.39</v>
      </c>
      <c r="P35" s="74">
        <v>18.3</v>
      </c>
      <c r="Q35" s="74">
        <f t="shared" ref="Q35" si="194">(R35*3.3)</f>
        <v>57.089999999999996</v>
      </c>
      <c r="R35" s="74">
        <v>17.3</v>
      </c>
      <c r="S35" s="75">
        <f t="shared" ref="S35" si="195">MAX(O35,Q35,)</f>
        <v>60.39</v>
      </c>
      <c r="T35" s="75">
        <f t="shared" ref="T35" si="196">MAX(P35,R35)</f>
        <v>18.3</v>
      </c>
      <c r="U35" s="74">
        <f t="shared" ref="U35" si="197">AVERAGE(O35,Q35)</f>
        <v>58.739999999999995</v>
      </c>
      <c r="V35" s="74">
        <f t="shared" ref="V35" si="198">AVERAGE(P35,R35)</f>
        <v>17.8</v>
      </c>
      <c r="W35" s="76">
        <v>24.64424</v>
      </c>
      <c r="X35" s="76">
        <v>112.18325</v>
      </c>
      <c r="Y35" s="77">
        <f t="shared" ref="Y35" si="199">(Z35*1.8)+32</f>
        <v>77</v>
      </c>
      <c r="Z35" s="77">
        <v>25</v>
      </c>
      <c r="AA35" s="78">
        <v>10</v>
      </c>
      <c r="AB35" s="78">
        <v>180</v>
      </c>
      <c r="AC35" s="69" t="s">
        <v>248</v>
      </c>
      <c r="AD35" s="71">
        <v>75</v>
      </c>
      <c r="AE35" s="79"/>
      <c r="AF35" s="79"/>
      <c r="AG35" s="80"/>
    </row>
    <row r="36" spans="1:33">
      <c r="A36" s="38" t="s">
        <v>210</v>
      </c>
      <c r="B36" s="38" t="s">
        <v>123</v>
      </c>
      <c r="C36" s="39">
        <v>41192</v>
      </c>
      <c r="D36" s="40">
        <v>2012</v>
      </c>
      <c r="E36" s="41">
        <v>0.40833333333333338</v>
      </c>
      <c r="F36" s="41">
        <v>0.41319444444444442</v>
      </c>
      <c r="G36" s="41">
        <f t="shared" ref="G36" si="200">F36-E36</f>
        <v>4.8611111111110383E-3</v>
      </c>
      <c r="H36" s="42">
        <v>2</v>
      </c>
      <c r="I36" s="38">
        <v>1</v>
      </c>
      <c r="J36" s="38">
        <v>12</v>
      </c>
      <c r="K36" s="38">
        <v>12</v>
      </c>
      <c r="L36" s="38" t="s">
        <v>169</v>
      </c>
      <c r="M36" s="38" t="s">
        <v>170</v>
      </c>
      <c r="N36" s="38">
        <v>1</v>
      </c>
      <c r="O36" s="56">
        <f t="shared" ref="O36" si="201">(P36*3.3)</f>
        <v>61.38</v>
      </c>
      <c r="P36" s="56">
        <v>18.600000000000001</v>
      </c>
      <c r="Q36" s="56">
        <f t="shared" ref="Q36" si="202">(R36*3.3)</f>
        <v>63.69</v>
      </c>
      <c r="R36" s="56">
        <v>19.3</v>
      </c>
      <c r="S36" s="57">
        <f t="shared" ref="S36" si="203">MAX(O36,Q36,)</f>
        <v>63.69</v>
      </c>
      <c r="T36" s="57">
        <f t="shared" ref="T36" si="204">MAX(P36,R36)</f>
        <v>19.3</v>
      </c>
      <c r="U36" s="56">
        <f t="shared" ref="U36" si="205">AVERAGE(O36,Q36)</f>
        <v>62.534999999999997</v>
      </c>
      <c r="V36" s="56">
        <f t="shared" ref="V36" si="206">AVERAGE(P36,R36)</f>
        <v>18.950000000000003</v>
      </c>
      <c r="W36" s="58">
        <v>24.64424</v>
      </c>
      <c r="X36" s="58">
        <v>112.18325</v>
      </c>
      <c r="Y36" s="59">
        <f t="shared" ref="Y36" si="207">(Z36*1.8)+32</f>
        <v>77</v>
      </c>
      <c r="Z36" s="59">
        <v>25</v>
      </c>
      <c r="AA36" s="46">
        <v>10</v>
      </c>
      <c r="AB36" s="46">
        <v>0</v>
      </c>
      <c r="AC36" s="38" t="s">
        <v>248</v>
      </c>
      <c r="AD36" s="40">
        <v>50</v>
      </c>
      <c r="AE36" s="48"/>
      <c r="AF36" s="48">
        <v>20</v>
      </c>
      <c r="AG36" s="49">
        <f t="shared" ref="AG36:AG38" si="208">(AD36*30)/AF36</f>
        <v>75</v>
      </c>
    </row>
    <row r="37" spans="1:33">
      <c r="A37" s="38" t="s">
        <v>211</v>
      </c>
      <c r="B37" s="38" t="s">
        <v>118</v>
      </c>
      <c r="C37" s="39">
        <v>41192</v>
      </c>
      <c r="D37" s="40">
        <v>2012</v>
      </c>
      <c r="E37" s="41">
        <v>0.39583333333333331</v>
      </c>
      <c r="F37" s="41">
        <v>0.39861111111111108</v>
      </c>
      <c r="G37" s="41">
        <f t="shared" ref="G37" si="209">F37-E37</f>
        <v>2.7777777777777679E-3</v>
      </c>
      <c r="H37" s="42">
        <v>2</v>
      </c>
      <c r="I37" s="38">
        <v>1</v>
      </c>
      <c r="J37" s="38">
        <v>13</v>
      </c>
      <c r="K37" s="38">
        <v>13</v>
      </c>
      <c r="L37" s="38" t="s">
        <v>169</v>
      </c>
      <c r="M37" s="38" t="s">
        <v>170</v>
      </c>
      <c r="N37" s="38">
        <v>1</v>
      </c>
      <c r="O37" s="56">
        <f t="shared" ref="O37" si="210">(P37*3.3)</f>
        <v>46.859999999999992</v>
      </c>
      <c r="P37" s="56">
        <v>14.2</v>
      </c>
      <c r="Q37" s="56">
        <f t="shared" ref="Q37" si="211">(R37*3.3)</f>
        <v>53.459999999999994</v>
      </c>
      <c r="R37" s="56">
        <v>16.2</v>
      </c>
      <c r="S37" s="57">
        <f t="shared" ref="S37" si="212">MAX(O37,Q37,)</f>
        <v>53.459999999999994</v>
      </c>
      <c r="T37" s="57">
        <f t="shared" ref="T37" si="213">MAX(P37,R37)</f>
        <v>16.2</v>
      </c>
      <c r="U37" s="56">
        <f t="shared" ref="U37" si="214">AVERAGE(O37,Q37)</f>
        <v>50.16</v>
      </c>
      <c r="V37" s="56">
        <f t="shared" ref="V37" si="215">AVERAGE(P37,R37)</f>
        <v>15.2</v>
      </c>
      <c r="W37" s="58">
        <v>24.65344</v>
      </c>
      <c r="X37" s="58">
        <v>112.18284</v>
      </c>
      <c r="Y37" s="59">
        <f t="shared" ref="Y37" si="216">(Z37*1.8)+32</f>
        <v>80.599999999999994</v>
      </c>
      <c r="Z37" s="59">
        <v>27</v>
      </c>
      <c r="AA37" s="46">
        <v>10</v>
      </c>
      <c r="AB37" s="46">
        <v>180</v>
      </c>
      <c r="AC37" s="38" t="s">
        <v>248</v>
      </c>
      <c r="AD37" s="40">
        <v>50</v>
      </c>
      <c r="AE37" s="48"/>
      <c r="AF37" s="48">
        <v>9</v>
      </c>
      <c r="AG37" s="49">
        <f t="shared" si="208"/>
        <v>166.66666666666666</v>
      </c>
    </row>
    <row r="38" spans="1:33">
      <c r="A38" s="38" t="s">
        <v>212</v>
      </c>
      <c r="B38" s="38" t="s">
        <v>115</v>
      </c>
      <c r="C38" s="39">
        <v>41192</v>
      </c>
      <c r="D38" s="40">
        <v>2012</v>
      </c>
      <c r="E38" s="41">
        <v>0.40416666666666662</v>
      </c>
      <c r="F38" s="41">
        <v>0.4069444444444445</v>
      </c>
      <c r="G38" s="41">
        <f t="shared" ref="G38" si="217">F38-E38</f>
        <v>2.7777777777778789E-3</v>
      </c>
      <c r="H38" s="42">
        <v>2</v>
      </c>
      <c r="I38" s="38">
        <v>1</v>
      </c>
      <c r="J38" s="38">
        <v>14</v>
      </c>
      <c r="K38" s="38">
        <v>14</v>
      </c>
      <c r="L38" s="38" t="s">
        <v>169</v>
      </c>
      <c r="M38" s="38" t="s">
        <v>170</v>
      </c>
      <c r="N38" s="38">
        <v>1</v>
      </c>
      <c r="O38" s="56">
        <f t="shared" ref="O38" si="218">(P38*3.3)</f>
        <v>49.17</v>
      </c>
      <c r="P38" s="56">
        <v>14.9</v>
      </c>
      <c r="Q38" s="56">
        <f t="shared" ref="Q38" si="219">(R38*3.3)</f>
        <v>52.14</v>
      </c>
      <c r="R38" s="56">
        <v>15.8</v>
      </c>
      <c r="S38" s="57">
        <f t="shared" ref="S38" si="220">MAX(O38,Q38,)</f>
        <v>52.14</v>
      </c>
      <c r="T38" s="57">
        <f t="shared" ref="T38" si="221">MAX(P38,R38)</f>
        <v>15.8</v>
      </c>
      <c r="U38" s="56">
        <f t="shared" ref="U38" si="222">AVERAGE(O38,Q38)</f>
        <v>50.655000000000001</v>
      </c>
      <c r="V38" s="56">
        <f t="shared" ref="V38" si="223">AVERAGE(P38,R38)</f>
        <v>15.350000000000001</v>
      </c>
      <c r="W38" s="58">
        <v>24.65344</v>
      </c>
      <c r="X38" s="58">
        <v>112.18284</v>
      </c>
      <c r="Y38" s="59">
        <f t="shared" ref="Y38" si="224">(Z38*1.8)+32</f>
        <v>77</v>
      </c>
      <c r="Z38" s="59">
        <v>25</v>
      </c>
      <c r="AA38" s="46">
        <v>10</v>
      </c>
      <c r="AB38" s="46">
        <v>0</v>
      </c>
      <c r="AC38" s="38" t="s">
        <v>248</v>
      </c>
      <c r="AD38" s="40">
        <v>50</v>
      </c>
      <c r="AE38" s="48"/>
      <c r="AF38" s="48">
        <v>12</v>
      </c>
      <c r="AG38" s="49">
        <f t="shared" si="208"/>
        <v>125</v>
      </c>
    </row>
    <row r="39" spans="1:33">
      <c r="A39" s="38" t="s">
        <v>206</v>
      </c>
      <c r="B39" s="38" t="s">
        <v>28</v>
      </c>
      <c r="C39" s="39">
        <v>41192</v>
      </c>
      <c r="D39" s="40">
        <v>2012</v>
      </c>
      <c r="E39" s="41">
        <v>0.45694444444444443</v>
      </c>
      <c r="F39" s="41">
        <v>0.4604166666666667</v>
      </c>
      <c r="G39" s="41">
        <f t="shared" ref="G39" si="225">F39-E39</f>
        <v>3.4722222222222654E-3</v>
      </c>
      <c r="H39" s="42">
        <v>2</v>
      </c>
      <c r="I39" s="38">
        <v>2</v>
      </c>
      <c r="J39" s="38">
        <v>7</v>
      </c>
      <c r="K39" s="38">
        <v>7</v>
      </c>
      <c r="L39" s="38" t="s">
        <v>165</v>
      </c>
      <c r="M39" s="38" t="s">
        <v>166</v>
      </c>
      <c r="N39" s="38">
        <v>1</v>
      </c>
      <c r="O39" s="56">
        <f t="shared" ref="O39" si="226">(P39*3.3)</f>
        <v>25.74</v>
      </c>
      <c r="P39" s="56">
        <v>7.8</v>
      </c>
      <c r="Q39" s="56">
        <f t="shared" ref="Q39" si="227">(R39*3.3)</f>
        <v>22.11</v>
      </c>
      <c r="R39" s="56">
        <v>6.7</v>
      </c>
      <c r="S39" s="57">
        <f t="shared" ref="S39" si="228">MAX(O39,Q39,)</f>
        <v>25.74</v>
      </c>
      <c r="T39" s="57">
        <f t="shared" ref="T39" si="229">MAX(P39,R39)</f>
        <v>7.8</v>
      </c>
      <c r="U39" s="56">
        <f t="shared" ref="U39" si="230">AVERAGE(O39,Q39)</f>
        <v>23.924999999999997</v>
      </c>
      <c r="V39" s="56">
        <f t="shared" ref="V39" si="231">AVERAGE(P39,R39)</f>
        <v>7.25</v>
      </c>
      <c r="W39" s="58">
        <v>24.652529999999999</v>
      </c>
      <c r="X39" s="58">
        <v>112.17615000000001</v>
      </c>
      <c r="Y39" s="59">
        <f t="shared" ref="Y39" si="232">(Z39*1.8)+32</f>
        <v>78.800000000000011</v>
      </c>
      <c r="Z39" s="59">
        <v>26</v>
      </c>
      <c r="AA39" s="46">
        <v>6</v>
      </c>
      <c r="AB39" s="46">
        <v>150</v>
      </c>
      <c r="AC39" s="38" t="s">
        <v>248</v>
      </c>
      <c r="AD39" s="40">
        <v>35</v>
      </c>
      <c r="AE39" s="48"/>
      <c r="AF39" s="48"/>
    </row>
    <row r="40" spans="1:33">
      <c r="A40" s="38" t="s">
        <v>207</v>
      </c>
      <c r="B40" s="38" t="s">
        <v>114</v>
      </c>
      <c r="C40" s="39">
        <v>41192</v>
      </c>
      <c r="D40" s="40">
        <v>2012</v>
      </c>
      <c r="E40" s="41">
        <v>0.46527777777777773</v>
      </c>
      <c r="F40" s="41">
        <v>0.47361111111111115</v>
      </c>
      <c r="G40" s="41">
        <f t="shared" ref="G40" si="233">F40-E40</f>
        <v>8.3333333333334147E-3</v>
      </c>
      <c r="H40" s="42">
        <v>2</v>
      </c>
      <c r="I40" s="38">
        <v>2</v>
      </c>
      <c r="J40" s="38">
        <v>8</v>
      </c>
      <c r="K40" s="38">
        <v>8</v>
      </c>
      <c r="L40" s="38" t="s">
        <v>165</v>
      </c>
      <c r="M40" s="38" t="s">
        <v>166</v>
      </c>
      <c r="N40" s="38">
        <v>1</v>
      </c>
      <c r="O40" s="56">
        <f t="shared" ref="O40" si="234">(P40*3.3)</f>
        <v>26.4</v>
      </c>
      <c r="P40" s="56">
        <v>8</v>
      </c>
      <c r="Q40" s="56">
        <f t="shared" ref="Q40" si="235">(R40*3.3)</f>
        <v>26.4</v>
      </c>
      <c r="R40" s="56">
        <v>8</v>
      </c>
      <c r="S40" s="57">
        <f t="shared" ref="S40" si="236">MAX(O40,Q40,)</f>
        <v>26.4</v>
      </c>
      <c r="T40" s="57">
        <f t="shared" ref="T40" si="237">MAX(P40,R40)</f>
        <v>8</v>
      </c>
      <c r="U40" s="56">
        <f t="shared" ref="U40" si="238">AVERAGE(O40,Q40)</f>
        <v>26.4</v>
      </c>
      <c r="V40" s="56">
        <f t="shared" ref="V40" si="239">AVERAGE(P40,R40)</f>
        <v>8</v>
      </c>
      <c r="W40" s="58">
        <v>24.652529999999999</v>
      </c>
      <c r="X40" s="58">
        <v>112.17615000000001</v>
      </c>
      <c r="Y40" s="59">
        <f t="shared" ref="Y40" si="240">(Z40*1.8)+32</f>
        <v>78.800000000000011</v>
      </c>
      <c r="Z40" s="59">
        <v>26</v>
      </c>
      <c r="AA40" s="46">
        <v>9</v>
      </c>
      <c r="AB40" s="46">
        <v>330</v>
      </c>
      <c r="AC40" s="38" t="s">
        <v>248</v>
      </c>
      <c r="AD40" s="40">
        <v>18</v>
      </c>
      <c r="AE40" s="48"/>
      <c r="AF40" s="48"/>
    </row>
    <row r="41" spans="1:33">
      <c r="A41" s="38" t="s">
        <v>213</v>
      </c>
      <c r="B41" s="38" t="s">
        <v>119</v>
      </c>
      <c r="C41" s="39">
        <v>41192</v>
      </c>
      <c r="D41" s="40">
        <v>2012</v>
      </c>
      <c r="E41" s="41">
        <v>0.45694444444444443</v>
      </c>
      <c r="F41" s="41">
        <v>0.4604166666666667</v>
      </c>
      <c r="G41" s="41">
        <f t="shared" ref="G41" si="241">F41-E41</f>
        <v>3.4722222222222654E-3</v>
      </c>
      <c r="H41" s="42">
        <v>2</v>
      </c>
      <c r="I41" s="38">
        <v>2</v>
      </c>
      <c r="J41" s="38">
        <v>9</v>
      </c>
      <c r="K41" s="38">
        <v>9</v>
      </c>
      <c r="L41" s="38" t="s">
        <v>165</v>
      </c>
      <c r="M41" s="38" t="s">
        <v>166</v>
      </c>
      <c r="N41" s="38">
        <v>1</v>
      </c>
      <c r="O41" s="56">
        <f t="shared" ref="O41" si="242">(P41*3.3)</f>
        <v>24.75</v>
      </c>
      <c r="P41" s="56">
        <v>7.5</v>
      </c>
      <c r="Q41" s="56">
        <f t="shared" ref="Q41" si="243">(R41*3.3)</f>
        <v>24.09</v>
      </c>
      <c r="R41" s="56">
        <v>7.3</v>
      </c>
      <c r="S41" s="57">
        <f t="shared" ref="S41" si="244">MAX(O41,Q41,)</f>
        <v>24.75</v>
      </c>
      <c r="T41" s="57">
        <f t="shared" ref="T41" si="245">MAX(P41,R41)</f>
        <v>7.5</v>
      </c>
      <c r="U41" s="56">
        <f t="shared" ref="U41" si="246">AVERAGE(O41,Q41)</f>
        <v>24.42</v>
      </c>
      <c r="V41" s="56">
        <f t="shared" ref="V41" si="247">AVERAGE(P41,R41)</f>
        <v>7.4</v>
      </c>
      <c r="W41" s="58">
        <v>24.652529999999999</v>
      </c>
      <c r="X41" s="58">
        <v>112.17615000000001</v>
      </c>
      <c r="Y41" s="59">
        <f t="shared" ref="Y41" si="248">(Z41*1.8)+32</f>
        <v>78.800000000000011</v>
      </c>
      <c r="Z41" s="59">
        <v>26</v>
      </c>
      <c r="AA41" s="46">
        <v>4</v>
      </c>
      <c r="AB41" s="46">
        <v>210</v>
      </c>
      <c r="AC41" s="38" t="s">
        <v>248</v>
      </c>
      <c r="AD41" s="40">
        <v>32</v>
      </c>
      <c r="AE41" s="48"/>
      <c r="AF41" s="48"/>
    </row>
    <row r="42" spans="1:33">
      <c r="A42" s="38" t="s">
        <v>214</v>
      </c>
      <c r="B42" s="38" t="s">
        <v>116</v>
      </c>
      <c r="C42" s="39">
        <v>41192</v>
      </c>
      <c r="D42" s="40">
        <v>2012</v>
      </c>
      <c r="E42" s="41">
        <v>0.4604166666666667</v>
      </c>
      <c r="F42" s="41">
        <v>0.46458333333333335</v>
      </c>
      <c r="G42" s="41">
        <f t="shared" ref="G42" si="249">F42-E42</f>
        <v>4.1666666666666519E-3</v>
      </c>
      <c r="H42" s="42">
        <v>2</v>
      </c>
      <c r="I42" s="38">
        <v>2</v>
      </c>
      <c r="J42" s="38">
        <v>10</v>
      </c>
      <c r="K42" s="38">
        <v>10</v>
      </c>
      <c r="L42" s="38" t="s">
        <v>165</v>
      </c>
      <c r="M42" s="38" t="s">
        <v>166</v>
      </c>
      <c r="N42" s="38">
        <v>1</v>
      </c>
      <c r="O42" s="56">
        <f t="shared" ref="O42" si="250">(P42*3.3)</f>
        <v>30.69</v>
      </c>
      <c r="P42" s="56">
        <v>9.3000000000000007</v>
      </c>
      <c r="Q42" s="56">
        <f t="shared" ref="Q42" si="251">(R42*3.3)</f>
        <v>28.709999999999997</v>
      </c>
      <c r="R42" s="56">
        <v>8.6999999999999993</v>
      </c>
      <c r="S42" s="57">
        <f t="shared" ref="S42" si="252">MAX(O42,Q42,)</f>
        <v>30.69</v>
      </c>
      <c r="T42" s="57">
        <f t="shared" ref="T42" si="253">MAX(P42,R42)</f>
        <v>9.3000000000000007</v>
      </c>
      <c r="U42" s="56">
        <f t="shared" ref="U42" si="254">AVERAGE(O42,Q42)</f>
        <v>29.7</v>
      </c>
      <c r="V42" s="56">
        <f t="shared" ref="V42" si="255">AVERAGE(P42,R42)</f>
        <v>9</v>
      </c>
      <c r="W42" s="58">
        <v>24.652529999999999</v>
      </c>
      <c r="X42" s="58">
        <v>112.17615000000001</v>
      </c>
      <c r="Y42" s="59">
        <f t="shared" ref="Y42" si="256">(Z42*1.8)+32</f>
        <v>78.800000000000011</v>
      </c>
      <c r="Z42" s="59">
        <v>26</v>
      </c>
      <c r="AA42" s="46">
        <v>7</v>
      </c>
      <c r="AB42" s="46">
        <v>30</v>
      </c>
      <c r="AC42" s="38" t="s">
        <v>248</v>
      </c>
      <c r="AD42" s="40">
        <v>24</v>
      </c>
      <c r="AE42" s="48"/>
      <c r="AF42" s="48"/>
    </row>
    <row r="43" spans="1:33">
      <c r="A43" s="38" t="s">
        <v>209</v>
      </c>
      <c r="B43" s="38" t="s">
        <v>175</v>
      </c>
      <c r="C43" s="39">
        <v>41192</v>
      </c>
      <c r="D43" s="40">
        <v>2012</v>
      </c>
      <c r="E43" s="41">
        <v>0.46527777777777773</v>
      </c>
      <c r="F43" s="41">
        <v>0.46875</v>
      </c>
      <c r="G43" s="41">
        <f t="shared" ref="G43" si="257">F43-E43</f>
        <v>3.4722222222222654E-3</v>
      </c>
      <c r="H43" s="42">
        <v>2</v>
      </c>
      <c r="I43" s="38">
        <v>2</v>
      </c>
      <c r="J43" s="38">
        <v>11</v>
      </c>
      <c r="K43" s="38">
        <v>11</v>
      </c>
      <c r="L43" s="38" t="s">
        <v>165</v>
      </c>
      <c r="M43" s="38" t="s">
        <v>166</v>
      </c>
      <c r="N43" s="38">
        <v>1</v>
      </c>
      <c r="O43" s="56">
        <f t="shared" ref="O43" si="258">(P43*3.3)</f>
        <v>26.4</v>
      </c>
      <c r="P43" s="56">
        <v>8</v>
      </c>
      <c r="Q43" s="56">
        <f t="shared" ref="Q43" si="259">(R43*3.3)</f>
        <v>28.709999999999997</v>
      </c>
      <c r="R43" s="56">
        <v>8.6999999999999993</v>
      </c>
      <c r="S43" s="57">
        <f t="shared" ref="S43" si="260">MAX(O43,Q43,)</f>
        <v>28.709999999999997</v>
      </c>
      <c r="T43" s="57">
        <f t="shared" ref="T43" si="261">MAX(P43,R43)</f>
        <v>8.6999999999999993</v>
      </c>
      <c r="U43" s="56">
        <f t="shared" ref="U43" si="262">AVERAGE(O43,Q43)</f>
        <v>27.555</v>
      </c>
      <c r="V43" s="56">
        <f t="shared" ref="V43" si="263">AVERAGE(P43,R43)</f>
        <v>8.35</v>
      </c>
      <c r="W43" s="58">
        <v>24.655049999999999</v>
      </c>
      <c r="X43" s="58">
        <v>112.17740000000001</v>
      </c>
      <c r="Y43" s="59">
        <f t="shared" ref="Y43" si="264">(Z43*1.8)+32</f>
        <v>78.800000000000011</v>
      </c>
      <c r="Z43" s="59">
        <v>26</v>
      </c>
      <c r="AA43" s="46">
        <v>10</v>
      </c>
      <c r="AB43" s="46">
        <v>180</v>
      </c>
      <c r="AC43" s="38" t="s">
        <v>248</v>
      </c>
      <c r="AD43" s="40">
        <v>50</v>
      </c>
      <c r="AE43" s="48"/>
      <c r="AF43" s="48">
        <v>7</v>
      </c>
      <c r="AG43" s="49">
        <f t="shared" ref="AG43:AG44" si="265">(AD43*30)/AF43</f>
        <v>214.28571428571428</v>
      </c>
    </row>
    <row r="44" spans="1:33">
      <c r="A44" s="38" t="s">
        <v>210</v>
      </c>
      <c r="B44" s="38" t="s">
        <v>123</v>
      </c>
      <c r="C44" s="39">
        <v>41192</v>
      </c>
      <c r="D44" s="40">
        <v>2012</v>
      </c>
      <c r="E44" s="41">
        <v>0.47152777777777777</v>
      </c>
      <c r="F44" s="41">
        <v>0.47847222222222219</v>
      </c>
      <c r="G44" s="41">
        <f t="shared" ref="G44" si="266">F44-E44</f>
        <v>6.9444444444444198E-3</v>
      </c>
      <c r="H44" s="42">
        <v>2</v>
      </c>
      <c r="I44" s="38">
        <v>2</v>
      </c>
      <c r="J44" s="38">
        <v>12</v>
      </c>
      <c r="K44" s="38">
        <v>12</v>
      </c>
      <c r="L44" s="38" t="s">
        <v>165</v>
      </c>
      <c r="M44" s="38" t="s">
        <v>166</v>
      </c>
      <c r="N44" s="38">
        <v>1</v>
      </c>
      <c r="O44" s="56">
        <f t="shared" ref="O44" si="267">(P44*3.3)</f>
        <v>33.99</v>
      </c>
      <c r="P44" s="56">
        <v>10.3</v>
      </c>
      <c r="Q44" s="56">
        <f t="shared" ref="Q44" si="268">(R44*3.3)</f>
        <v>35.309999999999995</v>
      </c>
      <c r="R44" s="56">
        <v>10.7</v>
      </c>
      <c r="S44" s="57">
        <f t="shared" ref="S44" si="269">MAX(O44,Q44,)</f>
        <v>35.309999999999995</v>
      </c>
      <c r="T44" s="57">
        <f t="shared" ref="T44" si="270">MAX(P44,R44)</f>
        <v>10.7</v>
      </c>
      <c r="U44" s="56">
        <f t="shared" ref="U44" si="271">AVERAGE(O44,Q44)</f>
        <v>34.65</v>
      </c>
      <c r="V44" s="56">
        <f t="shared" ref="V44" si="272">AVERAGE(P44,R44)</f>
        <v>10.5</v>
      </c>
      <c r="W44" s="58">
        <v>24.655049999999999</v>
      </c>
      <c r="X44" s="58">
        <v>112.17740000000001</v>
      </c>
      <c r="Y44" s="59">
        <f t="shared" ref="Y44" si="273">(Z44*1.8)+32</f>
        <v>78.800000000000011</v>
      </c>
      <c r="Z44" s="59">
        <v>26</v>
      </c>
      <c r="AA44" s="46">
        <v>10</v>
      </c>
      <c r="AB44" s="46">
        <v>0</v>
      </c>
      <c r="AC44" s="38" t="s">
        <v>248</v>
      </c>
      <c r="AD44" s="40">
        <v>53</v>
      </c>
      <c r="AE44" s="48"/>
      <c r="AF44" s="48">
        <v>8</v>
      </c>
      <c r="AG44" s="49">
        <f t="shared" si="265"/>
        <v>198.75</v>
      </c>
    </row>
    <row r="45" spans="1:33">
      <c r="A45" s="38" t="s">
        <v>211</v>
      </c>
      <c r="B45" s="38" t="s">
        <v>118</v>
      </c>
      <c r="C45" s="39">
        <v>41192</v>
      </c>
      <c r="D45" s="40">
        <v>2012</v>
      </c>
      <c r="E45" s="41">
        <v>0.47847222222222219</v>
      </c>
      <c r="F45" s="41">
        <v>0.48333333333333334</v>
      </c>
      <c r="G45" s="41">
        <f t="shared" ref="G45" si="274">F45-E45</f>
        <v>4.8611111111111494E-3</v>
      </c>
      <c r="H45" s="42">
        <v>2</v>
      </c>
      <c r="I45" s="38">
        <v>2</v>
      </c>
      <c r="J45" s="38">
        <v>13</v>
      </c>
      <c r="K45" s="38">
        <v>13</v>
      </c>
      <c r="L45" s="38" t="s">
        <v>165</v>
      </c>
      <c r="M45" s="38" t="s">
        <v>166</v>
      </c>
      <c r="N45" s="38">
        <v>1</v>
      </c>
      <c r="O45" s="56">
        <f t="shared" ref="O45" si="275">(P45*3.3)</f>
        <v>19.799999999999997</v>
      </c>
      <c r="P45" s="56">
        <v>6</v>
      </c>
      <c r="Q45" s="56">
        <f t="shared" ref="Q45" si="276">(R45*3.3)</f>
        <v>24.09</v>
      </c>
      <c r="R45" s="56">
        <v>7.3</v>
      </c>
      <c r="S45" s="57">
        <f t="shared" ref="S45" si="277">MAX(O45,Q45,)</f>
        <v>24.09</v>
      </c>
      <c r="T45" s="57">
        <f t="shared" ref="T45" si="278">MAX(P45,R45)</f>
        <v>7.3</v>
      </c>
      <c r="U45" s="56">
        <f t="shared" ref="U45" si="279">AVERAGE(O45,Q45)</f>
        <v>21.945</v>
      </c>
      <c r="V45" s="56">
        <f t="shared" ref="V45" si="280">AVERAGE(P45,R45)</f>
        <v>6.65</v>
      </c>
      <c r="W45" s="58">
        <v>24.654140000000002</v>
      </c>
      <c r="X45" s="58">
        <v>112.17715</v>
      </c>
      <c r="Y45" s="59">
        <f t="shared" ref="Y45" si="281">(Z45*1.8)+32</f>
        <v>78.800000000000011</v>
      </c>
      <c r="Z45" s="59">
        <v>26</v>
      </c>
      <c r="AA45" s="46">
        <v>10</v>
      </c>
      <c r="AB45" s="46">
        <v>180</v>
      </c>
      <c r="AC45" s="38" t="s">
        <v>248</v>
      </c>
      <c r="AD45" s="40">
        <v>29</v>
      </c>
      <c r="AE45" s="48"/>
      <c r="AF45" s="48"/>
    </row>
    <row r="46" spans="1:33">
      <c r="A46" s="38" t="s">
        <v>212</v>
      </c>
      <c r="B46" s="38" t="s">
        <v>115</v>
      </c>
      <c r="C46" s="39">
        <v>41192</v>
      </c>
      <c r="D46" s="40">
        <v>2012</v>
      </c>
      <c r="E46" s="41">
        <v>0.46111111111111108</v>
      </c>
      <c r="F46" s="41">
        <v>0.46527777777777773</v>
      </c>
      <c r="G46" s="41">
        <f t="shared" ref="G46" si="282">F46-E46</f>
        <v>4.1666666666666519E-3</v>
      </c>
      <c r="H46" s="42">
        <v>2</v>
      </c>
      <c r="I46" s="38">
        <v>2</v>
      </c>
      <c r="J46" s="38">
        <v>14</v>
      </c>
      <c r="K46" s="38">
        <v>14</v>
      </c>
      <c r="L46" s="38" t="s">
        <v>165</v>
      </c>
      <c r="M46" s="38" t="s">
        <v>166</v>
      </c>
      <c r="N46" s="38">
        <v>1</v>
      </c>
      <c r="O46" s="56">
        <f t="shared" ref="O46" si="283">(P46*3.3)</f>
        <v>30.029999999999998</v>
      </c>
      <c r="P46" s="56">
        <v>9.1</v>
      </c>
      <c r="Q46" s="56">
        <f t="shared" ref="Q46" si="284">(R46*3.3)</f>
        <v>32.01</v>
      </c>
      <c r="R46" s="56">
        <v>9.6999999999999993</v>
      </c>
      <c r="S46" s="57">
        <f t="shared" ref="S46" si="285">MAX(O46,Q46,)</f>
        <v>32.01</v>
      </c>
      <c r="T46" s="57">
        <f t="shared" ref="T46" si="286">MAX(P46,R46)</f>
        <v>9.6999999999999993</v>
      </c>
      <c r="U46" s="56">
        <f t="shared" ref="U46" si="287">AVERAGE(O46,Q46)</f>
        <v>31.019999999999996</v>
      </c>
      <c r="V46" s="56">
        <f t="shared" ref="V46" si="288">AVERAGE(P46,R46)</f>
        <v>9.3999999999999986</v>
      </c>
      <c r="W46" s="58">
        <v>24.654140000000002</v>
      </c>
      <c r="X46" s="58">
        <v>112.17715</v>
      </c>
      <c r="Y46" s="59">
        <f t="shared" ref="Y46" si="289">(Z46*1.8)+32</f>
        <v>78.800000000000011</v>
      </c>
      <c r="Z46" s="59">
        <v>26</v>
      </c>
      <c r="AA46" s="46">
        <v>10</v>
      </c>
      <c r="AB46" s="46">
        <v>0</v>
      </c>
      <c r="AC46" s="38" t="s">
        <v>248</v>
      </c>
      <c r="AD46" s="40">
        <v>35</v>
      </c>
      <c r="AE46" s="48"/>
      <c r="AF46" s="48"/>
    </row>
    <row r="47" spans="1:33">
      <c r="A47" s="38" t="s">
        <v>215</v>
      </c>
      <c r="B47" s="38" t="s">
        <v>28</v>
      </c>
      <c r="C47" s="39">
        <v>41193</v>
      </c>
      <c r="D47" s="40">
        <v>2012</v>
      </c>
      <c r="E47" s="41">
        <v>0.38680555555555557</v>
      </c>
      <c r="F47" s="41">
        <v>0.38958333333333334</v>
      </c>
      <c r="G47" s="41">
        <f t="shared" ref="G47" si="290">F47-E47</f>
        <v>2.7777777777777679E-3</v>
      </c>
      <c r="H47" s="42">
        <v>2</v>
      </c>
      <c r="I47" s="38">
        <v>1</v>
      </c>
      <c r="J47" s="38">
        <v>9</v>
      </c>
      <c r="K47" s="38">
        <v>9</v>
      </c>
      <c r="L47" s="38" t="s">
        <v>180</v>
      </c>
      <c r="M47" s="38" t="s">
        <v>181</v>
      </c>
      <c r="N47" s="38">
        <v>1</v>
      </c>
      <c r="O47" s="56">
        <f t="shared" ref="O47" si="291">(P47*3.3)</f>
        <v>66</v>
      </c>
      <c r="P47" s="56">
        <v>20</v>
      </c>
      <c r="Q47" s="56">
        <f t="shared" ref="Q47" si="292">(R47*3.3)</f>
        <v>66.66</v>
      </c>
      <c r="R47" s="56">
        <v>20.2</v>
      </c>
      <c r="S47" s="57">
        <f t="shared" ref="S47" si="293">MAX(O47,Q47,)</f>
        <v>66.66</v>
      </c>
      <c r="T47" s="57">
        <f t="shared" ref="T47" si="294">MAX(P47,R47)</f>
        <v>20.2</v>
      </c>
      <c r="U47" s="56">
        <f t="shared" ref="U47" si="295">AVERAGE(O47,Q47)</f>
        <v>66.33</v>
      </c>
      <c r="V47" s="56">
        <f t="shared" ref="V47" si="296">AVERAGE(P47,R47)</f>
        <v>20.100000000000001</v>
      </c>
      <c r="W47" s="58">
        <v>24.663720000000001</v>
      </c>
      <c r="X47" s="58">
        <v>112.18444</v>
      </c>
      <c r="Y47" s="59">
        <f t="shared" ref="Y47" si="297">(Z47*1.8)+32</f>
        <v>75.2</v>
      </c>
      <c r="Z47" s="59">
        <v>24</v>
      </c>
      <c r="AA47" s="46">
        <v>10</v>
      </c>
      <c r="AB47" s="46">
        <v>120</v>
      </c>
      <c r="AC47" s="81" t="s">
        <v>58</v>
      </c>
      <c r="AD47" s="40">
        <v>0</v>
      </c>
      <c r="AE47" s="48"/>
      <c r="AF47" s="48"/>
    </row>
    <row r="48" spans="1:33">
      <c r="A48" s="38" t="s">
        <v>216</v>
      </c>
      <c r="B48" s="38" t="s">
        <v>114</v>
      </c>
      <c r="C48" s="39">
        <v>41193</v>
      </c>
      <c r="D48" s="40">
        <v>2012</v>
      </c>
      <c r="E48" s="41">
        <v>0.40138888888888885</v>
      </c>
      <c r="F48" s="41">
        <v>0.40416666666666662</v>
      </c>
      <c r="G48" s="41">
        <f t="shared" ref="G48" si="298">F48-E48</f>
        <v>2.7777777777777679E-3</v>
      </c>
      <c r="H48" s="42">
        <v>2</v>
      </c>
      <c r="I48" s="38">
        <v>1</v>
      </c>
      <c r="J48" s="38">
        <v>10</v>
      </c>
      <c r="K48" s="38">
        <v>10</v>
      </c>
      <c r="L48" s="38" t="s">
        <v>180</v>
      </c>
      <c r="M48" s="38" t="s">
        <v>181</v>
      </c>
      <c r="N48" s="38">
        <v>1</v>
      </c>
      <c r="O48" s="56">
        <f t="shared" ref="O48" si="299">(P48*3.3)</f>
        <v>66</v>
      </c>
      <c r="P48" s="56">
        <v>20</v>
      </c>
      <c r="Q48" s="56">
        <f t="shared" ref="Q48" si="300">(R48*3.3)</f>
        <v>62.699999999999996</v>
      </c>
      <c r="R48" s="56">
        <v>19</v>
      </c>
      <c r="S48" s="57">
        <f t="shared" ref="S48" si="301">MAX(O48,Q48,)</f>
        <v>66</v>
      </c>
      <c r="T48" s="57">
        <f t="shared" ref="T48" si="302">MAX(P48,R48)</f>
        <v>20</v>
      </c>
      <c r="U48" s="56">
        <f t="shared" ref="U48" si="303">AVERAGE(O48,Q48)</f>
        <v>64.349999999999994</v>
      </c>
      <c r="V48" s="56">
        <f t="shared" ref="V48" si="304">AVERAGE(P48,R48)</f>
        <v>19.5</v>
      </c>
      <c r="W48" s="58">
        <v>24.663720000000001</v>
      </c>
      <c r="X48" s="58">
        <v>112.18444</v>
      </c>
      <c r="Y48" s="59">
        <f t="shared" ref="Y48" si="305">(Z48*1.8)+32</f>
        <v>75.2</v>
      </c>
      <c r="Z48" s="59">
        <v>24</v>
      </c>
      <c r="AA48" s="46">
        <v>10</v>
      </c>
      <c r="AB48" s="46">
        <v>300</v>
      </c>
      <c r="AC48" s="47" t="s">
        <v>58</v>
      </c>
      <c r="AD48" s="40">
        <v>0</v>
      </c>
      <c r="AE48" s="48"/>
      <c r="AF48" s="48"/>
    </row>
    <row r="49" spans="1:33">
      <c r="A49" s="38" t="s">
        <v>217</v>
      </c>
      <c r="B49" s="38" t="s">
        <v>119</v>
      </c>
      <c r="C49" s="39">
        <v>41193</v>
      </c>
      <c r="D49" s="40">
        <v>2012</v>
      </c>
      <c r="E49" s="41">
        <v>0.39930555555555558</v>
      </c>
      <c r="F49" s="41">
        <v>0.40277777777777773</v>
      </c>
      <c r="G49" s="41">
        <f t="shared" ref="G49" si="306">F49-E49</f>
        <v>3.4722222222221544E-3</v>
      </c>
      <c r="H49" s="42">
        <v>2</v>
      </c>
      <c r="I49" s="38">
        <v>1</v>
      </c>
      <c r="J49" s="38">
        <v>11</v>
      </c>
      <c r="K49" s="38">
        <v>11</v>
      </c>
      <c r="L49" s="38" t="s">
        <v>180</v>
      </c>
      <c r="M49" s="38" t="s">
        <v>181</v>
      </c>
      <c r="N49" s="38">
        <v>1</v>
      </c>
      <c r="O49" s="56">
        <f t="shared" ref="O49" si="307">(P49*3.3)</f>
        <v>66.33</v>
      </c>
      <c r="P49" s="56">
        <v>20.100000000000001</v>
      </c>
      <c r="Q49" s="56">
        <f t="shared" ref="Q49" si="308">(R49*3.3)</f>
        <v>62.699999999999996</v>
      </c>
      <c r="R49" s="56">
        <v>19</v>
      </c>
      <c r="S49" s="57">
        <f t="shared" ref="S49" si="309">MAX(O49,Q49,)</f>
        <v>66.33</v>
      </c>
      <c r="T49" s="57">
        <f t="shared" ref="T49" si="310">MAX(P49,R49)</f>
        <v>20.100000000000001</v>
      </c>
      <c r="U49" s="56">
        <f t="shared" ref="U49" si="311">AVERAGE(O49,Q49)</f>
        <v>64.515000000000001</v>
      </c>
      <c r="V49" s="56">
        <f t="shared" ref="V49" si="312">AVERAGE(P49,R49)</f>
        <v>19.55</v>
      </c>
      <c r="W49" s="58">
        <v>24.664239999999999</v>
      </c>
      <c r="X49" s="58">
        <v>112.18462</v>
      </c>
      <c r="Y49" s="59">
        <f t="shared" ref="Y49" si="313">(Z49*1.8)+32</f>
        <v>78.800000000000011</v>
      </c>
      <c r="Z49" s="59">
        <v>26</v>
      </c>
      <c r="AA49" s="46">
        <v>9</v>
      </c>
      <c r="AB49" s="46">
        <v>210</v>
      </c>
      <c r="AC49" s="47" t="s">
        <v>248</v>
      </c>
      <c r="AD49" s="40">
        <v>3</v>
      </c>
      <c r="AE49" s="48"/>
      <c r="AF49" s="48"/>
    </row>
    <row r="50" spans="1:33">
      <c r="A50" s="38" t="s">
        <v>218</v>
      </c>
      <c r="B50" s="38" t="s">
        <v>116</v>
      </c>
      <c r="C50" s="39">
        <v>41193</v>
      </c>
      <c r="D50" s="40">
        <v>2012</v>
      </c>
      <c r="E50" s="41">
        <v>0.39166666666666666</v>
      </c>
      <c r="F50" s="41">
        <v>0.39583333333333331</v>
      </c>
      <c r="G50" s="41">
        <f t="shared" ref="G50" si="314">F50-E50</f>
        <v>4.1666666666666519E-3</v>
      </c>
      <c r="H50" s="42">
        <v>2</v>
      </c>
      <c r="I50" s="38">
        <v>1</v>
      </c>
      <c r="J50" s="38">
        <v>12</v>
      </c>
      <c r="K50" s="38">
        <v>12</v>
      </c>
      <c r="L50" s="38" t="s">
        <v>180</v>
      </c>
      <c r="M50" s="38" t="s">
        <v>181</v>
      </c>
      <c r="N50" s="38">
        <v>1</v>
      </c>
      <c r="O50" s="56">
        <f t="shared" ref="O50" si="315">(P50*3.3)</f>
        <v>64.680000000000007</v>
      </c>
      <c r="P50" s="56">
        <v>19.600000000000001</v>
      </c>
      <c r="Q50" s="56">
        <f t="shared" ref="Q50" si="316">(R50*3.3)</f>
        <v>66.33</v>
      </c>
      <c r="R50" s="56">
        <v>20.100000000000001</v>
      </c>
      <c r="S50" s="57">
        <f t="shared" ref="S50" si="317">MAX(O50,Q50,)</f>
        <v>66.33</v>
      </c>
      <c r="T50" s="57">
        <f t="shared" ref="T50" si="318">MAX(P50,R50)</f>
        <v>20.100000000000001</v>
      </c>
      <c r="U50" s="56">
        <f t="shared" ref="U50" si="319">AVERAGE(O50,Q50)</f>
        <v>65.504999999999995</v>
      </c>
      <c r="V50" s="56">
        <f t="shared" ref="V50" si="320">AVERAGE(P50,R50)</f>
        <v>19.850000000000001</v>
      </c>
      <c r="W50" s="58">
        <v>24.664239999999999</v>
      </c>
      <c r="X50" s="58">
        <v>112.18462</v>
      </c>
      <c r="Y50" s="59">
        <f t="shared" ref="Y50" si="321">(Z50*1.8)+32</f>
        <v>78.800000000000011</v>
      </c>
      <c r="Z50" s="59">
        <v>26</v>
      </c>
      <c r="AA50" s="46">
        <v>9</v>
      </c>
      <c r="AB50" s="46">
        <v>60</v>
      </c>
      <c r="AC50" s="47" t="s">
        <v>58</v>
      </c>
      <c r="AD50" s="40">
        <v>0</v>
      </c>
      <c r="AE50" s="48"/>
      <c r="AF50" s="48"/>
    </row>
    <row r="51" spans="1:33">
      <c r="A51" s="38" t="s">
        <v>219</v>
      </c>
      <c r="B51" s="38" t="s">
        <v>28</v>
      </c>
      <c r="C51" s="39">
        <v>41193</v>
      </c>
      <c r="D51" s="40">
        <v>2012</v>
      </c>
      <c r="E51" s="41">
        <v>0.42499999999999999</v>
      </c>
      <c r="F51" s="41">
        <v>0.42777777777777781</v>
      </c>
      <c r="G51" s="41">
        <f t="shared" ref="G51" si="322">F51-E51</f>
        <v>2.7777777777778234E-3</v>
      </c>
      <c r="H51" s="42">
        <v>2</v>
      </c>
      <c r="I51" s="38">
        <v>2</v>
      </c>
      <c r="J51" s="38">
        <v>9</v>
      </c>
      <c r="K51" s="38">
        <v>9</v>
      </c>
      <c r="L51" s="38" t="s">
        <v>180</v>
      </c>
      <c r="M51" s="38" t="s">
        <v>181</v>
      </c>
      <c r="N51" s="38">
        <v>1</v>
      </c>
      <c r="O51" s="56">
        <f t="shared" ref="O51" si="323">(P51*3.3)</f>
        <v>23.099999999999998</v>
      </c>
      <c r="P51" s="56">
        <v>7</v>
      </c>
      <c r="Q51" s="56">
        <f t="shared" ref="Q51" si="324">(R51*3.3)</f>
        <v>25.08</v>
      </c>
      <c r="R51" s="56">
        <v>7.6</v>
      </c>
      <c r="S51" s="57">
        <f t="shared" ref="S51" si="325">MAX(O51,Q51,)</f>
        <v>25.08</v>
      </c>
      <c r="T51" s="57">
        <f t="shared" ref="T51" si="326">MAX(P51,R51)</f>
        <v>7.6</v>
      </c>
      <c r="U51" s="56">
        <f t="shared" ref="U51" si="327">AVERAGE(O51,Q51)</f>
        <v>24.089999999999996</v>
      </c>
      <c r="V51" s="56">
        <f t="shared" ref="V51" si="328">AVERAGE(P51,R51)</f>
        <v>7.3</v>
      </c>
      <c r="W51" s="58">
        <v>24.6553</v>
      </c>
      <c r="X51" s="58">
        <v>112.1764</v>
      </c>
      <c r="Y51" s="59">
        <f t="shared" ref="Y51" si="329">(Z51*1.8)+32</f>
        <v>78.800000000000011</v>
      </c>
      <c r="Z51" s="59">
        <v>26</v>
      </c>
      <c r="AA51" s="46">
        <v>9</v>
      </c>
      <c r="AB51" s="46">
        <v>120</v>
      </c>
      <c r="AC51" s="47" t="s">
        <v>248</v>
      </c>
      <c r="AD51" s="40">
        <v>12</v>
      </c>
      <c r="AE51" s="48"/>
      <c r="AF51" s="48"/>
    </row>
    <row r="52" spans="1:33">
      <c r="A52" s="38" t="s">
        <v>220</v>
      </c>
      <c r="B52" s="38" t="s">
        <v>114</v>
      </c>
      <c r="C52" s="39">
        <v>41193</v>
      </c>
      <c r="D52" s="40">
        <v>2012</v>
      </c>
      <c r="E52" s="41">
        <v>0.44444444444444442</v>
      </c>
      <c r="F52" s="41">
        <v>0.4465277777777778</v>
      </c>
      <c r="G52" s="41">
        <f t="shared" ref="G52:G54" si="330">F52-E52</f>
        <v>2.0833333333333814E-3</v>
      </c>
      <c r="H52" s="42">
        <v>2</v>
      </c>
      <c r="I52" s="38">
        <v>2</v>
      </c>
      <c r="J52" s="38">
        <v>10</v>
      </c>
      <c r="K52" s="38">
        <v>10</v>
      </c>
      <c r="L52" s="38" t="s">
        <v>180</v>
      </c>
      <c r="M52" s="38" t="s">
        <v>181</v>
      </c>
      <c r="N52" s="38">
        <v>1</v>
      </c>
      <c r="O52" s="56">
        <f t="shared" ref="O52:O56" si="331">(P52*3.3)</f>
        <v>26.4</v>
      </c>
      <c r="P52" s="56">
        <v>8</v>
      </c>
      <c r="Q52" s="56">
        <f t="shared" ref="Q52:Q56" si="332">(R52*3.3)</f>
        <v>23.099999999999998</v>
      </c>
      <c r="R52" s="56">
        <v>7</v>
      </c>
      <c r="S52" s="57">
        <f t="shared" ref="S52:S56" si="333">MAX(O52,Q52,)</f>
        <v>26.4</v>
      </c>
      <c r="T52" s="57">
        <f t="shared" ref="T52:T56" si="334">MAX(P52,R52)</f>
        <v>8</v>
      </c>
      <c r="U52" s="56">
        <f t="shared" ref="U52:U56" si="335">AVERAGE(O52,Q52)</f>
        <v>24.75</v>
      </c>
      <c r="V52" s="56">
        <f t="shared" ref="V52:V56" si="336">AVERAGE(P52,R52)</f>
        <v>7.5</v>
      </c>
      <c r="W52" s="58">
        <v>24.6553</v>
      </c>
      <c r="X52" s="58">
        <v>112.1764</v>
      </c>
      <c r="Y52" s="59">
        <f t="shared" ref="Y52:Y56" si="337">(Z52*1.8)+32</f>
        <v>78.800000000000011</v>
      </c>
      <c r="Z52" s="59">
        <v>26</v>
      </c>
      <c r="AA52" s="46">
        <v>9</v>
      </c>
      <c r="AB52" s="46">
        <v>300</v>
      </c>
      <c r="AC52" s="47" t="s">
        <v>58</v>
      </c>
      <c r="AD52" s="40">
        <v>0</v>
      </c>
      <c r="AE52" s="48"/>
      <c r="AF52" s="48"/>
    </row>
    <row r="53" spans="1:33">
      <c r="A53" s="38" t="s">
        <v>221</v>
      </c>
      <c r="B53" s="38" t="s">
        <v>119</v>
      </c>
      <c r="C53" s="39">
        <v>41193</v>
      </c>
      <c r="D53" s="40">
        <v>2012</v>
      </c>
      <c r="E53" s="41">
        <v>0.43263888888888885</v>
      </c>
      <c r="F53" s="41">
        <v>0.43541666666666662</v>
      </c>
      <c r="G53" s="41">
        <f t="shared" si="330"/>
        <v>2.7777777777777679E-3</v>
      </c>
      <c r="H53" s="42">
        <v>2</v>
      </c>
      <c r="I53" s="38">
        <v>2</v>
      </c>
      <c r="J53" s="38">
        <v>11</v>
      </c>
      <c r="K53" s="38">
        <v>11</v>
      </c>
      <c r="L53" s="38" t="s">
        <v>180</v>
      </c>
      <c r="M53" s="38" t="s">
        <v>181</v>
      </c>
      <c r="N53" s="38">
        <v>1</v>
      </c>
      <c r="O53" s="56">
        <f t="shared" si="331"/>
        <v>26.07</v>
      </c>
      <c r="P53" s="56">
        <v>7.9</v>
      </c>
      <c r="Q53" s="56">
        <f t="shared" si="332"/>
        <v>24.419999999999998</v>
      </c>
      <c r="R53" s="56">
        <v>7.4</v>
      </c>
      <c r="S53" s="57">
        <f t="shared" si="333"/>
        <v>26.07</v>
      </c>
      <c r="T53" s="57">
        <f t="shared" si="334"/>
        <v>7.9</v>
      </c>
      <c r="U53" s="56">
        <f t="shared" si="335"/>
        <v>25.244999999999997</v>
      </c>
      <c r="V53" s="56">
        <f t="shared" si="336"/>
        <v>7.65</v>
      </c>
      <c r="W53" s="58">
        <v>24.655249999999999</v>
      </c>
      <c r="X53" s="58">
        <v>112.17619999999999</v>
      </c>
      <c r="Y53" s="59">
        <f t="shared" si="337"/>
        <v>78.800000000000011</v>
      </c>
      <c r="Z53" s="59">
        <v>26</v>
      </c>
      <c r="AA53" s="46">
        <v>9</v>
      </c>
      <c r="AB53" s="46">
        <v>210</v>
      </c>
      <c r="AC53" s="47" t="s">
        <v>248</v>
      </c>
      <c r="AD53" s="40">
        <v>5</v>
      </c>
      <c r="AE53" s="48"/>
      <c r="AF53" s="48"/>
    </row>
    <row r="54" spans="1:33">
      <c r="A54" s="38" t="s">
        <v>222</v>
      </c>
      <c r="B54" s="38" t="s">
        <v>116</v>
      </c>
      <c r="C54" s="39">
        <v>41193</v>
      </c>
      <c r="D54" s="40">
        <v>2012</v>
      </c>
      <c r="E54" s="41">
        <v>0.42499999999999999</v>
      </c>
      <c r="F54" s="41">
        <v>0.42777777777777781</v>
      </c>
      <c r="G54" s="41">
        <f t="shared" si="330"/>
        <v>2.7777777777778234E-3</v>
      </c>
      <c r="H54" s="42">
        <v>2</v>
      </c>
      <c r="I54" s="38">
        <v>2</v>
      </c>
      <c r="J54" s="38">
        <v>12</v>
      </c>
      <c r="K54" s="38">
        <v>12</v>
      </c>
      <c r="L54" s="38" t="s">
        <v>180</v>
      </c>
      <c r="M54" s="38" t="s">
        <v>181</v>
      </c>
      <c r="N54" s="38">
        <v>1</v>
      </c>
      <c r="O54" s="56">
        <f t="shared" si="331"/>
        <v>26.729999999999997</v>
      </c>
      <c r="P54" s="56">
        <v>8.1</v>
      </c>
      <c r="Q54" s="56">
        <f t="shared" si="332"/>
        <v>27.72</v>
      </c>
      <c r="R54" s="56">
        <v>8.4</v>
      </c>
      <c r="S54" s="57">
        <f t="shared" si="333"/>
        <v>27.72</v>
      </c>
      <c r="T54" s="57">
        <f t="shared" si="334"/>
        <v>8.4</v>
      </c>
      <c r="U54" s="56">
        <f t="shared" si="335"/>
        <v>27.224999999999998</v>
      </c>
      <c r="V54" s="56">
        <f t="shared" si="336"/>
        <v>8.25</v>
      </c>
      <c r="W54" s="58">
        <v>24.6553</v>
      </c>
      <c r="X54" s="58">
        <v>112.1764</v>
      </c>
      <c r="Y54" s="59">
        <f t="shared" si="337"/>
        <v>78.800000000000011</v>
      </c>
      <c r="Z54" s="59">
        <v>26</v>
      </c>
      <c r="AA54" s="46">
        <v>9</v>
      </c>
      <c r="AB54" s="46">
        <v>60</v>
      </c>
      <c r="AC54" s="47" t="s">
        <v>248</v>
      </c>
      <c r="AD54" s="40">
        <v>17</v>
      </c>
      <c r="AE54" s="48"/>
      <c r="AF54" s="48"/>
    </row>
    <row r="55" spans="1:33">
      <c r="A55" s="38" t="s">
        <v>224</v>
      </c>
      <c r="B55" s="38" t="s">
        <v>175</v>
      </c>
      <c r="C55" s="39">
        <v>41193</v>
      </c>
      <c r="D55" s="40">
        <v>2012</v>
      </c>
      <c r="E55" s="41">
        <v>0.39583333333333331</v>
      </c>
      <c r="F55" s="41">
        <v>0.39930555555555558</v>
      </c>
      <c r="G55" s="41">
        <f t="shared" ref="G55" si="338">F55-E55</f>
        <v>3.4722222222222654E-3</v>
      </c>
      <c r="H55" s="42">
        <v>2</v>
      </c>
      <c r="I55" s="38">
        <v>2</v>
      </c>
      <c r="J55" s="38">
        <v>1</v>
      </c>
      <c r="K55" s="38">
        <v>1</v>
      </c>
      <c r="L55" s="38" t="s">
        <v>234</v>
      </c>
      <c r="M55" s="38" t="s">
        <v>235</v>
      </c>
      <c r="N55" s="38">
        <v>2</v>
      </c>
      <c r="O55" s="56">
        <f t="shared" si="331"/>
        <v>80.19</v>
      </c>
      <c r="P55" s="82">
        <v>24.3</v>
      </c>
      <c r="Q55" s="56">
        <f t="shared" si="332"/>
        <v>83.16</v>
      </c>
      <c r="R55" s="56">
        <v>25.2</v>
      </c>
      <c r="S55" s="57">
        <f t="shared" si="333"/>
        <v>83.16</v>
      </c>
      <c r="T55" s="57">
        <f t="shared" si="334"/>
        <v>25.2</v>
      </c>
      <c r="U55" s="56">
        <f t="shared" si="335"/>
        <v>81.674999999999997</v>
      </c>
      <c r="V55" s="56">
        <f t="shared" si="336"/>
        <v>24.75</v>
      </c>
      <c r="W55" s="58">
        <v>24.556000000000001</v>
      </c>
      <c r="X55" s="58">
        <v>112.10503</v>
      </c>
      <c r="Y55" s="59">
        <f t="shared" si="337"/>
        <v>82.4</v>
      </c>
      <c r="Z55" s="83">
        <v>28</v>
      </c>
      <c r="AA55" s="84">
        <v>20</v>
      </c>
      <c r="AB55" s="84">
        <v>180</v>
      </c>
      <c r="AC55" s="47" t="s">
        <v>248</v>
      </c>
      <c r="AD55" s="40">
        <v>50</v>
      </c>
      <c r="AE55" s="48"/>
      <c r="AF55" s="48">
        <v>20</v>
      </c>
      <c r="AG55" s="49">
        <f t="shared" ref="AG55:AG81" si="339">(AD55*30)/AF55</f>
        <v>75</v>
      </c>
    </row>
    <row r="56" spans="1:33">
      <c r="A56" s="38" t="s">
        <v>225</v>
      </c>
      <c r="B56" s="38" t="s">
        <v>118</v>
      </c>
      <c r="C56" s="39">
        <v>41193</v>
      </c>
      <c r="D56" s="40">
        <v>2012</v>
      </c>
      <c r="E56" s="41">
        <v>0.39444444444444443</v>
      </c>
      <c r="F56" s="41">
        <v>0.39930555555555558</v>
      </c>
      <c r="G56" s="41">
        <f t="shared" ref="G56" si="340">F56-E56</f>
        <v>4.8611111111111494E-3</v>
      </c>
      <c r="H56" s="57">
        <v>2</v>
      </c>
      <c r="I56" s="57">
        <v>2</v>
      </c>
      <c r="J56" s="57">
        <v>2</v>
      </c>
      <c r="K56" s="57">
        <v>2</v>
      </c>
      <c r="L56" s="38" t="s">
        <v>234</v>
      </c>
      <c r="M56" s="38" t="s">
        <v>235</v>
      </c>
      <c r="N56" s="57">
        <v>2</v>
      </c>
      <c r="O56" s="56">
        <f t="shared" si="331"/>
        <v>66.33</v>
      </c>
      <c r="P56" s="82">
        <v>20.100000000000001</v>
      </c>
      <c r="Q56" s="56">
        <f t="shared" si="332"/>
        <v>68.969999999999985</v>
      </c>
      <c r="R56" s="56">
        <v>20.9</v>
      </c>
      <c r="S56" s="57">
        <f t="shared" si="333"/>
        <v>68.969999999999985</v>
      </c>
      <c r="T56" s="57">
        <f t="shared" si="334"/>
        <v>20.9</v>
      </c>
      <c r="U56" s="56">
        <f t="shared" si="335"/>
        <v>67.649999999999991</v>
      </c>
      <c r="V56" s="56">
        <f t="shared" si="336"/>
        <v>20.5</v>
      </c>
      <c r="W56" s="58">
        <v>24.556000000000001</v>
      </c>
      <c r="X56" s="58">
        <v>112.10503</v>
      </c>
      <c r="Y56" s="59">
        <f t="shared" si="337"/>
        <v>82.4</v>
      </c>
      <c r="Z56" s="83">
        <v>28</v>
      </c>
      <c r="AA56" s="84">
        <v>20</v>
      </c>
      <c r="AB56" s="84">
        <v>180</v>
      </c>
      <c r="AC56" s="47" t="s">
        <v>248</v>
      </c>
      <c r="AD56" s="40">
        <v>50</v>
      </c>
      <c r="AE56" s="48"/>
      <c r="AF56" s="48">
        <v>26</v>
      </c>
      <c r="AG56" s="49">
        <f t="shared" si="339"/>
        <v>57.692307692307693</v>
      </c>
    </row>
    <row r="57" spans="1:33">
      <c r="A57" s="38" t="s">
        <v>225</v>
      </c>
      <c r="B57" s="38" t="s">
        <v>118</v>
      </c>
      <c r="C57" s="39">
        <v>41193</v>
      </c>
      <c r="D57" s="40">
        <v>2012</v>
      </c>
      <c r="E57" s="41">
        <v>0.39444444444444443</v>
      </c>
      <c r="F57" s="41">
        <v>0.39930555555555558</v>
      </c>
      <c r="G57" s="41">
        <f t="shared" ref="G57:G58" si="341">F57-E57</f>
        <v>4.8611111111111494E-3</v>
      </c>
      <c r="H57" s="57">
        <v>2</v>
      </c>
      <c r="I57" s="57">
        <v>2</v>
      </c>
      <c r="J57" s="57">
        <v>2</v>
      </c>
      <c r="K57" s="57">
        <v>2</v>
      </c>
      <c r="L57" s="38" t="s">
        <v>234</v>
      </c>
      <c r="M57" s="38" t="s">
        <v>235</v>
      </c>
      <c r="N57" s="57">
        <v>2</v>
      </c>
      <c r="O57" s="56">
        <f t="shared" ref="O57:O59" si="342">(P57*3.3)</f>
        <v>66.33</v>
      </c>
      <c r="P57" s="82">
        <v>20.100000000000001</v>
      </c>
      <c r="Q57" s="56">
        <f t="shared" ref="Q57:Q59" si="343">(R57*3.3)</f>
        <v>68.969999999999985</v>
      </c>
      <c r="R57" s="56">
        <v>20.9</v>
      </c>
      <c r="S57" s="57">
        <f t="shared" ref="S57:S59" si="344">MAX(O57,Q57,)</f>
        <v>68.969999999999985</v>
      </c>
      <c r="T57" s="57">
        <f t="shared" ref="T57:T59" si="345">MAX(P57,R57)</f>
        <v>20.9</v>
      </c>
      <c r="U57" s="56">
        <f t="shared" ref="U57:U59" si="346">AVERAGE(O57,Q57)</f>
        <v>67.649999999999991</v>
      </c>
      <c r="V57" s="56">
        <f t="shared" ref="V57:V59" si="347">AVERAGE(P57,R57)</f>
        <v>20.5</v>
      </c>
      <c r="W57" s="58">
        <v>24.556000000000001</v>
      </c>
      <c r="X57" s="58">
        <v>112.10503</v>
      </c>
      <c r="Y57" s="59">
        <f t="shared" ref="Y57:Y59" si="348">(Z57*1.8)+32</f>
        <v>82.4</v>
      </c>
      <c r="Z57" s="83">
        <v>28</v>
      </c>
      <c r="AA57" s="84">
        <v>20</v>
      </c>
      <c r="AB57" s="84">
        <v>180</v>
      </c>
      <c r="AC57" s="47" t="s">
        <v>31</v>
      </c>
      <c r="AD57" s="40">
        <v>1</v>
      </c>
      <c r="AE57" s="48"/>
      <c r="AF57" s="48"/>
    </row>
    <row r="58" spans="1:33">
      <c r="A58" s="38" t="s">
        <v>226</v>
      </c>
      <c r="B58" s="38" t="s">
        <v>115</v>
      </c>
      <c r="C58" s="39">
        <v>41193</v>
      </c>
      <c r="D58" s="40">
        <v>2012</v>
      </c>
      <c r="E58" s="41">
        <v>0.39861111111111108</v>
      </c>
      <c r="F58" s="41">
        <v>0.40208333333333335</v>
      </c>
      <c r="G58" s="41">
        <f t="shared" si="341"/>
        <v>3.4722222222222654E-3</v>
      </c>
      <c r="H58" s="57">
        <v>2</v>
      </c>
      <c r="I58" s="57">
        <v>2</v>
      </c>
      <c r="J58" s="57">
        <v>3</v>
      </c>
      <c r="K58" s="57">
        <v>3</v>
      </c>
      <c r="L58" s="38" t="s">
        <v>234</v>
      </c>
      <c r="M58" s="38" t="s">
        <v>235</v>
      </c>
      <c r="N58" s="57">
        <v>2</v>
      </c>
      <c r="O58" s="56">
        <f t="shared" si="342"/>
        <v>69.3</v>
      </c>
      <c r="P58" s="82">
        <v>21</v>
      </c>
      <c r="Q58" s="56">
        <f t="shared" si="343"/>
        <v>73.259999999999991</v>
      </c>
      <c r="R58" s="56">
        <v>22.2</v>
      </c>
      <c r="S58" s="57">
        <f t="shared" si="344"/>
        <v>73.259999999999991</v>
      </c>
      <c r="T58" s="57">
        <f t="shared" si="345"/>
        <v>22.2</v>
      </c>
      <c r="U58" s="56">
        <f t="shared" si="346"/>
        <v>71.28</v>
      </c>
      <c r="V58" s="56">
        <f t="shared" si="347"/>
        <v>21.6</v>
      </c>
      <c r="W58" s="58">
        <v>24.556000000000001</v>
      </c>
      <c r="X58" s="58">
        <v>112.10503</v>
      </c>
      <c r="Y58" s="59">
        <f t="shared" si="348"/>
        <v>77</v>
      </c>
      <c r="Z58" s="83">
        <v>25</v>
      </c>
      <c r="AA58" s="84">
        <v>30</v>
      </c>
      <c r="AB58" s="84">
        <v>0</v>
      </c>
      <c r="AC58" s="47" t="s">
        <v>248</v>
      </c>
      <c r="AD58" s="40">
        <v>32</v>
      </c>
      <c r="AE58" s="48"/>
      <c r="AF58" s="48"/>
    </row>
    <row r="59" spans="1:33">
      <c r="A59" s="38" t="s">
        <v>236</v>
      </c>
      <c r="B59" s="38" t="s">
        <v>28</v>
      </c>
      <c r="C59" s="39">
        <v>41195</v>
      </c>
      <c r="D59" s="40">
        <v>2012</v>
      </c>
      <c r="E59" s="41">
        <v>0.40486111111111112</v>
      </c>
      <c r="F59" s="41">
        <v>0.40902777777777777</v>
      </c>
      <c r="G59" s="41">
        <f t="shared" ref="G59" si="349">F59-E59</f>
        <v>4.1666666666666519E-3</v>
      </c>
      <c r="H59" s="57">
        <v>2</v>
      </c>
      <c r="I59" s="57">
        <v>1</v>
      </c>
      <c r="J59" s="57">
        <v>4</v>
      </c>
      <c r="K59" s="57">
        <v>4</v>
      </c>
      <c r="L59" s="85" t="s">
        <v>234</v>
      </c>
      <c r="M59" s="85" t="s">
        <v>235</v>
      </c>
      <c r="N59" s="57">
        <v>2</v>
      </c>
      <c r="O59" s="56">
        <f t="shared" si="342"/>
        <v>69.3</v>
      </c>
      <c r="P59" s="82">
        <v>21</v>
      </c>
      <c r="Q59" s="56">
        <f t="shared" si="343"/>
        <v>72.599999999999994</v>
      </c>
      <c r="R59" s="56">
        <v>22</v>
      </c>
      <c r="S59" s="57">
        <f t="shared" si="344"/>
        <v>72.599999999999994</v>
      </c>
      <c r="T59" s="57">
        <f t="shared" si="345"/>
        <v>22</v>
      </c>
      <c r="U59" s="56">
        <f t="shared" si="346"/>
        <v>70.949999999999989</v>
      </c>
      <c r="V59" s="56">
        <f t="shared" si="347"/>
        <v>21.5</v>
      </c>
      <c r="W59" s="58">
        <v>24.558810000000001</v>
      </c>
      <c r="X59" s="58">
        <v>112.10587</v>
      </c>
      <c r="Y59" s="59">
        <f t="shared" si="348"/>
        <v>78.800000000000011</v>
      </c>
      <c r="Z59" s="83">
        <v>26</v>
      </c>
      <c r="AA59" s="84">
        <v>6</v>
      </c>
      <c r="AB59" s="84">
        <v>180</v>
      </c>
      <c r="AC59" s="47" t="s">
        <v>248</v>
      </c>
      <c r="AD59" s="40">
        <v>50</v>
      </c>
      <c r="AE59" s="48"/>
      <c r="AF59" s="48">
        <v>15</v>
      </c>
      <c r="AG59" s="49">
        <f t="shared" si="339"/>
        <v>100</v>
      </c>
    </row>
    <row r="60" spans="1:33" s="87" customFormat="1">
      <c r="A60" s="47" t="s">
        <v>237</v>
      </c>
      <c r="B60" s="86" t="s">
        <v>114</v>
      </c>
      <c r="C60" s="39">
        <v>41195</v>
      </c>
      <c r="D60" s="87">
        <v>2012</v>
      </c>
      <c r="E60" s="88">
        <v>0.40972222222222227</v>
      </c>
      <c r="F60" s="88">
        <v>0.41250000000000003</v>
      </c>
      <c r="G60" s="88">
        <v>4.8611111111111494E-3</v>
      </c>
      <c r="H60" s="57">
        <v>2</v>
      </c>
      <c r="I60" s="57">
        <v>1</v>
      </c>
      <c r="J60" s="57">
        <v>5</v>
      </c>
      <c r="K60" s="57">
        <v>5</v>
      </c>
      <c r="L60" s="85" t="s">
        <v>234</v>
      </c>
      <c r="M60" s="85" t="s">
        <v>235</v>
      </c>
      <c r="N60" s="57">
        <v>2</v>
      </c>
      <c r="O60" s="56">
        <v>69.3</v>
      </c>
      <c r="P60" s="82">
        <v>21</v>
      </c>
      <c r="Q60" s="56">
        <v>69.3</v>
      </c>
      <c r="R60" s="56">
        <v>21</v>
      </c>
      <c r="S60" s="57">
        <v>69.3</v>
      </c>
      <c r="T60" s="57">
        <v>21</v>
      </c>
      <c r="U60" s="56">
        <v>69.3</v>
      </c>
      <c r="V60" s="56">
        <v>21</v>
      </c>
      <c r="W60" s="58">
        <v>24.558810000000001</v>
      </c>
      <c r="X60" s="58">
        <v>112.10587</v>
      </c>
      <c r="Y60" s="59">
        <v>78.800000000000011</v>
      </c>
      <c r="Z60" s="83">
        <v>26</v>
      </c>
      <c r="AA60" s="84">
        <v>6</v>
      </c>
      <c r="AB60" s="84">
        <v>180</v>
      </c>
      <c r="AC60" s="89" t="s">
        <v>248</v>
      </c>
      <c r="AD60" s="86">
        <v>31</v>
      </c>
      <c r="AE60" s="86"/>
      <c r="AF60" s="90"/>
      <c r="AG60" s="84"/>
    </row>
    <row r="61" spans="1:33" s="87" customFormat="1">
      <c r="A61" s="47" t="s">
        <v>238</v>
      </c>
      <c r="B61" s="86" t="s">
        <v>119</v>
      </c>
      <c r="C61" s="39">
        <v>41195</v>
      </c>
      <c r="D61" s="87">
        <v>2012</v>
      </c>
      <c r="E61" s="88">
        <v>0.39097222222222222</v>
      </c>
      <c r="F61" s="88">
        <v>0.39513888888888887</v>
      </c>
      <c r="G61" s="88">
        <v>2.7777777777777679E-3</v>
      </c>
      <c r="H61" s="57">
        <v>2</v>
      </c>
      <c r="I61" s="57">
        <v>1</v>
      </c>
      <c r="J61" s="57">
        <v>6</v>
      </c>
      <c r="K61" s="57">
        <v>6</v>
      </c>
      <c r="L61" s="85" t="s">
        <v>234</v>
      </c>
      <c r="M61" s="85" t="s">
        <v>235</v>
      </c>
      <c r="N61" s="57">
        <v>2</v>
      </c>
      <c r="O61" s="56">
        <v>66</v>
      </c>
      <c r="P61" s="82">
        <v>20</v>
      </c>
      <c r="Q61" s="56">
        <v>65.009999999999991</v>
      </c>
      <c r="R61" s="56">
        <v>19.7</v>
      </c>
      <c r="S61" s="57">
        <v>66</v>
      </c>
      <c r="T61" s="57">
        <v>20</v>
      </c>
      <c r="U61" s="56">
        <v>65.504999999999995</v>
      </c>
      <c r="V61" s="56">
        <v>19.850000000000001</v>
      </c>
      <c r="W61" s="58">
        <v>24.558479999999999</v>
      </c>
      <c r="X61" s="58">
        <v>112.1056</v>
      </c>
      <c r="Y61" s="59">
        <v>77</v>
      </c>
      <c r="Z61" s="83">
        <v>25</v>
      </c>
      <c r="AA61" s="84">
        <v>7</v>
      </c>
      <c r="AB61" s="84">
        <v>300</v>
      </c>
      <c r="AC61" s="89" t="s">
        <v>248</v>
      </c>
      <c r="AD61" s="86">
        <v>50</v>
      </c>
      <c r="AE61" s="86"/>
      <c r="AF61" s="90">
        <v>20</v>
      </c>
      <c r="AG61" s="49">
        <f t="shared" si="339"/>
        <v>75</v>
      </c>
    </row>
    <row r="62" spans="1:33" s="87" customFormat="1">
      <c r="A62" s="47" t="s">
        <v>239</v>
      </c>
      <c r="B62" s="86" t="s">
        <v>116</v>
      </c>
      <c r="C62" s="39">
        <v>41195</v>
      </c>
      <c r="D62" s="87">
        <v>2012</v>
      </c>
      <c r="E62" s="41">
        <v>0.39374999999999999</v>
      </c>
      <c r="F62" s="41">
        <v>0.39652777777777781</v>
      </c>
      <c r="G62" s="88">
        <v>5.5555555555555358E-3</v>
      </c>
      <c r="H62" s="57">
        <v>2</v>
      </c>
      <c r="I62" s="57">
        <v>1</v>
      </c>
      <c r="J62" s="57">
        <v>7</v>
      </c>
      <c r="K62" s="57">
        <v>7</v>
      </c>
      <c r="L62" s="85" t="s">
        <v>234</v>
      </c>
      <c r="M62" s="85" t="s">
        <v>235</v>
      </c>
      <c r="N62" s="57">
        <v>2</v>
      </c>
      <c r="O62" s="56">
        <v>65.34</v>
      </c>
      <c r="P62" s="82">
        <v>19.8</v>
      </c>
      <c r="Q62" s="56">
        <v>66.33</v>
      </c>
      <c r="R62" s="56">
        <v>20.100000000000001</v>
      </c>
      <c r="S62" s="57">
        <v>66.33</v>
      </c>
      <c r="T62" s="57">
        <v>20.100000000000001</v>
      </c>
      <c r="U62" s="56">
        <v>65.835000000000008</v>
      </c>
      <c r="V62" s="56">
        <v>19.950000000000003</v>
      </c>
      <c r="W62" s="58">
        <v>24.558479999999999</v>
      </c>
      <c r="X62" s="58">
        <v>112.1056</v>
      </c>
      <c r="Y62" s="59">
        <v>77</v>
      </c>
      <c r="Z62" s="83">
        <v>25</v>
      </c>
      <c r="AA62" s="84">
        <v>8</v>
      </c>
      <c r="AB62" s="84">
        <v>120</v>
      </c>
      <c r="AC62" s="86" t="s">
        <v>248</v>
      </c>
      <c r="AD62" s="86">
        <v>50</v>
      </c>
      <c r="AE62" s="86"/>
      <c r="AF62" s="90">
        <v>14</v>
      </c>
      <c r="AG62" s="49">
        <f t="shared" si="339"/>
        <v>107.14285714285714</v>
      </c>
    </row>
    <row r="63" spans="1:33">
      <c r="A63" s="38" t="s">
        <v>228</v>
      </c>
      <c r="B63" s="38" t="s">
        <v>175</v>
      </c>
      <c r="C63" s="39">
        <v>41195</v>
      </c>
      <c r="D63" s="40">
        <v>2012</v>
      </c>
      <c r="E63" s="41">
        <v>0.39374999999999999</v>
      </c>
      <c r="F63" s="41">
        <v>0.39652777777777781</v>
      </c>
      <c r="G63" s="41">
        <f t="shared" ref="G63" si="350">F63-E63</f>
        <v>2.7777777777778234E-3</v>
      </c>
      <c r="H63" s="57">
        <v>2</v>
      </c>
      <c r="I63" s="57">
        <v>1</v>
      </c>
      <c r="J63" s="57">
        <v>8</v>
      </c>
      <c r="K63" s="57">
        <v>8</v>
      </c>
      <c r="L63" s="38" t="s">
        <v>234</v>
      </c>
      <c r="M63" s="38" t="s">
        <v>235</v>
      </c>
      <c r="N63" s="57">
        <v>2</v>
      </c>
      <c r="O63" s="56">
        <f t="shared" ref="O63:O90" si="351">(P63*3.3)</f>
        <v>66</v>
      </c>
      <c r="P63" s="82">
        <v>20</v>
      </c>
      <c r="Q63" s="56">
        <f t="shared" ref="Q63:Q90" si="352">(R63*3.3)</f>
        <v>72.599999999999994</v>
      </c>
      <c r="R63" s="56">
        <v>22</v>
      </c>
      <c r="S63" s="57">
        <f t="shared" ref="S63:S73" si="353">MAX(O63,Q63,)</f>
        <v>72.599999999999994</v>
      </c>
      <c r="T63" s="57">
        <f t="shared" ref="T63:T76" si="354">MAX(P63,R63)</f>
        <v>22</v>
      </c>
      <c r="U63" s="56">
        <f t="shared" ref="U63:U73" si="355">AVERAGE(O63,Q63)</f>
        <v>69.3</v>
      </c>
      <c r="V63" s="56">
        <f t="shared" ref="V63:V73" si="356">AVERAGE(P63,R63)</f>
        <v>21</v>
      </c>
      <c r="W63" s="58">
        <v>24.557539999999999</v>
      </c>
      <c r="X63" s="58">
        <v>112.10553</v>
      </c>
      <c r="Y63" s="59">
        <f t="shared" ref="Y63:Y76" si="357">(Z63*1.8)+32</f>
        <v>77</v>
      </c>
      <c r="Z63" s="83">
        <v>25</v>
      </c>
      <c r="AA63" s="84">
        <v>8</v>
      </c>
      <c r="AB63" s="84">
        <v>180</v>
      </c>
      <c r="AC63" s="47" t="s">
        <v>248</v>
      </c>
      <c r="AD63" s="40">
        <v>50</v>
      </c>
      <c r="AE63" s="48"/>
      <c r="AF63" s="48">
        <v>19</v>
      </c>
      <c r="AG63" s="49">
        <f t="shared" si="339"/>
        <v>78.94736842105263</v>
      </c>
    </row>
    <row r="64" spans="1:33">
      <c r="A64" s="38" t="s">
        <v>227</v>
      </c>
      <c r="B64" s="38" t="s">
        <v>118</v>
      </c>
      <c r="C64" s="39">
        <v>41195</v>
      </c>
      <c r="D64" s="40">
        <v>2012</v>
      </c>
      <c r="E64" s="41">
        <v>0.39444444444444443</v>
      </c>
      <c r="F64" s="41">
        <v>0.39999999999999997</v>
      </c>
      <c r="G64" s="41">
        <f t="shared" ref="G64" si="358">F64-E64</f>
        <v>5.5555555555555358E-3</v>
      </c>
      <c r="H64" s="57">
        <v>2</v>
      </c>
      <c r="I64" s="57">
        <v>1</v>
      </c>
      <c r="J64" s="57">
        <v>9</v>
      </c>
      <c r="K64" s="57">
        <v>9</v>
      </c>
      <c r="L64" s="38" t="s">
        <v>234</v>
      </c>
      <c r="M64" s="38" t="s">
        <v>235</v>
      </c>
      <c r="N64" s="57">
        <v>2</v>
      </c>
      <c r="O64" s="56">
        <f t="shared" si="351"/>
        <v>63.03</v>
      </c>
      <c r="P64" s="82">
        <v>19.100000000000001</v>
      </c>
      <c r="Q64" s="56">
        <f t="shared" si="352"/>
        <v>56.396999999999998</v>
      </c>
      <c r="R64" s="56">
        <v>17.09</v>
      </c>
      <c r="S64" s="57">
        <f t="shared" si="353"/>
        <v>63.03</v>
      </c>
      <c r="T64" s="57">
        <f t="shared" si="354"/>
        <v>19.100000000000001</v>
      </c>
      <c r="U64" s="56">
        <f t="shared" si="355"/>
        <v>59.713499999999996</v>
      </c>
      <c r="V64" s="56">
        <f t="shared" si="356"/>
        <v>18.094999999999999</v>
      </c>
      <c r="W64" s="58">
        <v>24.557539999999999</v>
      </c>
      <c r="X64" s="58">
        <v>112.10553</v>
      </c>
      <c r="Y64" s="59">
        <f t="shared" si="357"/>
        <v>77</v>
      </c>
      <c r="Z64" s="83">
        <v>25</v>
      </c>
      <c r="AA64" s="84">
        <v>10</v>
      </c>
      <c r="AB64" s="84">
        <v>180</v>
      </c>
      <c r="AC64" s="47" t="s">
        <v>248</v>
      </c>
      <c r="AD64" s="47">
        <v>50</v>
      </c>
      <c r="AE64" s="55"/>
      <c r="AF64" s="48">
        <v>14</v>
      </c>
      <c r="AG64" s="49">
        <f t="shared" si="339"/>
        <v>107.14285714285714</v>
      </c>
    </row>
    <row r="65" spans="1:34">
      <c r="A65" s="38" t="s">
        <v>229</v>
      </c>
      <c r="B65" s="38" t="s">
        <v>115</v>
      </c>
      <c r="C65" s="39">
        <v>41195</v>
      </c>
      <c r="D65" s="40">
        <v>2012</v>
      </c>
      <c r="E65" s="41">
        <v>0.38958333333333334</v>
      </c>
      <c r="F65" s="41">
        <v>0.39305555555555555</v>
      </c>
      <c r="G65" s="41">
        <f t="shared" ref="G65:G75" si="359">F65-E65</f>
        <v>3.4722222222222099E-3</v>
      </c>
      <c r="H65" s="57">
        <v>2</v>
      </c>
      <c r="I65" s="57">
        <v>1</v>
      </c>
      <c r="J65" s="57">
        <v>10</v>
      </c>
      <c r="K65" s="57">
        <v>10</v>
      </c>
      <c r="L65" s="38" t="s">
        <v>234</v>
      </c>
      <c r="M65" s="38" t="s">
        <v>235</v>
      </c>
      <c r="N65" s="57">
        <v>2</v>
      </c>
      <c r="O65" s="56">
        <f t="shared" si="351"/>
        <v>66</v>
      </c>
      <c r="P65" s="82">
        <v>20</v>
      </c>
      <c r="Q65" s="56">
        <f t="shared" si="352"/>
        <v>70.289999999999992</v>
      </c>
      <c r="R65" s="56">
        <v>21.3</v>
      </c>
      <c r="S65" s="57">
        <f t="shared" si="353"/>
        <v>70.289999999999992</v>
      </c>
      <c r="T65" s="57">
        <f t="shared" si="354"/>
        <v>21.3</v>
      </c>
      <c r="U65" s="56">
        <f t="shared" si="355"/>
        <v>68.144999999999996</v>
      </c>
      <c r="V65" s="56">
        <f t="shared" si="356"/>
        <v>20.65</v>
      </c>
      <c r="W65" s="58">
        <v>24.557539999999999</v>
      </c>
      <c r="X65" s="58">
        <v>112.10553</v>
      </c>
      <c r="Y65" s="59">
        <f t="shared" si="357"/>
        <v>77</v>
      </c>
      <c r="Z65" s="83">
        <v>25</v>
      </c>
      <c r="AA65" s="84">
        <v>10</v>
      </c>
      <c r="AB65" s="84">
        <v>0</v>
      </c>
      <c r="AC65" s="47" t="s">
        <v>248</v>
      </c>
      <c r="AD65" s="47">
        <v>27</v>
      </c>
      <c r="AE65" s="55"/>
      <c r="AF65" s="48"/>
    </row>
    <row r="66" spans="1:34">
      <c r="A66" s="38" t="s">
        <v>224</v>
      </c>
      <c r="B66" s="38" t="s">
        <v>175</v>
      </c>
      <c r="C66" s="39">
        <v>41193</v>
      </c>
      <c r="D66" s="40">
        <v>2012</v>
      </c>
      <c r="E66" s="41">
        <v>0.4548611111111111</v>
      </c>
      <c r="F66" s="41">
        <v>0.45833333333333331</v>
      </c>
      <c r="G66" s="41">
        <f t="shared" si="359"/>
        <v>3.4722222222222099E-3</v>
      </c>
      <c r="H66" s="57">
        <v>2</v>
      </c>
      <c r="I66" s="57">
        <v>1</v>
      </c>
      <c r="J66" s="57">
        <v>1</v>
      </c>
      <c r="K66" s="57">
        <v>1</v>
      </c>
      <c r="L66" s="85" t="s">
        <v>232</v>
      </c>
      <c r="M66" s="85" t="s">
        <v>233</v>
      </c>
      <c r="N66" s="57">
        <v>2</v>
      </c>
      <c r="O66" s="56">
        <f t="shared" si="351"/>
        <v>27.39</v>
      </c>
      <c r="P66" s="82">
        <v>8.3000000000000007</v>
      </c>
      <c r="Q66" s="56">
        <f t="shared" si="352"/>
        <v>22.439999999999998</v>
      </c>
      <c r="R66" s="56">
        <v>6.8</v>
      </c>
      <c r="S66" s="57">
        <f t="shared" si="353"/>
        <v>27.39</v>
      </c>
      <c r="T66" s="57">
        <f t="shared" si="354"/>
        <v>8.3000000000000007</v>
      </c>
      <c r="U66" s="56">
        <f t="shared" si="355"/>
        <v>24.914999999999999</v>
      </c>
      <c r="V66" s="56">
        <f t="shared" si="356"/>
        <v>7.5500000000000007</v>
      </c>
      <c r="W66" s="58">
        <v>24.558</v>
      </c>
      <c r="X66" s="58">
        <v>112.10324</v>
      </c>
      <c r="Y66" s="59">
        <f t="shared" si="357"/>
        <v>77</v>
      </c>
      <c r="Z66" s="83">
        <v>25</v>
      </c>
      <c r="AA66" s="84">
        <v>10</v>
      </c>
      <c r="AB66" s="84">
        <v>330</v>
      </c>
      <c r="AC66" s="47" t="s">
        <v>248</v>
      </c>
      <c r="AD66" s="40">
        <v>26</v>
      </c>
      <c r="AE66" s="48"/>
      <c r="AF66" s="48"/>
      <c r="AH66" s="47" t="s">
        <v>223</v>
      </c>
    </row>
    <row r="67" spans="1:34">
      <c r="A67" s="38" t="s">
        <v>225</v>
      </c>
      <c r="B67" s="38" t="s">
        <v>118</v>
      </c>
      <c r="C67" s="39">
        <v>41193</v>
      </c>
      <c r="D67" s="40">
        <v>2012</v>
      </c>
      <c r="E67" s="41">
        <v>0.47847222222222219</v>
      </c>
      <c r="F67" s="41">
        <v>0.4826388888888889</v>
      </c>
      <c r="G67" s="41">
        <f t="shared" si="359"/>
        <v>4.1666666666667074E-3</v>
      </c>
      <c r="H67" s="57">
        <v>2</v>
      </c>
      <c r="I67" s="57">
        <v>1</v>
      </c>
      <c r="J67" s="57">
        <v>2</v>
      </c>
      <c r="K67" s="57">
        <v>2</v>
      </c>
      <c r="L67" s="85" t="s">
        <v>232</v>
      </c>
      <c r="M67" s="85" t="s">
        <v>233</v>
      </c>
      <c r="N67" s="57">
        <v>2</v>
      </c>
      <c r="O67" s="56">
        <f t="shared" si="351"/>
        <v>27.39</v>
      </c>
      <c r="P67" s="82">
        <v>8.3000000000000007</v>
      </c>
      <c r="Q67" s="56">
        <f t="shared" si="352"/>
        <v>22.439999999999998</v>
      </c>
      <c r="R67" s="56">
        <v>6.8</v>
      </c>
      <c r="S67" s="57">
        <f t="shared" si="353"/>
        <v>27.39</v>
      </c>
      <c r="T67" s="57">
        <f t="shared" si="354"/>
        <v>8.3000000000000007</v>
      </c>
      <c r="U67" s="56">
        <f t="shared" si="355"/>
        <v>24.914999999999999</v>
      </c>
      <c r="V67" s="56">
        <f t="shared" si="356"/>
        <v>7.5500000000000007</v>
      </c>
      <c r="W67" s="58">
        <v>24.558</v>
      </c>
      <c r="X67" s="58">
        <v>112.10324</v>
      </c>
      <c r="Y67" s="59">
        <f t="shared" si="357"/>
        <v>77</v>
      </c>
      <c r="Z67" s="83">
        <v>25</v>
      </c>
      <c r="AA67" s="84">
        <v>10</v>
      </c>
      <c r="AB67" s="84">
        <v>330</v>
      </c>
      <c r="AC67" s="47" t="s">
        <v>248</v>
      </c>
      <c r="AD67" s="40">
        <v>50</v>
      </c>
      <c r="AE67" s="48"/>
      <c r="AF67" s="48">
        <v>13</v>
      </c>
      <c r="AG67" s="49">
        <f t="shared" ref="AG67:AG69" si="360">(AD67*30)/AF67</f>
        <v>115.38461538461539</v>
      </c>
    </row>
    <row r="68" spans="1:34">
      <c r="A68" s="38" t="s">
        <v>226</v>
      </c>
      <c r="B68" s="38" t="s">
        <v>115</v>
      </c>
      <c r="C68" s="39">
        <v>41193</v>
      </c>
      <c r="D68" s="40">
        <v>2012</v>
      </c>
      <c r="E68" s="41">
        <v>0.45694444444444443</v>
      </c>
      <c r="F68" s="41">
        <v>0.46180555555555558</v>
      </c>
      <c r="G68" s="41">
        <f t="shared" si="359"/>
        <v>4.8611111111111494E-3</v>
      </c>
      <c r="H68" s="57">
        <v>2</v>
      </c>
      <c r="I68" s="57">
        <v>1</v>
      </c>
      <c r="J68" s="57">
        <v>3</v>
      </c>
      <c r="K68" s="57">
        <v>3</v>
      </c>
      <c r="L68" s="85" t="s">
        <v>232</v>
      </c>
      <c r="M68" s="85" t="s">
        <v>233</v>
      </c>
      <c r="N68" s="57">
        <v>2</v>
      </c>
      <c r="O68" s="56">
        <f t="shared" si="351"/>
        <v>30.029999999999998</v>
      </c>
      <c r="P68" s="82">
        <v>9.1</v>
      </c>
      <c r="Q68" s="56">
        <f t="shared" si="352"/>
        <v>37.29</v>
      </c>
      <c r="R68" s="56">
        <v>11.3</v>
      </c>
      <c r="S68" s="57">
        <f t="shared" si="353"/>
        <v>37.29</v>
      </c>
      <c r="T68" s="57">
        <f t="shared" si="354"/>
        <v>11.3</v>
      </c>
      <c r="U68" s="56">
        <f t="shared" si="355"/>
        <v>33.659999999999997</v>
      </c>
      <c r="V68" s="56">
        <f t="shared" si="356"/>
        <v>10.199999999999999</v>
      </c>
      <c r="W68" s="58">
        <v>24.558</v>
      </c>
      <c r="X68" s="58">
        <v>112.10324</v>
      </c>
      <c r="Y68" s="59">
        <f t="shared" si="357"/>
        <v>77</v>
      </c>
      <c r="Z68" s="83">
        <v>25</v>
      </c>
      <c r="AA68" s="84">
        <v>10</v>
      </c>
      <c r="AB68" s="84">
        <v>0</v>
      </c>
      <c r="AC68" s="47" t="s">
        <v>248</v>
      </c>
      <c r="AD68" s="40">
        <v>50</v>
      </c>
      <c r="AE68" s="48"/>
      <c r="AF68" s="48">
        <v>10</v>
      </c>
      <c r="AG68" s="49">
        <f t="shared" si="360"/>
        <v>150</v>
      </c>
    </row>
    <row r="69" spans="1:34">
      <c r="A69" s="47" t="s">
        <v>236</v>
      </c>
      <c r="B69" s="86" t="s">
        <v>28</v>
      </c>
      <c r="C69" s="39">
        <v>41195</v>
      </c>
      <c r="D69" s="87">
        <v>2012</v>
      </c>
      <c r="E69" s="88">
        <v>0.4513888888888889</v>
      </c>
      <c r="F69" s="91">
        <v>0.45555555555555555</v>
      </c>
      <c r="G69" s="88">
        <f t="shared" si="359"/>
        <v>4.1666666666666519E-3</v>
      </c>
      <c r="H69" s="57">
        <v>2</v>
      </c>
      <c r="I69" s="57">
        <v>2</v>
      </c>
      <c r="J69" s="57">
        <v>4</v>
      </c>
      <c r="K69" s="57">
        <v>4</v>
      </c>
      <c r="L69" s="85" t="s">
        <v>232</v>
      </c>
      <c r="M69" s="85" t="s">
        <v>233</v>
      </c>
      <c r="N69" s="57">
        <v>2</v>
      </c>
      <c r="O69" s="56">
        <f t="shared" si="351"/>
        <v>33</v>
      </c>
      <c r="P69" s="82">
        <v>10</v>
      </c>
      <c r="Q69" s="56">
        <f t="shared" si="352"/>
        <v>37.29</v>
      </c>
      <c r="R69" s="56">
        <v>11.3</v>
      </c>
      <c r="S69" s="57">
        <f t="shared" si="353"/>
        <v>37.29</v>
      </c>
      <c r="T69" s="57">
        <f t="shared" si="354"/>
        <v>11.3</v>
      </c>
      <c r="U69" s="56">
        <f t="shared" si="355"/>
        <v>35.144999999999996</v>
      </c>
      <c r="V69" s="56">
        <f t="shared" si="356"/>
        <v>10.65</v>
      </c>
      <c r="W69" s="58">
        <v>24.557569999999998</v>
      </c>
      <c r="X69" s="58">
        <v>112.10316</v>
      </c>
      <c r="Y69" s="59">
        <f t="shared" si="357"/>
        <v>73.400000000000006</v>
      </c>
      <c r="Z69" s="83">
        <v>23</v>
      </c>
      <c r="AA69" s="84">
        <v>5</v>
      </c>
      <c r="AB69" s="84">
        <v>180</v>
      </c>
      <c r="AC69" s="47" t="s">
        <v>248</v>
      </c>
      <c r="AD69" s="40">
        <v>50</v>
      </c>
      <c r="AE69" s="48"/>
      <c r="AF69" s="48">
        <v>28</v>
      </c>
      <c r="AG69" s="49">
        <f t="shared" si="360"/>
        <v>53.571428571428569</v>
      </c>
    </row>
    <row r="70" spans="1:34">
      <c r="A70" s="47" t="s">
        <v>237</v>
      </c>
      <c r="B70" s="86" t="s">
        <v>114</v>
      </c>
      <c r="C70" s="39">
        <v>41195</v>
      </c>
      <c r="D70" s="87">
        <v>2012</v>
      </c>
      <c r="E70" s="88">
        <v>0.45624999999999999</v>
      </c>
      <c r="F70" s="91">
        <v>0.46319444444444446</v>
      </c>
      <c r="G70" s="88">
        <f t="shared" ref="G70" si="361">F70-E70</f>
        <v>6.9444444444444753E-3</v>
      </c>
      <c r="H70" s="57">
        <v>2</v>
      </c>
      <c r="I70" s="57">
        <v>2</v>
      </c>
      <c r="J70" s="57">
        <v>5</v>
      </c>
      <c r="K70" s="57">
        <v>5</v>
      </c>
      <c r="L70" s="85" t="s">
        <v>232</v>
      </c>
      <c r="M70" s="85" t="s">
        <v>233</v>
      </c>
      <c r="N70" s="57">
        <v>2</v>
      </c>
      <c r="O70" s="56">
        <f t="shared" si="351"/>
        <v>36.299999999999997</v>
      </c>
      <c r="P70" s="82">
        <v>11</v>
      </c>
      <c r="Q70" s="56">
        <f t="shared" si="352"/>
        <v>37.29</v>
      </c>
      <c r="R70" s="56">
        <v>11.3</v>
      </c>
      <c r="S70" s="57">
        <f t="shared" si="353"/>
        <v>37.29</v>
      </c>
      <c r="T70" s="57">
        <f t="shared" si="354"/>
        <v>11.3</v>
      </c>
      <c r="U70" s="56">
        <f t="shared" si="355"/>
        <v>36.795000000000002</v>
      </c>
      <c r="V70" s="56">
        <f t="shared" si="356"/>
        <v>11.15</v>
      </c>
      <c r="W70" s="58">
        <v>24.557569999999998</v>
      </c>
      <c r="X70" s="58">
        <v>112.10316</v>
      </c>
      <c r="Y70" s="59">
        <f t="shared" si="357"/>
        <v>73.400000000000006</v>
      </c>
      <c r="Z70" s="83">
        <v>23</v>
      </c>
      <c r="AA70" s="84">
        <v>5</v>
      </c>
      <c r="AB70" s="84">
        <v>0</v>
      </c>
      <c r="AC70" s="47" t="s">
        <v>248</v>
      </c>
      <c r="AD70" s="40">
        <v>45</v>
      </c>
      <c r="AE70" s="48"/>
      <c r="AF70" s="48"/>
    </row>
    <row r="71" spans="1:34">
      <c r="A71" s="47" t="s">
        <v>238</v>
      </c>
      <c r="B71" s="86" t="s">
        <v>119</v>
      </c>
      <c r="C71" s="39">
        <v>41195</v>
      </c>
      <c r="D71" s="87">
        <v>2012</v>
      </c>
      <c r="E71" s="88">
        <v>0.47916666666666669</v>
      </c>
      <c r="F71" s="91">
        <v>0.48333333333333334</v>
      </c>
      <c r="G71" s="88">
        <f t="shared" ref="G71" si="362">F71-E71</f>
        <v>4.1666666666666519E-3</v>
      </c>
      <c r="H71" s="57">
        <v>2</v>
      </c>
      <c r="I71" s="57">
        <v>2</v>
      </c>
      <c r="J71" s="57">
        <v>6</v>
      </c>
      <c r="K71" s="57">
        <v>6</v>
      </c>
      <c r="L71" s="85" t="s">
        <v>232</v>
      </c>
      <c r="M71" s="85" t="s">
        <v>233</v>
      </c>
      <c r="N71" s="57">
        <v>2</v>
      </c>
      <c r="O71" s="56">
        <f t="shared" si="351"/>
        <v>35.309999999999995</v>
      </c>
      <c r="P71" s="82">
        <v>10.7</v>
      </c>
      <c r="Q71" s="56">
        <f t="shared" si="352"/>
        <v>37.619999999999997</v>
      </c>
      <c r="R71" s="56">
        <v>11.4</v>
      </c>
      <c r="S71" s="57">
        <f t="shared" si="353"/>
        <v>37.619999999999997</v>
      </c>
      <c r="T71" s="57">
        <f t="shared" si="354"/>
        <v>11.4</v>
      </c>
      <c r="U71" s="56">
        <f t="shared" si="355"/>
        <v>36.464999999999996</v>
      </c>
      <c r="V71" s="56">
        <f t="shared" si="356"/>
        <v>11.05</v>
      </c>
      <c r="W71" s="58">
        <v>24.550190000000001</v>
      </c>
      <c r="X71" s="58">
        <v>112.10317999999999</v>
      </c>
      <c r="Y71" s="59">
        <f t="shared" si="357"/>
        <v>77</v>
      </c>
      <c r="Z71" s="83">
        <v>25</v>
      </c>
      <c r="AA71" s="84">
        <v>4</v>
      </c>
      <c r="AB71" s="84">
        <v>300</v>
      </c>
      <c r="AC71" s="47" t="s">
        <v>248</v>
      </c>
      <c r="AD71" s="40">
        <v>26</v>
      </c>
      <c r="AE71" s="48"/>
      <c r="AF71" s="48"/>
    </row>
    <row r="72" spans="1:34">
      <c r="A72" s="47" t="s">
        <v>239</v>
      </c>
      <c r="B72" s="86" t="s">
        <v>116</v>
      </c>
      <c r="C72" s="39">
        <v>41195</v>
      </c>
      <c r="D72" s="87">
        <v>2012</v>
      </c>
      <c r="E72" s="88">
        <v>0.4375</v>
      </c>
      <c r="F72" s="91">
        <v>0.44166666666666665</v>
      </c>
      <c r="G72" s="88">
        <f t="shared" ref="G72" si="363">F72-E72</f>
        <v>4.1666666666666519E-3</v>
      </c>
      <c r="H72" s="57">
        <v>2</v>
      </c>
      <c r="I72" s="57">
        <v>2</v>
      </c>
      <c r="J72" s="57">
        <v>7</v>
      </c>
      <c r="K72" s="57">
        <v>7</v>
      </c>
      <c r="L72" s="85" t="s">
        <v>232</v>
      </c>
      <c r="M72" s="85" t="s">
        <v>233</v>
      </c>
      <c r="N72" s="57">
        <v>2</v>
      </c>
      <c r="O72" s="56">
        <f t="shared" si="351"/>
        <v>37.29</v>
      </c>
      <c r="P72" s="82">
        <v>11.3</v>
      </c>
      <c r="Q72" s="56">
        <f t="shared" si="352"/>
        <v>35.64</v>
      </c>
      <c r="R72" s="56">
        <v>10.8</v>
      </c>
      <c r="S72" s="57">
        <f t="shared" si="353"/>
        <v>37.29</v>
      </c>
      <c r="T72" s="57">
        <f t="shared" si="354"/>
        <v>11.3</v>
      </c>
      <c r="U72" s="56">
        <f t="shared" si="355"/>
        <v>36.465000000000003</v>
      </c>
      <c r="V72" s="56">
        <f t="shared" si="356"/>
        <v>11.05</v>
      </c>
      <c r="W72" s="58">
        <v>24.550190000000001</v>
      </c>
      <c r="X72" s="58">
        <v>112.10317999999999</v>
      </c>
      <c r="Y72" s="59">
        <f t="shared" si="357"/>
        <v>77</v>
      </c>
      <c r="Z72" s="83">
        <v>25</v>
      </c>
      <c r="AA72" s="84">
        <v>5</v>
      </c>
      <c r="AB72" s="84">
        <v>120</v>
      </c>
      <c r="AC72" s="47" t="s">
        <v>248</v>
      </c>
      <c r="AD72" s="40">
        <v>43</v>
      </c>
      <c r="AE72" s="48"/>
      <c r="AF72" s="48"/>
    </row>
    <row r="73" spans="1:34">
      <c r="A73" s="38" t="s">
        <v>228</v>
      </c>
      <c r="B73" s="38" t="s">
        <v>175</v>
      </c>
      <c r="C73" s="39">
        <v>41195</v>
      </c>
      <c r="D73" s="40">
        <v>2012</v>
      </c>
      <c r="E73" s="41">
        <v>0.43402777777777773</v>
      </c>
      <c r="F73" s="41">
        <v>0.4375</v>
      </c>
      <c r="G73" s="41">
        <f t="shared" si="359"/>
        <v>3.4722222222222654E-3</v>
      </c>
      <c r="H73" s="57">
        <v>2</v>
      </c>
      <c r="I73" s="57">
        <v>2</v>
      </c>
      <c r="J73" s="57">
        <v>8</v>
      </c>
      <c r="K73" s="57">
        <v>8</v>
      </c>
      <c r="L73" s="85" t="s">
        <v>232</v>
      </c>
      <c r="M73" s="85" t="s">
        <v>233</v>
      </c>
      <c r="N73" s="57">
        <v>2</v>
      </c>
      <c r="O73" s="56">
        <f t="shared" si="351"/>
        <v>33</v>
      </c>
      <c r="P73" s="82">
        <v>10</v>
      </c>
      <c r="Q73" s="56">
        <f t="shared" si="352"/>
        <v>33</v>
      </c>
      <c r="R73" s="56">
        <v>10</v>
      </c>
      <c r="S73" s="57">
        <f t="shared" si="353"/>
        <v>33</v>
      </c>
      <c r="T73" s="57">
        <f t="shared" si="354"/>
        <v>10</v>
      </c>
      <c r="U73" s="56">
        <f t="shared" si="355"/>
        <v>33</v>
      </c>
      <c r="V73" s="56">
        <f t="shared" si="356"/>
        <v>10</v>
      </c>
      <c r="W73" s="58">
        <v>24.559270000000001</v>
      </c>
      <c r="X73" s="58">
        <v>112.10365</v>
      </c>
      <c r="Y73" s="59">
        <f t="shared" si="357"/>
        <v>75.2</v>
      </c>
      <c r="Z73" s="83">
        <v>24</v>
      </c>
      <c r="AA73" s="84">
        <v>6</v>
      </c>
      <c r="AB73" s="84">
        <v>330</v>
      </c>
      <c r="AC73" s="47" t="s">
        <v>248</v>
      </c>
      <c r="AD73" s="40">
        <v>50</v>
      </c>
      <c r="AE73" s="48"/>
      <c r="AF73" s="48">
        <v>20</v>
      </c>
      <c r="AG73" s="49">
        <f t="shared" si="339"/>
        <v>75</v>
      </c>
    </row>
    <row r="74" spans="1:34">
      <c r="A74" s="38" t="s">
        <v>228</v>
      </c>
      <c r="B74" s="38" t="s">
        <v>175</v>
      </c>
      <c r="C74" s="39">
        <v>41195</v>
      </c>
      <c r="D74" s="40">
        <v>2012</v>
      </c>
      <c r="E74" s="41">
        <v>0.43402777777777773</v>
      </c>
      <c r="F74" s="41">
        <v>0.4375</v>
      </c>
      <c r="G74" s="41">
        <f t="shared" ref="G74" si="364">F74-E74</f>
        <v>3.4722222222222654E-3</v>
      </c>
      <c r="H74" s="57">
        <v>2</v>
      </c>
      <c r="I74" s="57">
        <v>2</v>
      </c>
      <c r="J74" s="57">
        <v>8</v>
      </c>
      <c r="K74" s="57">
        <v>8</v>
      </c>
      <c r="L74" s="85" t="s">
        <v>232</v>
      </c>
      <c r="M74" s="85" t="s">
        <v>233</v>
      </c>
      <c r="N74" s="57">
        <v>2</v>
      </c>
      <c r="O74" s="56">
        <f t="shared" ref="O74" si="365">(P74*3.3)</f>
        <v>33</v>
      </c>
      <c r="P74" s="82">
        <v>10</v>
      </c>
      <c r="Q74" s="56">
        <f t="shared" ref="Q74" si="366">(R74*3.3)</f>
        <v>33</v>
      </c>
      <c r="R74" s="56">
        <v>10</v>
      </c>
      <c r="S74" s="57">
        <f t="shared" ref="S74:S90" si="367">MAX(O74,Q74,)</f>
        <v>33</v>
      </c>
      <c r="T74" s="57">
        <f t="shared" ref="T74" si="368">MAX(P74,R74)</f>
        <v>10</v>
      </c>
      <c r="U74" s="56">
        <f t="shared" ref="U74:U90" si="369">AVERAGE(O74,Q74)</f>
        <v>33</v>
      </c>
      <c r="V74" s="56">
        <f t="shared" ref="V74:V90" si="370">AVERAGE(P74,R74)</f>
        <v>10</v>
      </c>
      <c r="W74" s="58">
        <v>24.559270000000001</v>
      </c>
      <c r="X74" s="58">
        <v>112.10365</v>
      </c>
      <c r="Y74" s="59">
        <f t="shared" ref="Y74" si="371">(Z74*1.8)+32</f>
        <v>75.2</v>
      </c>
      <c r="Z74" s="83">
        <v>24</v>
      </c>
      <c r="AA74" s="84">
        <v>6</v>
      </c>
      <c r="AB74" s="84">
        <v>330</v>
      </c>
      <c r="AC74" s="47" t="s">
        <v>31</v>
      </c>
      <c r="AD74" s="40">
        <v>10</v>
      </c>
      <c r="AE74" s="48"/>
      <c r="AF74" s="48"/>
      <c r="AH74" s="47" t="s">
        <v>230</v>
      </c>
    </row>
    <row r="75" spans="1:34">
      <c r="A75" s="38" t="s">
        <v>227</v>
      </c>
      <c r="B75" s="38" t="s">
        <v>118</v>
      </c>
      <c r="C75" s="39">
        <v>41195</v>
      </c>
      <c r="D75" s="40">
        <v>2012</v>
      </c>
      <c r="E75" s="41">
        <v>0.43611111111111112</v>
      </c>
      <c r="F75" s="41">
        <v>0.43958333333333338</v>
      </c>
      <c r="G75" s="41">
        <f t="shared" si="359"/>
        <v>3.4722222222222654E-3</v>
      </c>
      <c r="H75" s="57">
        <v>2</v>
      </c>
      <c r="I75" s="57">
        <v>2</v>
      </c>
      <c r="J75" s="57">
        <v>9</v>
      </c>
      <c r="K75" s="57">
        <v>9</v>
      </c>
      <c r="L75" s="85" t="s">
        <v>232</v>
      </c>
      <c r="M75" s="85" t="s">
        <v>233</v>
      </c>
      <c r="N75" s="57">
        <v>2</v>
      </c>
      <c r="O75" s="56">
        <f t="shared" si="351"/>
        <v>33.33</v>
      </c>
      <c r="P75" s="82">
        <v>10.1</v>
      </c>
      <c r="Q75" s="56">
        <f t="shared" si="352"/>
        <v>30.359999999999996</v>
      </c>
      <c r="R75" s="56">
        <v>9.1999999999999993</v>
      </c>
      <c r="S75" s="57">
        <f t="shared" si="367"/>
        <v>33.33</v>
      </c>
      <c r="T75" s="57">
        <f t="shared" si="354"/>
        <v>10.1</v>
      </c>
      <c r="U75" s="56">
        <f t="shared" si="369"/>
        <v>31.844999999999999</v>
      </c>
      <c r="V75" s="56">
        <f t="shared" si="370"/>
        <v>9.6499999999999986</v>
      </c>
      <c r="W75" s="58">
        <v>24.559270000000001</v>
      </c>
      <c r="X75" s="58">
        <v>112.10365</v>
      </c>
      <c r="Y75" s="59">
        <f t="shared" si="357"/>
        <v>75.2</v>
      </c>
      <c r="Z75" s="83">
        <v>24</v>
      </c>
      <c r="AA75" s="84">
        <v>6</v>
      </c>
      <c r="AB75" s="84">
        <v>180</v>
      </c>
      <c r="AC75" s="47" t="s">
        <v>248</v>
      </c>
      <c r="AD75" s="40">
        <v>50</v>
      </c>
      <c r="AE75" s="48"/>
      <c r="AF75" s="48">
        <v>14</v>
      </c>
      <c r="AG75" s="49">
        <f t="shared" si="339"/>
        <v>107.14285714285714</v>
      </c>
    </row>
    <row r="76" spans="1:34">
      <c r="A76" s="38" t="s">
        <v>229</v>
      </c>
      <c r="B76" s="38" t="s">
        <v>115</v>
      </c>
      <c r="C76" s="39">
        <v>41195</v>
      </c>
      <c r="D76" s="40">
        <v>2012</v>
      </c>
      <c r="E76" s="41">
        <v>0.44027777777777777</v>
      </c>
      <c r="F76" s="41">
        <v>0.44236111111111115</v>
      </c>
      <c r="G76" s="41">
        <f t="shared" ref="G76" si="372">F76-E76</f>
        <v>2.0833333333333814E-3</v>
      </c>
      <c r="H76" s="57">
        <v>2</v>
      </c>
      <c r="I76" s="57">
        <v>2</v>
      </c>
      <c r="J76" s="57">
        <v>10</v>
      </c>
      <c r="K76" s="57">
        <v>10</v>
      </c>
      <c r="L76" s="85" t="s">
        <v>232</v>
      </c>
      <c r="M76" s="85" t="s">
        <v>233</v>
      </c>
      <c r="N76" s="57">
        <v>2</v>
      </c>
      <c r="O76" s="56">
        <f t="shared" si="351"/>
        <v>35.309999999999995</v>
      </c>
      <c r="P76" s="82">
        <v>10.7</v>
      </c>
      <c r="Q76" s="56">
        <f t="shared" si="352"/>
        <v>38.279999999999994</v>
      </c>
      <c r="R76" s="56">
        <v>11.6</v>
      </c>
      <c r="S76" s="57">
        <f t="shared" si="367"/>
        <v>38.279999999999994</v>
      </c>
      <c r="T76" s="57">
        <f t="shared" si="354"/>
        <v>11.6</v>
      </c>
      <c r="U76" s="56">
        <f t="shared" si="369"/>
        <v>36.794999999999995</v>
      </c>
      <c r="V76" s="56">
        <f t="shared" si="370"/>
        <v>11.149999999999999</v>
      </c>
      <c r="W76" s="58">
        <v>24.559270000000001</v>
      </c>
      <c r="X76" s="58">
        <v>112.10365</v>
      </c>
      <c r="Y76" s="59">
        <f t="shared" si="357"/>
        <v>75.2</v>
      </c>
      <c r="Z76" s="83">
        <v>24</v>
      </c>
      <c r="AA76" s="84">
        <v>6</v>
      </c>
      <c r="AB76" s="84">
        <v>0</v>
      </c>
      <c r="AC76" s="47" t="s">
        <v>248</v>
      </c>
      <c r="AD76" s="40">
        <v>50</v>
      </c>
      <c r="AE76" s="48"/>
      <c r="AF76" s="48">
        <v>19</v>
      </c>
      <c r="AG76" s="49">
        <f t="shared" si="339"/>
        <v>78.94736842105263</v>
      </c>
    </row>
    <row r="77" spans="1:34" s="87" customFormat="1">
      <c r="A77" s="47" t="s">
        <v>244</v>
      </c>
      <c r="B77" s="86" t="s">
        <v>28</v>
      </c>
      <c r="C77" s="92">
        <v>41196</v>
      </c>
      <c r="D77" s="87">
        <v>2012</v>
      </c>
      <c r="E77" s="88">
        <v>0.3979166666666667</v>
      </c>
      <c r="F77" s="88">
        <v>0.40416666666666662</v>
      </c>
      <c r="G77" s="88">
        <v>4.1666666666666519E-3</v>
      </c>
      <c r="H77" s="57">
        <v>2</v>
      </c>
      <c r="I77" s="57">
        <v>1</v>
      </c>
      <c r="J77" s="57">
        <v>1</v>
      </c>
      <c r="K77" s="57">
        <v>1</v>
      </c>
      <c r="L77" s="85" t="s">
        <v>240</v>
      </c>
      <c r="M77" s="85" t="s">
        <v>241</v>
      </c>
      <c r="N77" s="57">
        <v>2</v>
      </c>
      <c r="O77" s="56">
        <f t="shared" si="351"/>
        <v>80.52</v>
      </c>
      <c r="P77" s="82">
        <v>24.4</v>
      </c>
      <c r="Q77" s="56">
        <f t="shared" si="352"/>
        <v>77.55</v>
      </c>
      <c r="R77" s="56">
        <v>23.5</v>
      </c>
      <c r="S77" s="57">
        <f t="shared" si="367"/>
        <v>80.52</v>
      </c>
      <c r="T77" s="57">
        <v>24.4</v>
      </c>
      <c r="U77" s="56">
        <f t="shared" si="369"/>
        <v>79.034999999999997</v>
      </c>
      <c r="V77" s="56">
        <f t="shared" si="370"/>
        <v>23.95</v>
      </c>
      <c r="W77" s="58">
        <v>24.574580000000001</v>
      </c>
      <c r="X77" s="58">
        <v>112.11037</v>
      </c>
      <c r="Y77" s="59">
        <v>73.400000000000006</v>
      </c>
      <c r="Z77" s="83">
        <v>23</v>
      </c>
      <c r="AA77" s="84">
        <v>12</v>
      </c>
      <c r="AB77" s="84">
        <v>180</v>
      </c>
      <c r="AC77" s="47" t="s">
        <v>248</v>
      </c>
      <c r="AD77" s="47">
        <v>41</v>
      </c>
      <c r="AE77" s="55"/>
      <c r="AF77" s="48"/>
      <c r="AG77" s="49"/>
    </row>
    <row r="78" spans="1:34" s="87" customFormat="1">
      <c r="A78" s="47" t="s">
        <v>245</v>
      </c>
      <c r="B78" s="86" t="s">
        <v>114</v>
      </c>
      <c r="C78" s="92">
        <v>41196</v>
      </c>
      <c r="D78" s="87">
        <v>2012</v>
      </c>
      <c r="E78" s="88">
        <v>0.41666666666666669</v>
      </c>
      <c r="F78" s="88">
        <v>0.41875000000000001</v>
      </c>
      <c r="G78" s="88">
        <v>2.0833333333333814E-3</v>
      </c>
      <c r="H78" s="57">
        <v>2</v>
      </c>
      <c r="I78" s="57">
        <v>1</v>
      </c>
      <c r="J78" s="57">
        <v>2</v>
      </c>
      <c r="K78" s="57">
        <v>2</v>
      </c>
      <c r="L78" s="85" t="s">
        <v>240</v>
      </c>
      <c r="M78" s="85" t="s">
        <v>241</v>
      </c>
      <c r="N78" s="57">
        <v>2</v>
      </c>
      <c r="O78" s="56">
        <f t="shared" si="351"/>
        <v>79.199999999999989</v>
      </c>
      <c r="P78" s="82">
        <v>24</v>
      </c>
      <c r="Q78" s="56">
        <f t="shared" si="352"/>
        <v>72.599999999999994</v>
      </c>
      <c r="R78" s="56">
        <v>22</v>
      </c>
      <c r="S78" s="57">
        <f t="shared" si="367"/>
        <v>79.199999999999989</v>
      </c>
      <c r="T78" s="57">
        <v>24</v>
      </c>
      <c r="U78" s="56">
        <f t="shared" si="369"/>
        <v>75.899999999999991</v>
      </c>
      <c r="V78" s="56">
        <f t="shared" si="370"/>
        <v>23</v>
      </c>
      <c r="W78" s="58">
        <v>24.574580000000001</v>
      </c>
      <c r="X78" s="58">
        <v>112.11037</v>
      </c>
      <c r="Y78" s="59">
        <v>73.400000000000006</v>
      </c>
      <c r="Z78" s="83">
        <v>23</v>
      </c>
      <c r="AA78" s="84">
        <v>12</v>
      </c>
      <c r="AB78" s="84">
        <v>30</v>
      </c>
      <c r="AC78" s="47" t="s">
        <v>248</v>
      </c>
      <c r="AD78" s="47">
        <v>50</v>
      </c>
      <c r="AE78" s="55"/>
      <c r="AF78" s="48">
        <v>20</v>
      </c>
      <c r="AG78" s="49">
        <f t="shared" si="339"/>
        <v>75</v>
      </c>
    </row>
    <row r="79" spans="1:34" s="87" customFormat="1">
      <c r="A79" s="47" t="s">
        <v>246</v>
      </c>
      <c r="B79" s="86" t="s">
        <v>119</v>
      </c>
      <c r="C79" s="92">
        <v>41196</v>
      </c>
      <c r="D79" s="87">
        <v>2012</v>
      </c>
      <c r="E79" s="88">
        <v>0.40972222222222227</v>
      </c>
      <c r="F79" s="88">
        <v>0.4145833333333333</v>
      </c>
      <c r="G79" s="88">
        <v>4.1666666666666519E-3</v>
      </c>
      <c r="H79" s="57">
        <v>2</v>
      </c>
      <c r="I79" s="57">
        <v>1</v>
      </c>
      <c r="J79" s="57">
        <v>3</v>
      </c>
      <c r="K79" s="57">
        <v>3</v>
      </c>
      <c r="L79" s="85" t="s">
        <v>240</v>
      </c>
      <c r="M79" s="85" t="s">
        <v>241</v>
      </c>
      <c r="N79" s="57">
        <v>2</v>
      </c>
      <c r="O79" s="56">
        <f t="shared" si="351"/>
        <v>77.88</v>
      </c>
      <c r="P79" s="82">
        <v>23.6</v>
      </c>
      <c r="Q79" s="56">
        <f t="shared" si="352"/>
        <v>75.899999999999991</v>
      </c>
      <c r="R79" s="56">
        <v>23</v>
      </c>
      <c r="S79" s="57">
        <f t="shared" si="367"/>
        <v>77.88</v>
      </c>
      <c r="T79" s="57">
        <v>23.6</v>
      </c>
      <c r="U79" s="56">
        <f t="shared" si="369"/>
        <v>76.889999999999986</v>
      </c>
      <c r="V79" s="56">
        <f t="shared" si="370"/>
        <v>23.3</v>
      </c>
      <c r="W79" s="58">
        <v>24.573450000000001</v>
      </c>
      <c r="X79" s="58">
        <v>112.11064</v>
      </c>
      <c r="Y79" s="59">
        <v>73.400000000000006</v>
      </c>
      <c r="Z79" s="83">
        <v>23</v>
      </c>
      <c r="AA79" s="84">
        <v>12</v>
      </c>
      <c r="AB79" s="84">
        <v>210</v>
      </c>
      <c r="AC79" s="47" t="s">
        <v>248</v>
      </c>
      <c r="AD79" s="47">
        <v>50</v>
      </c>
      <c r="AE79" s="55"/>
      <c r="AF79" s="48">
        <v>25</v>
      </c>
      <c r="AG79" s="49">
        <f t="shared" si="339"/>
        <v>60</v>
      </c>
    </row>
    <row r="80" spans="1:34" s="87" customFormat="1">
      <c r="A80" s="47" t="s">
        <v>247</v>
      </c>
      <c r="B80" s="86" t="s">
        <v>116</v>
      </c>
      <c r="C80" s="92">
        <v>41196</v>
      </c>
      <c r="D80" s="87">
        <v>2012</v>
      </c>
      <c r="E80" s="88">
        <v>0.4069444444444445</v>
      </c>
      <c r="F80" s="88">
        <v>0.41111111111111115</v>
      </c>
      <c r="G80" s="88">
        <v>4.1666666666666519E-3</v>
      </c>
      <c r="H80" s="57">
        <v>2</v>
      </c>
      <c r="I80" s="57">
        <v>1</v>
      </c>
      <c r="J80" s="57">
        <v>4</v>
      </c>
      <c r="K80" s="57">
        <v>4</v>
      </c>
      <c r="L80" s="85" t="s">
        <v>240</v>
      </c>
      <c r="M80" s="85" t="s">
        <v>241</v>
      </c>
      <c r="N80" s="57">
        <v>2</v>
      </c>
      <c r="O80" s="56">
        <f t="shared" si="351"/>
        <v>80.19</v>
      </c>
      <c r="P80" s="82">
        <v>24.3</v>
      </c>
      <c r="Q80" s="56">
        <f t="shared" si="352"/>
        <v>80.19</v>
      </c>
      <c r="R80" s="56">
        <v>24.3</v>
      </c>
      <c r="S80" s="57">
        <f t="shared" si="367"/>
        <v>80.19</v>
      </c>
      <c r="T80" s="57">
        <v>24.3</v>
      </c>
      <c r="U80" s="56">
        <f t="shared" si="369"/>
        <v>80.19</v>
      </c>
      <c r="V80" s="56">
        <f t="shared" si="370"/>
        <v>24.3</v>
      </c>
      <c r="W80" s="58">
        <v>24.573450000000001</v>
      </c>
      <c r="X80" s="58">
        <v>112.11064</v>
      </c>
      <c r="Y80" s="59">
        <v>73.400000000000006</v>
      </c>
      <c r="Z80" s="83">
        <v>23</v>
      </c>
      <c r="AA80" s="84">
        <v>12</v>
      </c>
      <c r="AB80" s="84">
        <v>60</v>
      </c>
      <c r="AC80" s="47" t="s">
        <v>248</v>
      </c>
      <c r="AD80" s="47">
        <v>50</v>
      </c>
      <c r="AE80" s="55"/>
      <c r="AF80" s="48">
        <v>26</v>
      </c>
      <c r="AG80" s="49">
        <f t="shared" si="339"/>
        <v>57.692307692307693</v>
      </c>
    </row>
    <row r="81" spans="1:33">
      <c r="A81" s="47" t="s">
        <v>249</v>
      </c>
      <c r="B81" s="86" t="s">
        <v>175</v>
      </c>
      <c r="C81" s="92">
        <v>41196</v>
      </c>
      <c r="D81" s="87">
        <v>2012</v>
      </c>
      <c r="E81" s="88">
        <v>0.41319444444444442</v>
      </c>
      <c r="F81" s="88">
        <v>0.41666666666666669</v>
      </c>
      <c r="G81" s="88">
        <v>4.1666666666666519E-3</v>
      </c>
      <c r="H81" s="57">
        <v>2</v>
      </c>
      <c r="I81" s="57">
        <v>1</v>
      </c>
      <c r="J81" s="57">
        <v>5</v>
      </c>
      <c r="K81" s="57">
        <v>5</v>
      </c>
      <c r="L81" s="85" t="s">
        <v>240</v>
      </c>
      <c r="M81" s="85" t="s">
        <v>241</v>
      </c>
      <c r="N81" s="57">
        <v>2</v>
      </c>
      <c r="O81" s="56">
        <f t="shared" si="351"/>
        <v>85.8</v>
      </c>
      <c r="P81" s="82">
        <v>26</v>
      </c>
      <c r="Q81" s="56">
        <f t="shared" si="352"/>
        <v>89.1</v>
      </c>
      <c r="R81" s="56">
        <v>27</v>
      </c>
      <c r="S81" s="57">
        <f t="shared" si="367"/>
        <v>89.1</v>
      </c>
      <c r="T81" s="57">
        <v>24.3</v>
      </c>
      <c r="U81" s="56">
        <f t="shared" si="369"/>
        <v>87.449999999999989</v>
      </c>
      <c r="V81" s="56">
        <f t="shared" si="370"/>
        <v>26.5</v>
      </c>
      <c r="W81" s="93">
        <v>24.57302</v>
      </c>
      <c r="X81" s="93">
        <v>112.11047000000001</v>
      </c>
      <c r="Y81" s="59">
        <v>73.400000000000006</v>
      </c>
      <c r="Z81" s="38">
        <v>23</v>
      </c>
      <c r="AA81" s="46">
        <v>10</v>
      </c>
      <c r="AB81" s="46">
        <v>270</v>
      </c>
      <c r="AC81" s="47" t="s">
        <v>248</v>
      </c>
      <c r="AD81" s="47">
        <v>50</v>
      </c>
      <c r="AE81" s="55"/>
      <c r="AF81" s="48">
        <v>18</v>
      </c>
      <c r="AG81" s="49">
        <f t="shared" si="339"/>
        <v>83.333333333333329</v>
      </c>
    </row>
    <row r="82" spans="1:33">
      <c r="A82" s="47" t="s">
        <v>250</v>
      </c>
      <c r="B82" s="86" t="s">
        <v>118</v>
      </c>
      <c r="C82" s="92">
        <v>41196</v>
      </c>
      <c r="D82" s="87">
        <v>2012</v>
      </c>
      <c r="E82" s="88">
        <v>0.39027777777777778</v>
      </c>
      <c r="F82" s="88">
        <v>0.39444444444444443</v>
      </c>
      <c r="G82" s="88">
        <v>4.1666666666666519E-3</v>
      </c>
      <c r="H82" s="57">
        <v>2</v>
      </c>
      <c r="I82" s="57">
        <v>1</v>
      </c>
      <c r="J82" s="57">
        <v>6</v>
      </c>
      <c r="K82" s="57">
        <v>6</v>
      </c>
      <c r="L82" s="85" t="s">
        <v>240</v>
      </c>
      <c r="M82" s="85" t="s">
        <v>241</v>
      </c>
      <c r="N82" s="57">
        <v>2</v>
      </c>
      <c r="O82" s="56">
        <f t="shared" si="351"/>
        <v>80.19</v>
      </c>
      <c r="P82" s="82">
        <v>24.3</v>
      </c>
      <c r="Q82" s="56">
        <f t="shared" si="352"/>
        <v>76.89</v>
      </c>
      <c r="R82" s="56">
        <v>23.3</v>
      </c>
      <c r="S82" s="57">
        <f t="shared" si="367"/>
        <v>80.19</v>
      </c>
      <c r="T82" s="57">
        <v>24.3</v>
      </c>
      <c r="U82" s="56">
        <f t="shared" si="369"/>
        <v>78.539999999999992</v>
      </c>
      <c r="V82" s="56">
        <f t="shared" si="370"/>
        <v>23.8</v>
      </c>
      <c r="W82" s="93">
        <v>24.57302</v>
      </c>
      <c r="X82" s="93">
        <v>112.11047000000001</v>
      </c>
      <c r="Y82" s="59">
        <v>73.400000000000006</v>
      </c>
      <c r="Z82" s="38">
        <v>24</v>
      </c>
      <c r="AA82" s="46">
        <v>20</v>
      </c>
      <c r="AB82" s="46">
        <v>180</v>
      </c>
      <c r="AC82" s="47" t="s">
        <v>248</v>
      </c>
      <c r="AD82" s="47">
        <v>34</v>
      </c>
      <c r="AE82" s="55"/>
      <c r="AF82" s="48"/>
    </row>
    <row r="83" spans="1:33">
      <c r="A83" s="47" t="s">
        <v>251</v>
      </c>
      <c r="B83" s="86" t="s">
        <v>115</v>
      </c>
      <c r="C83" s="92">
        <v>41196</v>
      </c>
      <c r="D83" s="87">
        <v>2012</v>
      </c>
      <c r="E83" s="88">
        <v>0.4069444444444445</v>
      </c>
      <c r="F83" s="88">
        <v>0.40972222222222227</v>
      </c>
      <c r="G83" s="88">
        <v>4.1666666666666519E-3</v>
      </c>
      <c r="H83" s="57">
        <v>2</v>
      </c>
      <c r="I83" s="57">
        <v>1</v>
      </c>
      <c r="J83" s="57">
        <v>7</v>
      </c>
      <c r="K83" s="57">
        <v>7</v>
      </c>
      <c r="L83" s="85" t="s">
        <v>240</v>
      </c>
      <c r="M83" s="85" t="s">
        <v>241</v>
      </c>
      <c r="N83" s="57">
        <v>2</v>
      </c>
      <c r="O83" s="56">
        <f t="shared" si="351"/>
        <v>83.16</v>
      </c>
      <c r="P83" s="82">
        <v>25.2</v>
      </c>
      <c r="Q83" s="56">
        <f t="shared" si="352"/>
        <v>86.13</v>
      </c>
      <c r="R83" s="56">
        <v>26.1</v>
      </c>
      <c r="S83" s="57">
        <f t="shared" si="367"/>
        <v>86.13</v>
      </c>
      <c r="T83" s="57">
        <v>24.3</v>
      </c>
      <c r="U83" s="56">
        <f t="shared" si="369"/>
        <v>84.644999999999996</v>
      </c>
      <c r="V83" s="56">
        <f t="shared" si="370"/>
        <v>25.65</v>
      </c>
      <c r="W83" s="93">
        <v>24.57302</v>
      </c>
      <c r="X83" s="93">
        <v>112.11047000000001</v>
      </c>
      <c r="Y83" s="59">
        <v>73.400000000000006</v>
      </c>
      <c r="Z83" s="38">
        <v>24</v>
      </c>
      <c r="AA83" s="46">
        <v>20</v>
      </c>
      <c r="AB83" s="46">
        <v>0</v>
      </c>
      <c r="AC83" s="47" t="s">
        <v>248</v>
      </c>
      <c r="AD83" s="47">
        <v>38</v>
      </c>
      <c r="AE83" s="55"/>
      <c r="AF83" s="48"/>
    </row>
    <row r="84" spans="1:33" s="87" customFormat="1">
      <c r="A84" s="47" t="s">
        <v>244</v>
      </c>
      <c r="B84" s="86" t="s">
        <v>28</v>
      </c>
      <c r="C84" s="92">
        <v>41196</v>
      </c>
      <c r="D84" s="87">
        <v>2012</v>
      </c>
      <c r="E84" s="88">
        <v>0.45</v>
      </c>
      <c r="F84" s="88">
        <v>0.45347222222222222</v>
      </c>
      <c r="G84" s="88">
        <v>2.0833333333333814E-3</v>
      </c>
      <c r="H84" s="57">
        <v>2</v>
      </c>
      <c r="I84" s="57">
        <v>2</v>
      </c>
      <c r="J84" s="57">
        <v>1</v>
      </c>
      <c r="K84" s="57">
        <v>1</v>
      </c>
      <c r="L84" s="85" t="s">
        <v>242</v>
      </c>
      <c r="M84" s="85" t="s">
        <v>243</v>
      </c>
      <c r="N84" s="57">
        <v>2</v>
      </c>
      <c r="O84" s="56">
        <f t="shared" si="351"/>
        <v>39.599999999999994</v>
      </c>
      <c r="P84" s="82">
        <v>12</v>
      </c>
      <c r="Q84" s="56">
        <f t="shared" si="352"/>
        <v>44.22</v>
      </c>
      <c r="R84" s="56">
        <v>13.4</v>
      </c>
      <c r="S84" s="57">
        <f t="shared" si="367"/>
        <v>44.22</v>
      </c>
      <c r="T84" s="57">
        <v>13.4</v>
      </c>
      <c r="U84" s="56">
        <f t="shared" si="369"/>
        <v>41.91</v>
      </c>
      <c r="V84" s="56">
        <f t="shared" si="370"/>
        <v>12.7</v>
      </c>
      <c r="W84" s="58">
        <v>24.57873</v>
      </c>
      <c r="X84" s="58">
        <v>112.1088</v>
      </c>
      <c r="Y84" s="59">
        <v>73.400000000000006</v>
      </c>
      <c r="Z84" s="83">
        <v>23</v>
      </c>
      <c r="AA84" s="84">
        <v>11</v>
      </c>
      <c r="AB84" s="84">
        <v>0</v>
      </c>
      <c r="AC84" s="47" t="s">
        <v>248</v>
      </c>
      <c r="AD84" s="47">
        <v>50</v>
      </c>
      <c r="AE84" s="55"/>
      <c r="AF84" s="48">
        <v>11</v>
      </c>
      <c r="AG84" s="49">
        <f t="shared" ref="AG84:AG90" si="373">(AD84*30)/AF84</f>
        <v>136.36363636363637</v>
      </c>
    </row>
    <row r="85" spans="1:33" s="87" customFormat="1">
      <c r="A85" s="47" t="s">
        <v>245</v>
      </c>
      <c r="B85" s="86" t="s">
        <v>114</v>
      </c>
      <c r="C85" s="92">
        <v>41196</v>
      </c>
      <c r="D85" s="87">
        <v>2012</v>
      </c>
      <c r="E85" s="88">
        <v>0.4680555555555555</v>
      </c>
      <c r="F85" s="88">
        <v>0.47083333333333338</v>
      </c>
      <c r="G85" s="88">
        <v>3.4722222222222099E-3</v>
      </c>
      <c r="H85" s="57">
        <v>2</v>
      </c>
      <c r="I85" s="57">
        <v>2</v>
      </c>
      <c r="J85" s="57">
        <v>2</v>
      </c>
      <c r="K85" s="57">
        <v>2</v>
      </c>
      <c r="L85" s="85" t="s">
        <v>242</v>
      </c>
      <c r="M85" s="85" t="s">
        <v>243</v>
      </c>
      <c r="N85" s="57">
        <v>2</v>
      </c>
      <c r="O85" s="56">
        <f t="shared" si="351"/>
        <v>42.9</v>
      </c>
      <c r="P85" s="82">
        <v>13</v>
      </c>
      <c r="Q85" s="56">
        <f t="shared" si="352"/>
        <v>42.9</v>
      </c>
      <c r="R85" s="56">
        <v>13</v>
      </c>
      <c r="S85" s="57">
        <f t="shared" si="367"/>
        <v>42.9</v>
      </c>
      <c r="T85" s="57">
        <v>13</v>
      </c>
      <c r="U85" s="56">
        <f t="shared" si="369"/>
        <v>42.9</v>
      </c>
      <c r="V85" s="56">
        <f t="shared" si="370"/>
        <v>13</v>
      </c>
      <c r="W85" s="58">
        <v>24.57873</v>
      </c>
      <c r="X85" s="58">
        <v>112.1088</v>
      </c>
      <c r="Y85" s="59">
        <v>75.2</v>
      </c>
      <c r="Z85" s="83">
        <v>24</v>
      </c>
      <c r="AA85" s="84">
        <v>12</v>
      </c>
      <c r="AB85" s="84">
        <v>120</v>
      </c>
      <c r="AC85" s="47" t="s">
        <v>248</v>
      </c>
      <c r="AD85" s="47">
        <v>50</v>
      </c>
      <c r="AE85" s="55"/>
      <c r="AF85" s="48">
        <v>10</v>
      </c>
      <c r="AG85" s="49">
        <f t="shared" si="373"/>
        <v>150</v>
      </c>
    </row>
    <row r="86" spans="1:33" s="87" customFormat="1">
      <c r="A86" s="47" t="s">
        <v>246</v>
      </c>
      <c r="B86" s="86" t="s">
        <v>119</v>
      </c>
      <c r="C86" s="92">
        <v>41196</v>
      </c>
      <c r="D86" s="87">
        <v>2012</v>
      </c>
      <c r="E86" s="88">
        <v>0.45347222222222222</v>
      </c>
      <c r="F86" s="88">
        <v>0.45763888888888887</v>
      </c>
      <c r="G86" s="88">
        <v>4.1666666666666519E-3</v>
      </c>
      <c r="H86" s="57">
        <v>2</v>
      </c>
      <c r="I86" s="57">
        <v>2</v>
      </c>
      <c r="J86" s="57">
        <v>3</v>
      </c>
      <c r="K86" s="57">
        <v>3</v>
      </c>
      <c r="L86" s="85" t="s">
        <v>242</v>
      </c>
      <c r="M86" s="85" t="s">
        <v>243</v>
      </c>
      <c r="N86" s="57">
        <v>2</v>
      </c>
      <c r="O86" s="56">
        <f t="shared" si="351"/>
        <v>42.9</v>
      </c>
      <c r="P86" s="82">
        <v>13</v>
      </c>
      <c r="Q86" s="56">
        <f t="shared" si="352"/>
        <v>42.9</v>
      </c>
      <c r="R86" s="56">
        <v>13</v>
      </c>
      <c r="S86" s="57">
        <f t="shared" si="367"/>
        <v>42.9</v>
      </c>
      <c r="T86" s="57">
        <v>13</v>
      </c>
      <c r="U86" s="56">
        <f t="shared" si="369"/>
        <v>42.9</v>
      </c>
      <c r="V86" s="56">
        <f t="shared" si="370"/>
        <v>13</v>
      </c>
      <c r="W86" s="58">
        <v>24.878609999999998</v>
      </c>
      <c r="X86" s="58">
        <v>112.10809</v>
      </c>
      <c r="Y86" s="59">
        <v>77</v>
      </c>
      <c r="Z86" s="83">
        <v>25</v>
      </c>
      <c r="AA86" s="84">
        <v>11</v>
      </c>
      <c r="AB86" s="84">
        <v>210</v>
      </c>
      <c r="AC86" s="47" t="s">
        <v>248</v>
      </c>
      <c r="AD86" s="47">
        <v>50</v>
      </c>
      <c r="AE86" s="55"/>
      <c r="AF86" s="48">
        <v>5</v>
      </c>
      <c r="AG86" s="49">
        <f>(AD86*30)/AF86</f>
        <v>300</v>
      </c>
    </row>
    <row r="87" spans="1:33" s="87" customFormat="1">
      <c r="A87" s="47" t="s">
        <v>247</v>
      </c>
      <c r="B87" s="86" t="s">
        <v>116</v>
      </c>
      <c r="C87" s="92">
        <v>41196</v>
      </c>
      <c r="D87" s="87">
        <v>2012</v>
      </c>
      <c r="E87" s="88">
        <v>0.45555555555555555</v>
      </c>
      <c r="F87" s="88">
        <v>0.4597222222222222</v>
      </c>
      <c r="G87" s="88">
        <v>4.8611111111110383E-3</v>
      </c>
      <c r="H87" s="57">
        <v>2</v>
      </c>
      <c r="I87" s="57">
        <v>2</v>
      </c>
      <c r="J87" s="57">
        <v>4</v>
      </c>
      <c r="K87" s="57">
        <v>4</v>
      </c>
      <c r="L87" s="85" t="s">
        <v>242</v>
      </c>
      <c r="M87" s="85" t="s">
        <v>243</v>
      </c>
      <c r="N87" s="57">
        <v>2</v>
      </c>
      <c r="O87" s="56">
        <f t="shared" si="351"/>
        <v>43.559999999999995</v>
      </c>
      <c r="P87" s="82">
        <v>13.2</v>
      </c>
      <c r="Q87" s="56">
        <f t="shared" si="352"/>
        <v>44.879999999999995</v>
      </c>
      <c r="R87" s="56">
        <v>13.6</v>
      </c>
      <c r="S87" s="57">
        <f t="shared" si="367"/>
        <v>44.879999999999995</v>
      </c>
      <c r="T87" s="57">
        <v>13.6</v>
      </c>
      <c r="U87" s="56">
        <f t="shared" si="369"/>
        <v>44.22</v>
      </c>
      <c r="V87" s="56">
        <f t="shared" si="370"/>
        <v>13.399999999999999</v>
      </c>
      <c r="W87" s="58">
        <v>24.878609999999998</v>
      </c>
      <c r="X87" s="58">
        <v>112.10809</v>
      </c>
      <c r="Y87" s="59">
        <v>77</v>
      </c>
      <c r="Z87" s="83">
        <v>25</v>
      </c>
      <c r="AA87" s="84">
        <v>11</v>
      </c>
      <c r="AB87" s="84">
        <v>60</v>
      </c>
      <c r="AC87" s="47" t="s">
        <v>248</v>
      </c>
      <c r="AD87" s="47">
        <v>50</v>
      </c>
      <c r="AE87" s="55"/>
      <c r="AF87" s="48">
        <v>17</v>
      </c>
      <c r="AG87" s="49">
        <f t="shared" si="373"/>
        <v>88.235294117647058</v>
      </c>
    </row>
    <row r="88" spans="1:33" ht="15.75" customHeight="1">
      <c r="A88" s="47" t="s">
        <v>249</v>
      </c>
      <c r="B88" s="86" t="s">
        <v>175</v>
      </c>
      <c r="C88" s="92">
        <v>41196</v>
      </c>
      <c r="D88" s="87">
        <v>2012</v>
      </c>
      <c r="E88" s="88">
        <v>0.4548611111111111</v>
      </c>
      <c r="F88" s="88">
        <v>0.46527777777777773</v>
      </c>
      <c r="G88" s="88">
        <v>4.8611111111110383E-3</v>
      </c>
      <c r="H88" s="57">
        <v>2</v>
      </c>
      <c r="I88" s="57">
        <v>2</v>
      </c>
      <c r="J88" s="57">
        <v>5</v>
      </c>
      <c r="K88" s="57">
        <v>5</v>
      </c>
      <c r="L88" s="85" t="s">
        <v>242</v>
      </c>
      <c r="M88" s="85" t="s">
        <v>243</v>
      </c>
      <c r="N88" s="57">
        <v>2</v>
      </c>
      <c r="O88" s="56">
        <f t="shared" si="351"/>
        <v>33</v>
      </c>
      <c r="P88" s="82">
        <v>10</v>
      </c>
      <c r="Q88" s="56">
        <f t="shared" si="352"/>
        <v>33</v>
      </c>
      <c r="R88" s="56">
        <v>10</v>
      </c>
      <c r="S88" s="57">
        <f t="shared" si="367"/>
        <v>33</v>
      </c>
      <c r="T88" s="57">
        <v>13.6</v>
      </c>
      <c r="U88" s="56">
        <f t="shared" si="369"/>
        <v>33</v>
      </c>
      <c r="V88" s="56">
        <f t="shared" si="370"/>
        <v>10</v>
      </c>
      <c r="W88" s="93">
        <v>24.57734</v>
      </c>
      <c r="X88" s="93">
        <v>112.10666000000001</v>
      </c>
      <c r="Y88" s="59">
        <v>77</v>
      </c>
      <c r="Z88" s="83">
        <v>23</v>
      </c>
      <c r="AA88" s="84">
        <v>15</v>
      </c>
      <c r="AB88" s="84">
        <v>180</v>
      </c>
      <c r="AC88" s="47" t="s">
        <v>248</v>
      </c>
      <c r="AD88" s="47">
        <v>50</v>
      </c>
      <c r="AE88" s="55"/>
      <c r="AF88" s="48">
        <v>7</v>
      </c>
      <c r="AG88" s="49">
        <f t="shared" si="373"/>
        <v>214.28571428571428</v>
      </c>
    </row>
    <row r="89" spans="1:33" ht="15.75" customHeight="1">
      <c r="A89" s="47" t="s">
        <v>250</v>
      </c>
      <c r="B89" s="86" t="s">
        <v>118</v>
      </c>
      <c r="C89" s="92">
        <v>41196</v>
      </c>
      <c r="D89" s="87">
        <v>2012</v>
      </c>
      <c r="E89" s="88">
        <v>0.42986111111111108</v>
      </c>
      <c r="F89" s="88">
        <v>0.43263888888888885</v>
      </c>
      <c r="G89" s="88">
        <v>4.8611111111110383E-3</v>
      </c>
      <c r="H89" s="57">
        <v>2</v>
      </c>
      <c r="I89" s="57">
        <v>2</v>
      </c>
      <c r="J89" s="57">
        <v>6</v>
      </c>
      <c r="K89" s="57">
        <v>6</v>
      </c>
      <c r="L89" s="85" t="s">
        <v>242</v>
      </c>
      <c r="M89" s="85" t="s">
        <v>243</v>
      </c>
      <c r="N89" s="57">
        <v>2</v>
      </c>
      <c r="O89" s="56">
        <f t="shared" si="351"/>
        <v>33.33</v>
      </c>
      <c r="P89" s="82">
        <v>10.1</v>
      </c>
      <c r="Q89" s="56">
        <f t="shared" si="352"/>
        <v>36.629999999999995</v>
      </c>
      <c r="R89" s="56">
        <v>11.1</v>
      </c>
      <c r="S89" s="57">
        <f t="shared" si="367"/>
        <v>36.629999999999995</v>
      </c>
      <c r="T89" s="57">
        <v>13.6</v>
      </c>
      <c r="U89" s="56">
        <f t="shared" si="369"/>
        <v>34.979999999999997</v>
      </c>
      <c r="V89" s="56">
        <f t="shared" si="370"/>
        <v>10.6</v>
      </c>
      <c r="W89" s="93">
        <v>24.57734</v>
      </c>
      <c r="X89" s="93">
        <v>112.10666000000001</v>
      </c>
      <c r="Y89" s="59">
        <v>77</v>
      </c>
      <c r="Z89" s="83">
        <v>26</v>
      </c>
      <c r="AA89" s="84">
        <v>15</v>
      </c>
      <c r="AB89" s="84">
        <v>180</v>
      </c>
      <c r="AC89" s="47" t="s">
        <v>248</v>
      </c>
      <c r="AD89" s="47">
        <v>50</v>
      </c>
      <c r="AE89" s="55"/>
      <c r="AF89" s="48">
        <v>6</v>
      </c>
      <c r="AG89" s="49">
        <f t="shared" si="373"/>
        <v>250</v>
      </c>
    </row>
    <row r="90" spans="1:33" ht="15.75" customHeight="1">
      <c r="A90" s="47" t="s">
        <v>251</v>
      </c>
      <c r="B90" s="86" t="s">
        <v>115</v>
      </c>
      <c r="C90" s="92">
        <v>41196</v>
      </c>
      <c r="D90" s="87">
        <v>2012</v>
      </c>
      <c r="E90" s="88">
        <v>0.4513888888888889</v>
      </c>
      <c r="F90" s="88">
        <v>0.45347222222222222</v>
      </c>
      <c r="G90" s="88">
        <v>4.8611111111110383E-3</v>
      </c>
      <c r="H90" s="57">
        <v>2</v>
      </c>
      <c r="I90" s="57">
        <v>2</v>
      </c>
      <c r="J90" s="57">
        <v>7</v>
      </c>
      <c r="K90" s="57">
        <v>7</v>
      </c>
      <c r="L90" s="85" t="s">
        <v>242</v>
      </c>
      <c r="M90" s="85" t="s">
        <v>243</v>
      </c>
      <c r="N90" s="57">
        <v>2</v>
      </c>
      <c r="O90" s="56">
        <f t="shared" si="351"/>
        <v>35.309999999999995</v>
      </c>
      <c r="P90" s="82">
        <v>10.7</v>
      </c>
      <c r="Q90" s="56">
        <f t="shared" si="352"/>
        <v>38.279999999999994</v>
      </c>
      <c r="R90" s="56">
        <v>11.6</v>
      </c>
      <c r="S90" s="57">
        <f t="shared" si="367"/>
        <v>38.279999999999994</v>
      </c>
      <c r="T90" s="57">
        <v>13.6</v>
      </c>
      <c r="U90" s="56">
        <f t="shared" si="369"/>
        <v>36.794999999999995</v>
      </c>
      <c r="V90" s="56">
        <f t="shared" si="370"/>
        <v>11.149999999999999</v>
      </c>
      <c r="W90" s="93">
        <v>24.57734</v>
      </c>
      <c r="X90" s="93">
        <v>112.10666000000001</v>
      </c>
      <c r="Y90" s="59">
        <v>77</v>
      </c>
      <c r="Z90" s="83">
        <v>23</v>
      </c>
      <c r="AA90" s="84">
        <v>20</v>
      </c>
      <c r="AB90" s="84">
        <v>0</v>
      </c>
      <c r="AC90" s="47" t="s">
        <v>248</v>
      </c>
      <c r="AD90" s="47">
        <v>50</v>
      </c>
      <c r="AE90" s="55"/>
      <c r="AF90" s="48">
        <v>6</v>
      </c>
      <c r="AG90" s="49">
        <f t="shared" si="373"/>
        <v>250</v>
      </c>
    </row>
    <row r="91" spans="1:33" ht="15.75" customHeight="1">
      <c r="B91" s="86"/>
      <c r="C91" s="92"/>
      <c r="D91" s="87"/>
      <c r="E91" s="88"/>
      <c r="F91" s="88"/>
      <c r="G91" s="88"/>
      <c r="H91" s="57"/>
      <c r="I91" s="57"/>
      <c r="J91" s="57"/>
      <c r="K91" s="57"/>
      <c r="L91" s="85"/>
      <c r="M91" s="85"/>
      <c r="N91" s="57"/>
      <c r="O91" s="56"/>
      <c r="P91" s="82"/>
      <c r="Q91" s="56"/>
      <c r="R91" s="56"/>
      <c r="S91" s="57"/>
      <c r="T91" s="57"/>
      <c r="U91" s="56"/>
      <c r="V91" s="56"/>
      <c r="W91" s="93"/>
      <c r="X91" s="93"/>
      <c r="Y91" s="59"/>
      <c r="Z91" s="83"/>
      <c r="AA91" s="84"/>
      <c r="AB91" s="84"/>
      <c r="AE91" s="55"/>
      <c r="AF91" s="48"/>
    </row>
    <row r="92" spans="1:33" ht="15.75" customHeight="1">
      <c r="A92" s="50"/>
      <c r="B92" s="50"/>
      <c r="C92" s="51"/>
      <c r="D92" s="50"/>
      <c r="E92" s="52"/>
      <c r="F92" s="52"/>
      <c r="G92" s="52"/>
      <c r="H92" s="42"/>
      <c r="I92" s="50"/>
      <c r="J92" s="50"/>
      <c r="K92" s="50"/>
      <c r="L92" s="50"/>
      <c r="M92" s="50"/>
      <c r="N92" s="50"/>
      <c r="O92" s="50"/>
      <c r="P92" s="50"/>
      <c r="Q92" s="50"/>
      <c r="R92" s="50"/>
      <c r="S92" s="50"/>
      <c r="T92" s="50"/>
      <c r="U92" s="50"/>
      <c r="V92" s="50"/>
      <c r="W92" s="53"/>
      <c r="X92" s="54"/>
      <c r="Y92" s="50"/>
      <c r="Z92" s="50"/>
      <c r="AA92" s="46"/>
      <c r="AB92" s="46"/>
      <c r="AE92" s="55"/>
      <c r="AF92" s="48"/>
    </row>
    <row r="93" spans="1:33" ht="15" customHeight="1">
      <c r="A93" s="50"/>
      <c r="B93" s="50"/>
      <c r="C93" s="51"/>
      <c r="D93" s="50"/>
      <c r="E93" s="52"/>
      <c r="F93" s="52"/>
      <c r="G93" s="52"/>
      <c r="H93" s="42"/>
      <c r="I93" s="50"/>
      <c r="J93" s="50"/>
      <c r="K93" s="50"/>
      <c r="L93" s="50"/>
      <c r="M93" s="50"/>
      <c r="N93" s="50"/>
      <c r="O93" s="50"/>
      <c r="P93" s="50"/>
      <c r="Q93" s="50"/>
      <c r="R93" s="50"/>
      <c r="S93" s="50"/>
      <c r="T93" s="50"/>
      <c r="U93" s="50"/>
      <c r="V93" s="50"/>
      <c r="W93" s="53"/>
      <c r="X93" s="54"/>
      <c r="Y93" s="50"/>
      <c r="Z93" s="50"/>
      <c r="AA93" s="46"/>
      <c r="AB93" s="46"/>
      <c r="AE93" s="55"/>
      <c r="AF93" s="48"/>
    </row>
    <row r="94" spans="1:33">
      <c r="A94" s="50"/>
      <c r="B94" s="50"/>
      <c r="C94" s="51"/>
      <c r="D94" s="50"/>
      <c r="E94" s="52"/>
      <c r="F94" s="52"/>
      <c r="G94" s="52"/>
      <c r="H94" s="42"/>
      <c r="I94" s="50"/>
      <c r="J94" s="50"/>
      <c r="K94" s="50"/>
      <c r="L94" s="38"/>
      <c r="M94" s="38"/>
      <c r="N94" s="50"/>
      <c r="O94" s="50"/>
      <c r="P94" s="50"/>
      <c r="Q94" s="50"/>
      <c r="R94" s="50"/>
      <c r="S94" s="50"/>
      <c r="T94" s="50"/>
      <c r="U94" s="50"/>
      <c r="V94" s="50"/>
      <c r="W94" s="53"/>
      <c r="X94" s="54"/>
      <c r="Y94" s="50"/>
      <c r="Z94" s="50"/>
      <c r="AA94" s="46"/>
      <c r="AB94" s="46"/>
      <c r="AD94" s="40"/>
      <c r="AE94" s="48"/>
      <c r="AF94" s="48"/>
    </row>
    <row r="95" spans="1:33" ht="15.75" customHeight="1">
      <c r="A95" s="50"/>
      <c r="B95" s="50"/>
      <c r="C95" s="51"/>
      <c r="D95" s="50"/>
      <c r="E95" s="52"/>
      <c r="F95" s="52"/>
      <c r="G95" s="52"/>
      <c r="H95" s="42"/>
      <c r="I95" s="50"/>
      <c r="J95" s="50"/>
      <c r="K95" s="50"/>
      <c r="L95" s="50"/>
      <c r="M95" s="50"/>
      <c r="N95" s="50"/>
      <c r="O95" s="50"/>
      <c r="P95" s="50"/>
      <c r="Q95" s="50"/>
      <c r="R95" s="50"/>
      <c r="S95" s="50"/>
      <c r="T95" s="50"/>
      <c r="U95" s="50"/>
      <c r="V95" s="50"/>
      <c r="W95" s="53"/>
      <c r="X95" s="54"/>
      <c r="Y95" s="50"/>
      <c r="Z95" s="50"/>
      <c r="AA95" s="46"/>
      <c r="AB95" s="46"/>
    </row>
    <row r="96" spans="1:33" ht="15.75" customHeight="1">
      <c r="A96" s="50"/>
      <c r="B96" s="50"/>
      <c r="C96" s="51"/>
      <c r="D96" s="50"/>
      <c r="E96" s="52"/>
      <c r="F96" s="52"/>
      <c r="G96" s="52"/>
      <c r="H96" s="42"/>
      <c r="I96" s="50"/>
      <c r="J96" s="50"/>
      <c r="K96" s="50"/>
      <c r="L96" s="50"/>
      <c r="M96" s="50"/>
      <c r="N96" s="50"/>
      <c r="O96" s="50"/>
      <c r="P96" s="50"/>
      <c r="Q96" s="50"/>
      <c r="R96" s="50"/>
      <c r="S96" s="50"/>
      <c r="T96" s="50"/>
      <c r="U96" s="50"/>
      <c r="V96" s="50"/>
      <c r="W96" s="53"/>
      <c r="X96" s="54"/>
      <c r="Y96" s="50"/>
      <c r="Z96" s="50"/>
      <c r="AA96" s="46"/>
      <c r="AB96" s="46"/>
    </row>
    <row r="97" spans="1:28" ht="15.75" customHeight="1">
      <c r="A97" s="50"/>
      <c r="B97" s="50"/>
      <c r="C97" s="51"/>
      <c r="D97" s="50"/>
      <c r="E97" s="52"/>
      <c r="F97" s="52"/>
      <c r="G97" s="52"/>
      <c r="H97" s="42"/>
      <c r="I97" s="50"/>
      <c r="J97" s="50"/>
      <c r="K97" s="50"/>
      <c r="L97" s="50"/>
      <c r="M97" s="50"/>
      <c r="N97" s="50"/>
      <c r="O97" s="50"/>
      <c r="P97" s="50"/>
      <c r="Q97" s="50"/>
      <c r="R97" s="50"/>
      <c r="S97" s="50"/>
      <c r="T97" s="50"/>
      <c r="U97" s="50"/>
      <c r="V97" s="50"/>
      <c r="W97" s="53"/>
      <c r="X97" s="54"/>
      <c r="Y97" s="50"/>
      <c r="Z97" s="50"/>
      <c r="AA97" s="46"/>
      <c r="AB97" s="46"/>
    </row>
    <row r="98" spans="1:28" ht="15.75" customHeight="1">
      <c r="A98" s="50"/>
      <c r="B98" s="50"/>
      <c r="C98" s="51"/>
      <c r="D98" s="50"/>
      <c r="E98" s="52"/>
      <c r="F98" s="52"/>
      <c r="G98" s="52"/>
      <c r="H98" s="42"/>
      <c r="I98" s="50"/>
      <c r="J98" s="50"/>
      <c r="K98" s="50"/>
      <c r="L98" s="50"/>
      <c r="M98" s="50"/>
      <c r="N98" s="50"/>
      <c r="O98" s="50"/>
      <c r="P98" s="50"/>
      <c r="Q98" s="50"/>
      <c r="R98" s="50"/>
      <c r="S98" s="50"/>
      <c r="T98" s="50"/>
      <c r="U98" s="50"/>
      <c r="V98" s="50"/>
      <c r="W98" s="53"/>
      <c r="X98" s="54"/>
      <c r="Y98" s="50"/>
      <c r="Z98" s="50"/>
      <c r="AA98" s="46"/>
      <c r="AB98" s="46"/>
    </row>
    <row r="99" spans="1:28" ht="15" customHeight="1">
      <c r="A99" s="50"/>
      <c r="B99" s="50"/>
      <c r="C99" s="51"/>
      <c r="D99" s="50"/>
      <c r="E99" s="52"/>
      <c r="F99" s="52"/>
      <c r="G99" s="52"/>
      <c r="H99" s="42"/>
      <c r="I99" s="50"/>
      <c r="J99" s="50"/>
      <c r="K99" s="50"/>
      <c r="L99" s="50"/>
      <c r="M99" s="50"/>
      <c r="N99" s="50"/>
      <c r="O99" s="50"/>
      <c r="P99" s="50"/>
      <c r="Q99" s="50"/>
      <c r="R99" s="50"/>
      <c r="S99" s="50"/>
      <c r="T99" s="50"/>
      <c r="U99" s="50"/>
      <c r="V99" s="50"/>
      <c r="W99" s="53"/>
      <c r="X99" s="54"/>
      <c r="Y99" s="50"/>
      <c r="Z99" s="50"/>
      <c r="AA99" s="46"/>
      <c r="AB99" s="46"/>
    </row>
    <row r="100" spans="1:28" ht="15.75" customHeight="1">
      <c r="A100" s="50"/>
      <c r="B100" s="50"/>
      <c r="C100" s="51"/>
      <c r="D100" s="50"/>
      <c r="E100" s="52"/>
      <c r="F100" s="52"/>
      <c r="G100" s="52"/>
      <c r="H100" s="42"/>
      <c r="I100" s="50"/>
      <c r="J100" s="50"/>
      <c r="K100" s="50"/>
      <c r="L100" s="50"/>
      <c r="M100" s="50"/>
      <c r="N100" s="50"/>
      <c r="O100" s="50"/>
      <c r="P100" s="50"/>
      <c r="Q100" s="50"/>
      <c r="R100" s="50"/>
      <c r="S100" s="50"/>
      <c r="T100" s="50"/>
      <c r="U100" s="50"/>
      <c r="V100" s="50"/>
      <c r="W100" s="53"/>
      <c r="X100" s="54"/>
      <c r="Y100" s="50"/>
      <c r="Z100" s="50"/>
      <c r="AA100" s="46"/>
      <c r="AB100" s="46"/>
    </row>
    <row r="101" spans="1:28" ht="15.75" customHeight="1">
      <c r="A101" s="50"/>
      <c r="B101" s="50"/>
      <c r="C101" s="51"/>
      <c r="D101" s="50"/>
      <c r="E101" s="52"/>
      <c r="F101" s="52"/>
      <c r="G101" s="52"/>
      <c r="H101" s="42"/>
      <c r="I101" s="50"/>
      <c r="J101" s="50"/>
      <c r="K101" s="50"/>
      <c r="L101" s="50"/>
      <c r="M101" s="50"/>
      <c r="N101" s="50"/>
      <c r="O101" s="50"/>
      <c r="P101" s="50"/>
      <c r="Q101" s="50"/>
      <c r="R101" s="50"/>
      <c r="S101" s="50"/>
      <c r="T101" s="50"/>
      <c r="U101" s="50"/>
      <c r="V101" s="50"/>
      <c r="W101" s="53"/>
      <c r="X101" s="54"/>
      <c r="Y101" s="50"/>
      <c r="Z101" s="50"/>
      <c r="AA101" s="46"/>
      <c r="AB101" s="46"/>
    </row>
    <row r="102" spans="1:28" ht="15.75" customHeight="1">
      <c r="A102" s="50"/>
      <c r="B102" s="50"/>
      <c r="C102" s="51"/>
      <c r="D102" s="50"/>
      <c r="E102" s="52"/>
      <c r="F102" s="52"/>
      <c r="G102" s="52"/>
      <c r="H102" s="42"/>
      <c r="I102" s="50"/>
      <c r="J102" s="50"/>
      <c r="K102" s="50"/>
      <c r="L102" s="50"/>
      <c r="M102" s="50"/>
      <c r="N102" s="50"/>
      <c r="O102" s="50"/>
      <c r="P102" s="50"/>
      <c r="Q102" s="50"/>
      <c r="R102" s="50"/>
      <c r="S102" s="50"/>
      <c r="T102" s="50"/>
      <c r="U102" s="50"/>
      <c r="V102" s="50"/>
      <c r="W102" s="53"/>
      <c r="X102" s="54"/>
      <c r="Y102" s="50"/>
      <c r="Z102" s="50"/>
      <c r="AA102" s="46"/>
      <c r="AB102" s="46"/>
    </row>
    <row r="103" spans="1:28" ht="15.75" customHeight="1">
      <c r="A103" s="50"/>
      <c r="B103" s="50"/>
      <c r="C103" s="51"/>
      <c r="D103" s="50"/>
      <c r="E103" s="52"/>
      <c r="F103" s="52"/>
      <c r="G103" s="52"/>
      <c r="H103" s="42"/>
      <c r="I103" s="50"/>
      <c r="J103" s="50"/>
      <c r="K103" s="50"/>
      <c r="L103" s="50"/>
      <c r="M103" s="50"/>
      <c r="N103" s="50"/>
      <c r="O103" s="50"/>
      <c r="P103" s="50"/>
      <c r="Q103" s="50"/>
      <c r="R103" s="50"/>
      <c r="S103" s="50"/>
      <c r="T103" s="50"/>
      <c r="U103" s="50"/>
      <c r="V103" s="50"/>
      <c r="W103" s="53"/>
      <c r="X103" s="54"/>
      <c r="Y103" s="50"/>
      <c r="Z103" s="50"/>
      <c r="AA103" s="46"/>
      <c r="AB103" s="46"/>
    </row>
    <row r="104" spans="1:28" ht="15.75" customHeight="1">
      <c r="A104" s="50"/>
      <c r="B104" s="50"/>
      <c r="C104" s="51"/>
      <c r="D104" s="50"/>
      <c r="E104" s="52"/>
      <c r="F104" s="52"/>
      <c r="G104" s="52"/>
      <c r="H104" s="42"/>
      <c r="I104" s="50"/>
      <c r="J104" s="50"/>
      <c r="K104" s="50"/>
      <c r="L104" s="50"/>
      <c r="M104" s="50"/>
      <c r="N104" s="50"/>
      <c r="O104" s="50"/>
      <c r="P104" s="50"/>
      <c r="Q104" s="50"/>
      <c r="R104" s="50"/>
      <c r="S104" s="50"/>
      <c r="T104" s="50"/>
      <c r="U104" s="50"/>
      <c r="V104" s="50"/>
      <c r="W104" s="53"/>
      <c r="X104" s="54"/>
      <c r="Y104" s="50"/>
      <c r="Z104" s="50"/>
      <c r="AA104" s="46"/>
      <c r="AB104" s="46"/>
    </row>
    <row r="105" spans="1:28" ht="15.75" customHeight="1">
      <c r="A105" s="50"/>
      <c r="B105" s="50"/>
      <c r="C105" s="51"/>
      <c r="D105" s="50"/>
      <c r="E105" s="52"/>
      <c r="F105" s="52"/>
      <c r="G105" s="52"/>
      <c r="H105" s="42"/>
      <c r="I105" s="50"/>
      <c r="J105" s="50"/>
      <c r="K105" s="50"/>
      <c r="L105" s="50"/>
      <c r="M105" s="50"/>
      <c r="N105" s="50"/>
      <c r="O105" s="50"/>
      <c r="P105" s="50"/>
      <c r="Q105" s="50"/>
      <c r="R105" s="50"/>
      <c r="S105" s="50"/>
      <c r="T105" s="50"/>
      <c r="U105" s="50"/>
      <c r="V105" s="50"/>
      <c r="W105" s="53"/>
      <c r="X105" s="54"/>
      <c r="Y105" s="50"/>
      <c r="Z105" s="50"/>
      <c r="AA105" s="46"/>
      <c r="AB105" s="46"/>
    </row>
    <row r="106" spans="1:28">
      <c r="A106" s="38"/>
      <c r="B106" s="38"/>
      <c r="C106" s="39"/>
      <c r="D106" s="40"/>
      <c r="E106" s="41"/>
      <c r="F106" s="41"/>
      <c r="G106" s="41"/>
      <c r="H106" s="42"/>
      <c r="I106" s="38"/>
      <c r="J106" s="50"/>
      <c r="K106" s="50"/>
      <c r="L106" s="38"/>
      <c r="M106" s="38"/>
      <c r="N106" s="38"/>
      <c r="O106" s="38"/>
      <c r="P106" s="38"/>
      <c r="Q106" s="38"/>
      <c r="R106" s="38"/>
      <c r="S106" s="38"/>
      <c r="T106" s="38"/>
      <c r="U106" s="38"/>
      <c r="V106" s="38"/>
      <c r="W106" s="43"/>
      <c r="X106" s="44"/>
      <c r="Y106" s="38"/>
      <c r="Z106" s="38"/>
      <c r="AA106" s="46"/>
      <c r="AB106" s="46"/>
    </row>
  </sheetData>
  <autoFilter ref="A1:AH30"/>
  <dataValidations count="17">
    <dataValidation type="list" allowBlank="1" showInputMessage="1" showErrorMessage="1" sqref="VSF6 UYN6 UOR6 UEV6 TUZ6 TLD6 TBH6 SRL6 SHP6 RXT6 RNX6 REB6 QUF6 QKJ6 QAN6 PQR6 PGV6 OWZ6 OND6 ODH6 NTL6 NJP6 MZT6 MPX6 MGB6 LWF6 LMJ6 LCN6 KSR6 KIV6 JYZ6 JPD6 JFH6 IVL6 ILP6 IBT6 HRX6 HIB6 GYF6 GOJ6 GEN6 FUR6 FKV6 FAZ6 ERD6 EHH6 DXL6 DNP6 DDT6 CTX6 CKB6 CAF6 BQJ6 BGN6 AWR6 AMV6 ACZ6 TD6 JH6 WVT6 WCB6 WLX6 K1 VIJ6 K92:K106">
      <formula1>transecto</formula1>
    </dataValidation>
    <dataValidation type="list" allowBlank="1" showInputMessage="1" showErrorMessage="1" sqref="H1:H55 VSC6 VIG6 UYK6 UOO6 UES6 TUW6 TLA6 TBE6 SRI6 SHM6 RXQ6 RNU6 RDY6 QUC6 QKG6 QAK6 PQO6 PGS6 OWW6 ONA6 ODE6 NTI6 NJM6 MZQ6 MPU6 MFY6 LWC6 LMG6 LCK6 KSO6 KIS6 JYW6 JPA6 JFE6 IVI6 ILM6 IBQ6 HRU6 HHY6 GYC6 GOG6 GEK6 FUO6 FKS6 FAW6 ERA6 EHE6 DXI6 DNM6 DDQ6 CTU6 CJY6 CAC6 BQG6 BGK6 AWO6 AMS6 ACW6 TA6 JE6 WBY6 WLU6 WVQ6 H92:H106">
      <formula1>epoca</formula1>
    </dataValidation>
    <dataValidation type="list" allowBlank="1" showInputMessage="1" showErrorMessage="1" sqref="J1:J55 WLW6 WVS6 VSE6 VII6 UYM6 UOQ6 UEU6 TUY6 TLC6 TBG6 SRK6 SHO6 RXS6 RNW6 REA6 QUE6 QKI6 QAM6 PQQ6 PGU6 OWY6 ONC6 ODG6 NTK6 NJO6 MZS6 MPW6 MGA6 LWE6 LMI6 LCM6 KSQ6 KIU6 JYY6 JPC6 JFG6 IVK6 ILO6 IBS6 HRW6 HIA6 GYE6 GOI6 GEM6 FUQ6 FKU6 FAY6 ERC6 EHG6 DXK6 DNO6 DDS6 CTW6 CKA6 CAE6 BQI6 BGM6 AWQ6 AMU6 ACY6 TC6 JG6 WCA6 K2:K55 J92:J106">
      <formula1>replica</formula1>
    </dataValidation>
    <dataValidation type="list" allowBlank="1" showInputMessage="1" showErrorMessage="1" sqref="I1:I55 VSD6 VIH6 UYL6 UOP6 UET6 TUX6 TLB6 TBF6 SRJ6 SHN6 RXR6 RNV6 RDZ6 QUD6 QKH6 QAL6 PQP6 PGT6 OWX6 ONB6 ODF6 NTJ6 NJN6 MZR6 MPV6 MFZ6 LWD6 LMH6 LCL6 KSP6 KIT6 JYX6 JPB6 JFF6 IVJ6 ILN6 IBR6 HRV6 HHZ6 GYD6 GOH6 GEL6 FUP6 FKT6 FAX6 ERB6 EHF6 DXJ6 DNN6 DDR6 CTV6 CJZ6 CAD6 BQH6 BGL6 AWP6 AMT6 ACX6 TB6 JF6 WBZ6 WLV6 WVR6 I92:I106">
      <formula1>buceo</formula1>
    </dataValidation>
    <dataValidation type="list" allowBlank="1" showInputMessage="1" showErrorMessage="1" sqref="SU6 WVK6 IY6 WLO6 WBS6 VRW6 VIA6 UYE6 UOI6 UEM6 TUQ6 TKU6 TAY6 SRC6 SHG6 RXK6 RNO6 RDS6 QTW6 QKA6 QAE6 PQI6 PGM6 OWQ6 OMU6 OCY6 NTC6 NJG6 MZK6 MPO6 MFS6 LVW6 LMA6 LCE6 KSI6 KIM6 JYQ6 JOU6 JEY6 IVC6 ILG6 IBK6 HRO6 HHS6 GXW6 GOA6 GEE6 FUI6 FKM6 FAQ6 EQU6 EGY6 DXC6 DNG6 DDK6 CTO6 CJS6 BZW6 BQA6 BGE6 AWI6 AMM6 B1:B76 ACQ6 B92:B106">
      <formula1>observador</formula1>
    </dataValidation>
    <dataValidation type="list" allowBlank="1" showInputMessage="1" showErrorMessage="1" sqref="C1:C76 C92:C1048576">
      <formula1>fecha</formula1>
    </dataValidation>
    <dataValidation type="list" showInputMessage="1" showErrorMessage="1" sqref="B77:B91">
      <formula1>observador</formula1>
    </dataValidation>
    <dataValidation type="list" allowBlank="1" showInputMessage="1" showErrorMessage="1" sqref="AE1:AE5 AE7:AE59 AE63:AE94">
      <formula1>guias</formula1>
    </dataValidation>
    <dataValidation type="list" allowBlank="1" showInputMessage="1" showErrorMessage="1" sqref="WWL6 AD1:AD1048576 JZ6 WMP6 WCT6 VSX6 VJB6 UZF6 UPJ6 UFN6 TVR6 TLV6 TBZ6 SSD6 SIH6 RYL6 ROP6 RET6 QUX6 QLB6 QBF6 PRJ6 PHN6 OXR6 ONV6 ODZ6 NUD6 NKH6 NAL6 MQP6 MGT6 LWX6 LNB6 LDF6 KTJ6 KJN6 JZR6 JPV6 JFZ6 IWD6 IMH6 ICL6 HSP6 HIT6 GYX6 GPB6 GFF6 FVJ6 FLN6 FBR6 ERV6 EHZ6 DYD6 DOH6 DEL6 CUP6 CKT6 CAX6 BRB6 BHF6 AXJ6 ANN6 ADR6 TV6">
      <formula1>ABUNDANCIA</formula1>
    </dataValidation>
    <dataValidation type="whole" allowBlank="1" showInputMessage="1" showErrorMessage="1" sqref="AF1:AF1048576">
      <formula1>0</formula1>
      <formula2>30</formula2>
    </dataValidation>
    <dataValidation type="list" allowBlank="1" showInputMessage="1" showErrorMessage="1" sqref="WMO6 WWK6 JY6 WCS6 VSW6 VJA6 UZE6 UPI6 UFM6 TVQ6 TLU6 TBY6 SSC6 SIG6 RYK6 ROO6 RES6 QUW6 QLA6 QBE6 PRI6 PHM6 OXQ6 ONU6 ODY6 NUC6 NKG6 NAK6 MQO6 MGS6 LWW6 LNA6 LDE6 KTI6 KJM6 JZQ6 JPU6 JFY6 IWC6 IMG6 ICK6 HSO6 HIS6 GYW6 GPA6 GFE6 FVI6 FLM6 FBQ6 ERU6 EHY6 DYC6 DOG6 DEK6 CUO6 CKS6 CAW6 BRA6 BHE6 AXI6 ANM6 ADQ6 TU6 AC1:AC1048576">
      <formula1>especie</formula1>
    </dataValidation>
    <dataValidation type="list" allowBlank="1" showErrorMessage="1" sqref="AE60:AE62">
      <formula1>estadio</formula1>
    </dataValidation>
    <dataValidation type="list" allowBlank="1" showInputMessage="1" showErrorMessage="1" sqref="AG60">
      <formula1>sexo</formula1>
    </dataValidation>
    <dataValidation type="list" allowBlank="1" showInputMessage="1" showErrorMessage="1" sqref="WLQ6 WBU6 WVM6 VRY6 VIC6 UYG6 UOK6 UEO6 TUS6 TKW6 TBA6 SRE6 SHI6 RXM6 RNQ6 RDU6 QTY6 QKC6 QAG6 PQK6 PGO6 OWS6 OMW6 ODA6 NTE6 NJI6 MZM6 MPQ6 MFU6 LVY6 LMC6 LCG6 KSK6 KIO6 JYS6 JOW6 JFA6 IVE6 ILI6 IBM6 HRQ6 HHU6 GXY6 GOC6 GEG6 FUK6 FKO6 FAS6 EQW6 EHA6 DXE6 DNI6 DDM6 CTQ6 CJU6 BZY6 BQC6 BGG6 AWK6 AMO6 ACS6 SW6 JA6 D1:D106">
      <formula1>año</formula1>
    </dataValidation>
    <dataValidation type="list" allowBlank="1" showInputMessage="1" showErrorMessage="1" sqref="WMA6 WCE6 WVW6 VSI6 VIM6 UYQ6 UOU6 UEY6 TVC6 TLG6 TBK6 SRO6 SHS6 RXW6 ROA6 REE6 QUI6 QKM6 QAQ6 PQU6 PGY6 OXC6 ONG6 ODK6 NTO6 NJS6 MZW6 MQA6 MGE6 LWI6 LMM6 LCQ6 KSU6 KIY6 JZC6 JPG6 JFK6 IVO6 ILS6 IBW6 HSA6 HIE6 GYI6 GOM6 GEQ6 FUU6 FKY6 FBC6 ERG6 EHK6 DXO6 DNS6 DDW6 CUA6 CKE6 CAI6 BQM6 BGQ6 AWU6 AMY6 ADC6 TG6 JK6 N1:N106">
      <formula1>tipositio</formula1>
    </dataValidation>
    <dataValidation type="list" allowBlank="1" showInputMessage="1" showErrorMessage="1" sqref="M1:M1048576">
      <formula1>sitioextenso</formula1>
    </dataValidation>
    <dataValidation type="list" allowBlank="1" showInputMessage="1" showErrorMessage="1" sqref="L1:L1048576">
      <formula1>sitio</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14</vt:i4>
      </vt:variant>
    </vt:vector>
  </HeadingPairs>
  <TitlesOfParts>
    <vt:vector size="18" baseType="lpstr">
      <vt:lpstr>Hoja4</vt:lpstr>
      <vt:lpstr>Instrucciones</vt:lpstr>
      <vt:lpstr>Validaciones</vt:lpstr>
      <vt:lpstr>Diversidad de algas</vt:lpstr>
      <vt:lpstr>ABUNDANCIA</vt:lpstr>
      <vt:lpstr>año</vt:lpstr>
      <vt:lpstr>buceo</vt:lpstr>
      <vt:lpstr>distancia</vt:lpstr>
      <vt:lpstr>epoca</vt:lpstr>
      <vt:lpstr>especie</vt:lpstr>
      <vt:lpstr>fecha</vt:lpstr>
      <vt:lpstr>guias</vt:lpstr>
      <vt:lpstr>observador</vt:lpstr>
      <vt:lpstr>replica</vt:lpstr>
      <vt:lpstr>sitio</vt:lpstr>
      <vt:lpstr>sitioextenso</vt:lpstr>
      <vt:lpstr>tipositio</vt:lpstr>
      <vt:lpstr>transecto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paco</dc:creator>
  <cp:lastModifiedBy>Adri</cp:lastModifiedBy>
  <dcterms:created xsi:type="dcterms:W3CDTF">2008-07-17T00:54:54Z</dcterms:created>
  <dcterms:modified xsi:type="dcterms:W3CDTF">2012-10-19T18:32:39Z</dcterms:modified>
</cp:coreProperties>
</file>