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s\OneDrive\Documents\Graduate School\Data Visualization\"/>
    </mc:Choice>
  </mc:AlternateContent>
  <xr:revisionPtr revIDLastSave="0" documentId="13_ncr:1_{1019EE21-CB28-4E7E-A30A-F0C3D755B156}" xr6:coauthVersionLast="45" xr6:coauthVersionMax="45" xr10:uidLastSave="{00000000-0000-0000-0000-000000000000}"/>
  <bookViews>
    <workbookView xWindow="5923" yWindow="909" windowWidth="11126" windowHeight="8177" xr2:uid="{55D91303-62CA-4343-A977-C081C780BE3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2" i="1"/>
  <c r="B29" i="1"/>
  <c r="B24" i="1"/>
  <c r="B42" i="1"/>
  <c r="B40" i="1"/>
  <c r="B37" i="1"/>
  <c r="B23" i="1"/>
  <c r="B22" i="1"/>
  <c r="B16" i="1"/>
  <c r="B15" i="1"/>
  <c r="B14" i="1"/>
  <c r="B13" i="1"/>
  <c r="B9" i="1"/>
  <c r="B8" i="1"/>
  <c r="B7" i="1"/>
  <c r="B6" i="1"/>
  <c r="B4" i="1"/>
</calcChain>
</file>

<file path=xl/sharedStrings.xml><?xml version="1.0" encoding="utf-8"?>
<sst xmlns="http://schemas.openxmlformats.org/spreadsheetml/2006/main" count="115" uniqueCount="105">
  <si>
    <t>Aqua_Feat__Pool</t>
  </si>
  <si>
    <t>Aqua_Feat__Spray</t>
  </si>
  <si>
    <t>Backstop__Practice</t>
  </si>
  <si>
    <t>Ballfield</t>
  </si>
  <si>
    <t>Basketball</t>
  </si>
  <si>
    <t>Blueway</t>
  </si>
  <si>
    <t>Complex__Ballfield</t>
  </si>
  <si>
    <t>Complex__Tennis</t>
  </si>
  <si>
    <t>Concessions</t>
  </si>
  <si>
    <t>Disk_Golf</t>
  </si>
  <si>
    <t>Driving_Range</t>
  </si>
  <si>
    <t>Educational_Experience</t>
  </si>
  <si>
    <t>Event_Space</t>
  </si>
  <si>
    <t>Fitness_Course</t>
  </si>
  <si>
    <t>Garden__Community</t>
  </si>
  <si>
    <t>Garden__Display</t>
  </si>
  <si>
    <t>Golf</t>
  </si>
  <si>
    <t>Hockey__Ice</t>
  </si>
  <si>
    <t>Loop_Walk</t>
  </si>
  <si>
    <t>MP_Field__Large</t>
  </si>
  <si>
    <t>MP_Field__Multiple</t>
  </si>
  <si>
    <t>MP_Field__Small</t>
  </si>
  <si>
    <t>Multiuse_Court</t>
  </si>
  <si>
    <t>Natural_Area</t>
  </si>
  <si>
    <t>Open_Turf</t>
  </si>
  <si>
    <t>Open_Water</t>
  </si>
  <si>
    <t>Other___Active</t>
  </si>
  <si>
    <t>Other_Passive</t>
  </si>
  <si>
    <t>Passive_Node</t>
  </si>
  <si>
    <t>Picnic_Grounds</t>
  </si>
  <si>
    <t>Playground__Destination</t>
  </si>
  <si>
    <t>Playground__Local</t>
  </si>
  <si>
    <t>Public_Art</t>
  </si>
  <si>
    <t>Shelter</t>
  </si>
  <si>
    <t>Shelter__Group</t>
  </si>
  <si>
    <t>Skate_Park</t>
  </si>
  <si>
    <t>Sledding_Hill</t>
  </si>
  <si>
    <t>Structure</t>
  </si>
  <si>
    <t>Tennis</t>
  </si>
  <si>
    <t>Trail__Primitive</t>
  </si>
  <si>
    <t>Volleyball</t>
  </si>
  <si>
    <t>Water_Access__Developed</t>
  </si>
  <si>
    <t>Water_Access__General</t>
  </si>
  <si>
    <t>Water_Feature</t>
  </si>
  <si>
    <t>Feature</t>
  </si>
  <si>
    <t>Source</t>
  </si>
  <si>
    <t>Cost per year</t>
  </si>
  <si>
    <t>https://www.post-gazette.com/local/north/2010/05/27/Staying-afloat-Public-pools-can-be-a-big-drain-on-town-coffers/stories/201005270290</t>
  </si>
  <si>
    <t>https://www.chelanpud.org/docs/default-source/commission/splash-pad-report-01-18-16.pdf</t>
  </si>
  <si>
    <t>https://www.anthem-sports.com/permanent-baseball-softball-backstop-20-x-10-w-full-hood.html</t>
  </si>
  <si>
    <t>Comments</t>
  </si>
  <si>
    <t>Looks like you need a new one every 5 years, so I took the cost of purchasing and divided by 5</t>
  </si>
  <si>
    <t>http://www.stma.org/sites/stma/files/Technical_Resources/Recordkeeping/Field_Maintenance_Costing_Spreadsheet_Example.xls</t>
  </si>
  <si>
    <t>https://www.supermoney.com/cost-build-an-outdoor-basketball-court/</t>
  </si>
  <si>
    <t>New cour every 10 years</t>
  </si>
  <si>
    <t>https://www.southbendtribune.com/news/local/keynews/localeconomy/east-race-waterway-celebrates-years/article_553a15b8-f0b4-11e2-a654-001a4bcf6878.html</t>
  </si>
  <si>
    <t>Took the cost of building and divided by the 35 years its been around</t>
  </si>
  <si>
    <t>https://sbvpa.org/places/phil-st-clair-park/byers-softball-complex/</t>
  </si>
  <si>
    <t>Seems to be the same thing as a ballfield, but there are five of them at the complex</t>
  </si>
  <si>
    <t>https://www.wvpe.org/post/breaking-ground-new-and-improved-leeper-park-south-bend</t>
  </si>
  <si>
    <t>I figure every 10 years we'll have to replace it.</t>
  </si>
  <si>
    <t>https://bizfluent.com/info-12085452-much-money-concession-stand-owner-make.html</t>
  </si>
  <si>
    <t>https://infinitediscs.com/blog/courses/cost-of-disc-golf/</t>
  </si>
  <si>
    <t>Took cost of 18 hole course and divided by 6</t>
  </si>
  <si>
    <t>http://creatingapassiveincome.com/passive-income-with-a-driving-range/</t>
  </si>
  <si>
    <t>https://www.fs.usda.gov/Internet/FSE_DOCUMENTS/stelprd3819434.pdf</t>
  </si>
  <si>
    <t xml:space="preserve">Cost of an educational sign divided by 15 years. </t>
  </si>
  <si>
    <t>https://restaurantengine.com/startup-restaurants-typically-overspend/</t>
  </si>
  <si>
    <t>Cost of opening a restaurant divided by 8. Couldn't find much data on cost of owning event centers and a restaurant seems pretty close</t>
  </si>
  <si>
    <t>https://www.athleticbusiness.com/outdoor/what-to-consider-when-adding-outdoor-fitness-to-a-park.html</t>
  </si>
  <si>
    <t>Cost of opening fitness course divided by 5</t>
  </si>
  <si>
    <t>https://vcgn.org/wp-content/uploads/2018/02/SampleGardenCost-VCGN-2013.pdf</t>
  </si>
  <si>
    <t>Community garden startup cost divided by 5</t>
  </si>
  <si>
    <t>https://designfor-me.com/cost-planning/garden-makeover-cost/</t>
  </si>
  <si>
    <t>https://www.clubbenchmarking.com/blog/golf-course-maintenance-how-much-should-you-spend</t>
  </si>
  <si>
    <t>https://smallbusiness.chron.com/start-skating-rink-business-15756.html</t>
  </si>
  <si>
    <t>Took the cost of building a rink that it cited, not indoors in the article so that feels like a good cost to me</t>
  </si>
  <si>
    <t>https://www.railstotrails.org/resourcehandler.ashx?id=6336</t>
  </si>
  <si>
    <t>http://cloud.tpl.org/pubs/ccpe-DowntownParkFinance-inMN.pdf</t>
  </si>
  <si>
    <t>One acre per year operating costs</t>
  </si>
  <si>
    <t>one acre divided by two</t>
  </si>
  <si>
    <t>one acre divided by three</t>
  </si>
  <si>
    <t>Same as a small park</t>
  </si>
  <si>
    <t>https://publicskateparkguide.org/fundraising/how-much-do-skateparks-cost/</t>
  </si>
  <si>
    <t>Cost of skatepark divided by 4</t>
  </si>
  <si>
    <t>No source found</t>
  </si>
  <si>
    <t>https://www.sportmaster.net/faq_resurface/</t>
  </si>
  <si>
    <t>Resurface every 3 years</t>
  </si>
  <si>
    <t>https://www.nytimes.com/2001/06/03/nyregion/a-backyard-with-sand-a-net-and-a-ball-just-add-sun.html</t>
  </si>
  <si>
    <t>Cost to build divided by 5</t>
  </si>
  <si>
    <t>https://www.homeadvisor.com/cost/outdoor-living/basketball-sport-court/</t>
  </si>
  <si>
    <t>https://www.spk.usace.army.mil/Portals/12/documents/regulatory/pdf/LandManagement_CostAnalysis.pdf</t>
  </si>
  <si>
    <t>1000 per acre</t>
  </si>
  <si>
    <t>https://fieldturf.com/en/why-fieldturf/cost-analysis/</t>
  </si>
  <si>
    <t>https://lakeadvice.com/pond-management-cost/</t>
  </si>
  <si>
    <t>Same as fitness course</t>
  </si>
  <si>
    <t>http://www.dogparkproduct.com/how-much-does-it-cost-to-build-a-dog-park.html</t>
  </si>
  <si>
    <t>Used cost of a dog park</t>
  </si>
  <si>
    <t>Looks like a small fitness park</t>
  </si>
  <si>
    <t>https://medium.com/age-of-awareness/how-much-does-commercial-playground-equipment-cost-ed74ce947671</t>
  </si>
  <si>
    <t>https://www.forbes.com/sites/kathryntully/2017/04/26/when-public-art-is-for-sale/</t>
  </si>
  <si>
    <t>https://www.homeadvisor.com/cost/safety-and-security/build-a-storm-shelter/</t>
  </si>
  <si>
    <t>Not sure what this is</t>
  </si>
  <si>
    <t>https://www.homeadvisor.com/cost/plumbing/drinking-fountain-installation/</t>
  </si>
  <si>
    <t>https://www.landscapingnetwork.com/fountains/cost.html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</si>
</sst>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zfluent.com/info-12085452-much-money-concession-stand-owner-make.html" TargetMode="External"/><Relationship Id="rId13" Type="http://schemas.openxmlformats.org/officeDocument/2006/relationships/hyperlink" Target="https://www.athleticbusiness.com/outdoor/what-to-consider-when-adding-outdoor-fitness-to-a-park.html" TargetMode="External"/><Relationship Id="rId18" Type="http://schemas.openxmlformats.org/officeDocument/2006/relationships/hyperlink" Target="https://www.railstotrails.org/resourcehandler.ashx?id=6336" TargetMode="External"/><Relationship Id="rId26" Type="http://schemas.openxmlformats.org/officeDocument/2006/relationships/hyperlink" Target="https://www.homeadvisor.com/cost/outdoor-living/basketball-sport-court/" TargetMode="External"/><Relationship Id="rId39" Type="http://schemas.openxmlformats.org/officeDocument/2006/relationships/hyperlink" Target="https://www.homeadvisor.com/cost/plumbing/drinking-fountain-installation/" TargetMode="External"/><Relationship Id="rId3" Type="http://schemas.openxmlformats.org/officeDocument/2006/relationships/hyperlink" Target="https://www.anthem-sports.com/permanent-baseball-softball-backstop-20-x-10-w-full-hood.html" TargetMode="External"/><Relationship Id="rId21" Type="http://schemas.openxmlformats.org/officeDocument/2006/relationships/hyperlink" Target="http://cloud.tpl.org/pubs/ccpe-DowntownParkFinance-inMN.pdf" TargetMode="External"/><Relationship Id="rId34" Type="http://schemas.openxmlformats.org/officeDocument/2006/relationships/hyperlink" Target="https://medium.com/age-of-awareness/how-much-does-commercial-playground-equipment-cost-ed74ce94767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wvpe.org/post/breaking-ground-new-and-improved-leeper-park-south-bend" TargetMode="External"/><Relationship Id="rId12" Type="http://schemas.openxmlformats.org/officeDocument/2006/relationships/hyperlink" Target="https://restaurantengine.com/startup-restaurants-typically-overspend/" TargetMode="External"/><Relationship Id="rId17" Type="http://schemas.openxmlformats.org/officeDocument/2006/relationships/hyperlink" Target="https://smallbusiness.chron.com/start-skating-rink-business-15756.html" TargetMode="External"/><Relationship Id="rId25" Type="http://schemas.openxmlformats.org/officeDocument/2006/relationships/hyperlink" Target="https://www.nytimes.com/2001/06/03/nyregion/a-backyard-with-sand-a-net-and-a-ball-just-add-sun.html" TargetMode="External"/><Relationship Id="rId33" Type="http://schemas.openxmlformats.org/officeDocument/2006/relationships/hyperlink" Target="https://medium.com/age-of-awareness/how-much-does-commercial-playground-equipment-cost-ed74ce947671" TargetMode="External"/><Relationship Id="rId38" Type="http://schemas.openxmlformats.org/officeDocument/2006/relationships/hyperlink" Target="https://www.railstotrails.org/resourcehandler.ashx?id=6336" TargetMode="External"/><Relationship Id="rId2" Type="http://schemas.openxmlformats.org/officeDocument/2006/relationships/hyperlink" Target="https://www.chelanpud.org/docs/default-source/commission/splash-pad-report-01-18-16.pdf" TargetMode="External"/><Relationship Id="rId16" Type="http://schemas.openxmlformats.org/officeDocument/2006/relationships/hyperlink" Target="https://www.clubbenchmarking.com/blog/golf-course-maintenance-how-much-should-you-spend" TargetMode="External"/><Relationship Id="rId20" Type="http://schemas.openxmlformats.org/officeDocument/2006/relationships/hyperlink" Target="http://cloud.tpl.org/pubs/ccpe-DowntownParkFinance-inMN.pdf" TargetMode="External"/><Relationship Id="rId29" Type="http://schemas.openxmlformats.org/officeDocument/2006/relationships/hyperlink" Target="https://lakeadvice.com/pond-management-cost/" TargetMode="External"/><Relationship Id="rId41" Type="http://schemas.openxmlformats.org/officeDocument/2006/relationships/hyperlink" Target="https://www.landscapingnetwork.com/fountains/cost.html" TargetMode="External"/><Relationship Id="rId1" Type="http://schemas.openxmlformats.org/officeDocument/2006/relationships/hyperlink" Target="https://www.post-gazette.com/local/north/2010/05/27/Staying-afloat-Public-pools-can-be-a-big-drain-on-town-coffers/stories/201005270290" TargetMode="External"/><Relationship Id="rId6" Type="http://schemas.openxmlformats.org/officeDocument/2006/relationships/hyperlink" Target="https://sbvpa.org/places/phil-st-clair-park/byers-softball-complex/" TargetMode="External"/><Relationship Id="rId11" Type="http://schemas.openxmlformats.org/officeDocument/2006/relationships/hyperlink" Target="https://www.fs.usda.gov/Internet/FSE_DOCUMENTS/stelprd3819434.pdf" TargetMode="External"/><Relationship Id="rId24" Type="http://schemas.openxmlformats.org/officeDocument/2006/relationships/hyperlink" Target="https://www.sportmaster.net/faq_resurface/" TargetMode="External"/><Relationship Id="rId32" Type="http://schemas.openxmlformats.org/officeDocument/2006/relationships/hyperlink" Target="https://www.athleticbusiness.com/outdoor/what-to-consider-when-adding-outdoor-fitness-to-a-park.html" TargetMode="External"/><Relationship Id="rId37" Type="http://schemas.openxmlformats.org/officeDocument/2006/relationships/hyperlink" Target="https://www.homeadvisor.com/cost/safety-and-security/build-a-storm-shelter/" TargetMode="External"/><Relationship Id="rId40" Type="http://schemas.openxmlformats.org/officeDocument/2006/relationships/hyperlink" Target="https://www.homeadvisor.com/cost/plumbing/drinking-fountain-installation/" TargetMode="External"/><Relationship Id="rId5" Type="http://schemas.openxmlformats.org/officeDocument/2006/relationships/hyperlink" Target="https://www.southbendtribune.com/news/local/keynews/localeconomy/east-race-waterway-celebrates-years/article_553a15b8-f0b4-11e2-a654-001a4bcf6878.html" TargetMode="External"/><Relationship Id="rId15" Type="http://schemas.openxmlformats.org/officeDocument/2006/relationships/hyperlink" Target="https://designfor-me.com/cost-planning/garden-makeover-cost/" TargetMode="External"/><Relationship Id="rId23" Type="http://schemas.openxmlformats.org/officeDocument/2006/relationships/hyperlink" Target="https://publicskateparkguide.org/fundraising/how-much-do-skateparks-cost/" TargetMode="External"/><Relationship Id="rId28" Type="http://schemas.openxmlformats.org/officeDocument/2006/relationships/hyperlink" Target="https://fieldturf.com/en/why-fieldturf/cost-analysis/" TargetMode="External"/><Relationship Id="rId36" Type="http://schemas.openxmlformats.org/officeDocument/2006/relationships/hyperlink" Target="https://www.homeadvisor.com/cost/safety-and-security/build-a-storm-shelter/" TargetMode="External"/><Relationship Id="rId10" Type="http://schemas.openxmlformats.org/officeDocument/2006/relationships/hyperlink" Target="http://creatingapassiveincome.com/passive-income-with-a-driving-range/" TargetMode="External"/><Relationship Id="rId19" Type="http://schemas.openxmlformats.org/officeDocument/2006/relationships/hyperlink" Target="http://cloud.tpl.org/pubs/ccpe-DowntownParkFinance-inMN.pdf" TargetMode="External"/><Relationship Id="rId31" Type="http://schemas.openxmlformats.org/officeDocument/2006/relationships/hyperlink" Target="http://www.dogparkproduct.com/how-much-does-it-cost-to-build-a-dog-park.html" TargetMode="External"/><Relationship Id="rId4" Type="http://schemas.openxmlformats.org/officeDocument/2006/relationships/hyperlink" Target="https://www.supermoney.com/cost-build-an-outdoor-basketball-court/" TargetMode="External"/><Relationship Id="rId9" Type="http://schemas.openxmlformats.org/officeDocument/2006/relationships/hyperlink" Target="https://infinitediscs.com/blog/courses/cost-of-disc-golf/" TargetMode="External"/><Relationship Id="rId14" Type="http://schemas.openxmlformats.org/officeDocument/2006/relationships/hyperlink" Target="https://vcgn.org/wp-content/uploads/2018/02/SampleGardenCost-VCGN-2013.pdf" TargetMode="External"/><Relationship Id="rId22" Type="http://schemas.openxmlformats.org/officeDocument/2006/relationships/hyperlink" Target="http://cloud.tpl.org/pubs/ccpe-DowntownParkFinance-inMN.pdf" TargetMode="External"/><Relationship Id="rId27" Type="http://schemas.openxmlformats.org/officeDocument/2006/relationships/hyperlink" Target="https://www.spk.usace.army.mil/Portals/12/documents/regulatory/pdf/LandManagement_CostAnalysis.pdf" TargetMode="External"/><Relationship Id="rId30" Type="http://schemas.openxmlformats.org/officeDocument/2006/relationships/hyperlink" Target="https://www.athleticbusiness.com/outdoor/what-to-consider-when-adding-outdoor-fitness-to-a-park.html" TargetMode="External"/><Relationship Id="rId35" Type="http://schemas.openxmlformats.org/officeDocument/2006/relationships/hyperlink" Target="https://www.forbes.com/sites/kathryntully/2017/04/26/when-public-art-is-for-s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96EC-50B0-424C-92C6-C68B803B0B67}">
  <dimension ref="A1:D45"/>
  <sheetViews>
    <sheetView tabSelected="1" workbookViewId="0">
      <selection activeCell="C51" sqref="C51"/>
    </sheetView>
  </sheetViews>
  <sheetFormatPr defaultRowHeight="14.6" x14ac:dyDescent="0.4"/>
  <cols>
    <col min="1" max="1" width="23.3828125" bestFit="1" customWidth="1"/>
    <col min="3" max="3" width="71.4609375" customWidth="1"/>
  </cols>
  <sheetData>
    <row r="1" spans="1:4" x14ac:dyDescent="0.4">
      <c r="A1" t="s">
        <v>44</v>
      </c>
      <c r="B1" t="s">
        <v>46</v>
      </c>
      <c r="C1" t="s">
        <v>45</v>
      </c>
      <c r="D1" t="s">
        <v>50</v>
      </c>
    </row>
    <row r="2" spans="1:4" x14ac:dyDescent="0.4">
      <c r="A2" t="s">
        <v>0</v>
      </c>
      <c r="B2">
        <v>70000</v>
      </c>
      <c r="C2" s="1" t="s">
        <v>47</v>
      </c>
    </row>
    <row r="3" spans="1:4" x14ac:dyDescent="0.4">
      <c r="A3" t="s">
        <v>1</v>
      </c>
      <c r="B3">
        <v>50000</v>
      </c>
      <c r="C3" s="1" t="s">
        <v>48</v>
      </c>
    </row>
    <row r="4" spans="1:4" x14ac:dyDescent="0.4">
      <c r="A4" t="s">
        <v>2</v>
      </c>
      <c r="B4">
        <f>6000/5</f>
        <v>1200</v>
      </c>
      <c r="C4" s="1" t="s">
        <v>49</v>
      </c>
      <c r="D4" t="s">
        <v>51</v>
      </c>
    </row>
    <row r="5" spans="1:4" x14ac:dyDescent="0.4">
      <c r="A5" t="s">
        <v>3</v>
      </c>
      <c r="B5">
        <v>20000</v>
      </c>
      <c r="C5" t="s">
        <v>52</v>
      </c>
    </row>
    <row r="6" spans="1:4" x14ac:dyDescent="0.4">
      <c r="A6" t="s">
        <v>4</v>
      </c>
      <c r="B6">
        <f>30000/10</f>
        <v>3000</v>
      </c>
      <c r="C6" s="1" t="s">
        <v>53</v>
      </c>
      <c r="D6" t="s">
        <v>54</v>
      </c>
    </row>
    <row r="7" spans="1:4" x14ac:dyDescent="0.4">
      <c r="A7" t="s">
        <v>5</v>
      </c>
      <c r="B7">
        <f>3500000/35</f>
        <v>100000</v>
      </c>
      <c r="C7" s="1" t="s">
        <v>55</v>
      </c>
      <c r="D7" t="s">
        <v>56</v>
      </c>
    </row>
    <row r="8" spans="1:4" x14ac:dyDescent="0.4">
      <c r="A8" t="s">
        <v>6</v>
      </c>
      <c r="B8">
        <f>20000*5</f>
        <v>100000</v>
      </c>
      <c r="C8" s="1" t="s">
        <v>57</v>
      </c>
      <c r="D8" t="s">
        <v>58</v>
      </c>
    </row>
    <row r="9" spans="1:4" x14ac:dyDescent="0.4">
      <c r="A9" t="s">
        <v>7</v>
      </c>
      <c r="B9">
        <f>500000/10</f>
        <v>50000</v>
      </c>
      <c r="C9" s="1" t="s">
        <v>59</v>
      </c>
      <c r="D9" t="s">
        <v>60</v>
      </c>
    </row>
    <row r="10" spans="1:4" x14ac:dyDescent="0.4">
      <c r="A10" t="s">
        <v>8</v>
      </c>
      <c r="B10">
        <v>9000</v>
      </c>
      <c r="C10" s="1" t="s">
        <v>61</v>
      </c>
    </row>
    <row r="11" spans="1:4" x14ac:dyDescent="0.4">
      <c r="A11" t="s">
        <v>9</v>
      </c>
      <c r="B11">
        <v>1000</v>
      </c>
      <c r="C11" s="1" t="s">
        <v>62</v>
      </c>
      <c r="D11" t="s">
        <v>63</v>
      </c>
    </row>
    <row r="12" spans="1:4" x14ac:dyDescent="0.4">
      <c r="A12" t="s">
        <v>10</v>
      </c>
      <c r="B12">
        <v>15000</v>
      </c>
      <c r="C12" s="1" t="s">
        <v>64</v>
      </c>
    </row>
    <row r="13" spans="1:4" x14ac:dyDescent="0.4">
      <c r="A13" t="s">
        <v>11</v>
      </c>
      <c r="B13">
        <f>3500/15</f>
        <v>233.33333333333334</v>
      </c>
      <c r="C13" s="1" t="s">
        <v>65</v>
      </c>
      <c r="D13" t="s">
        <v>66</v>
      </c>
    </row>
    <row r="14" spans="1:4" x14ac:dyDescent="0.4">
      <c r="A14" t="s">
        <v>12</v>
      </c>
      <c r="B14">
        <f>275000/8</f>
        <v>34375</v>
      </c>
      <c r="C14" s="1" t="s">
        <v>67</v>
      </c>
      <c r="D14" t="s">
        <v>68</v>
      </c>
    </row>
    <row r="15" spans="1:4" x14ac:dyDescent="0.4">
      <c r="A15" t="s">
        <v>13</v>
      </c>
      <c r="B15">
        <f>35000/5</f>
        <v>7000</v>
      </c>
      <c r="C15" s="1" t="s">
        <v>69</v>
      </c>
      <c r="D15" t="s">
        <v>70</v>
      </c>
    </row>
    <row r="16" spans="1:4" x14ac:dyDescent="0.4">
      <c r="A16" t="s">
        <v>14</v>
      </c>
      <c r="B16">
        <f>2464/5</f>
        <v>492.8</v>
      </c>
      <c r="C16" s="1" t="s">
        <v>71</v>
      </c>
      <c r="D16" t="s">
        <v>72</v>
      </c>
    </row>
    <row r="17" spans="1:4" x14ac:dyDescent="0.4">
      <c r="A17" t="s">
        <v>15</v>
      </c>
      <c r="B17">
        <v>3000</v>
      </c>
      <c r="C17" s="1" t="s">
        <v>73</v>
      </c>
    </row>
    <row r="18" spans="1:4" x14ac:dyDescent="0.4">
      <c r="A18" t="s">
        <v>16</v>
      </c>
      <c r="B18">
        <v>700000</v>
      </c>
      <c r="C18" s="1" t="s">
        <v>74</v>
      </c>
    </row>
    <row r="19" spans="1:4" x14ac:dyDescent="0.4">
      <c r="A19" t="s">
        <v>17</v>
      </c>
      <c r="B19">
        <v>30000</v>
      </c>
      <c r="C19" s="1" t="s">
        <v>75</v>
      </c>
      <c r="D19" t="s">
        <v>76</v>
      </c>
    </row>
    <row r="20" spans="1:4" x14ac:dyDescent="0.4">
      <c r="A20" t="s">
        <v>18</v>
      </c>
      <c r="B20">
        <v>1000</v>
      </c>
      <c r="C20" s="1" t="s">
        <v>77</v>
      </c>
    </row>
    <row r="21" spans="1:4" x14ac:dyDescent="0.4">
      <c r="A21" t="s">
        <v>19</v>
      </c>
      <c r="B21">
        <v>27000</v>
      </c>
      <c r="C21" s="1" t="s">
        <v>78</v>
      </c>
      <c r="D21" t="s">
        <v>79</v>
      </c>
    </row>
    <row r="22" spans="1:4" x14ac:dyDescent="0.4">
      <c r="A22" t="s">
        <v>20</v>
      </c>
      <c r="B22">
        <f>27000/2</f>
        <v>13500</v>
      </c>
      <c r="C22" s="1" t="s">
        <v>78</v>
      </c>
      <c r="D22" t="s">
        <v>80</v>
      </c>
    </row>
    <row r="23" spans="1:4" x14ac:dyDescent="0.4">
      <c r="A23" t="s">
        <v>21</v>
      </c>
      <c r="B23">
        <f>27000/3</f>
        <v>9000</v>
      </c>
      <c r="C23" s="1" t="s">
        <v>78</v>
      </c>
      <c r="D23" t="s">
        <v>81</v>
      </c>
    </row>
    <row r="24" spans="1:4" x14ac:dyDescent="0.4">
      <c r="A24" t="s">
        <v>22</v>
      </c>
      <c r="B24">
        <f>76000/5</f>
        <v>15200</v>
      </c>
      <c r="C24" s="1" t="s">
        <v>90</v>
      </c>
      <c r="D24" t="s">
        <v>89</v>
      </c>
    </row>
    <row r="25" spans="1:4" x14ac:dyDescent="0.4">
      <c r="A25" t="s">
        <v>23</v>
      </c>
      <c r="B25">
        <v>1000</v>
      </c>
      <c r="C25" s="1" t="s">
        <v>91</v>
      </c>
      <c r="D25" t="s">
        <v>92</v>
      </c>
    </row>
    <row r="26" spans="1:4" x14ac:dyDescent="0.4">
      <c r="A26" t="s">
        <v>24</v>
      </c>
      <c r="B26">
        <v>20000</v>
      </c>
      <c r="C26" s="1" t="s">
        <v>93</v>
      </c>
    </row>
    <row r="27" spans="1:4" x14ac:dyDescent="0.4">
      <c r="A27" t="s">
        <v>25</v>
      </c>
      <c r="B27">
        <v>9600</v>
      </c>
      <c r="C27" s="1" t="s">
        <v>94</v>
      </c>
    </row>
    <row r="28" spans="1:4" x14ac:dyDescent="0.4">
      <c r="A28" t="s">
        <v>26</v>
      </c>
      <c r="B28">
        <v>7000</v>
      </c>
      <c r="C28" s="1" t="s">
        <v>69</v>
      </c>
      <c r="D28" t="s">
        <v>95</v>
      </c>
    </row>
    <row r="29" spans="1:4" x14ac:dyDescent="0.4">
      <c r="A29" t="s">
        <v>27</v>
      </c>
      <c r="B29">
        <f>15000</f>
        <v>15000</v>
      </c>
      <c r="C29" s="1" t="s">
        <v>96</v>
      </c>
      <c r="D29" t="s">
        <v>97</v>
      </c>
    </row>
    <row r="30" spans="1:4" x14ac:dyDescent="0.4">
      <c r="A30" t="s">
        <v>28</v>
      </c>
      <c r="B30">
        <v>3500</v>
      </c>
      <c r="C30" s="1" t="s">
        <v>69</v>
      </c>
      <c r="D30" t="s">
        <v>98</v>
      </c>
    </row>
    <row r="31" spans="1:4" x14ac:dyDescent="0.4">
      <c r="A31" t="s">
        <v>29</v>
      </c>
      <c r="B31">
        <v>9000</v>
      </c>
      <c r="C31" s="1" t="s">
        <v>78</v>
      </c>
      <c r="D31" t="s">
        <v>82</v>
      </c>
    </row>
    <row r="32" spans="1:4" x14ac:dyDescent="0.4">
      <c r="A32" t="s">
        <v>30</v>
      </c>
      <c r="B32">
        <f>150000/8</f>
        <v>18750</v>
      </c>
      <c r="C32" s="1" t="s">
        <v>99</v>
      </c>
    </row>
    <row r="33" spans="1:4" x14ac:dyDescent="0.4">
      <c r="A33" t="s">
        <v>31</v>
      </c>
      <c r="B33">
        <f>50000/8</f>
        <v>6250</v>
      </c>
      <c r="C33" s="1" t="s">
        <v>99</v>
      </c>
    </row>
    <row r="34" spans="1:4" x14ac:dyDescent="0.4">
      <c r="A34" t="s">
        <v>32</v>
      </c>
      <c r="B34">
        <v>2000</v>
      </c>
      <c r="C34" s="1" t="s">
        <v>100</v>
      </c>
    </row>
    <row r="35" spans="1:4" x14ac:dyDescent="0.4">
      <c r="A35" t="s">
        <v>33</v>
      </c>
      <c r="B35">
        <v>3000</v>
      </c>
      <c r="C35" s="1" t="s">
        <v>101</v>
      </c>
    </row>
    <row r="36" spans="1:4" x14ac:dyDescent="0.4">
      <c r="A36" t="s">
        <v>34</v>
      </c>
      <c r="B36">
        <v>6000</v>
      </c>
      <c r="C36" s="1" t="s">
        <v>101</v>
      </c>
    </row>
    <row r="37" spans="1:4" x14ac:dyDescent="0.4">
      <c r="A37" t="s">
        <v>35</v>
      </c>
      <c r="B37">
        <f>135000/4</f>
        <v>33750</v>
      </c>
      <c r="C37" s="1" t="s">
        <v>83</v>
      </c>
      <c r="D37" t="s">
        <v>84</v>
      </c>
    </row>
    <row r="38" spans="1:4" x14ac:dyDescent="0.4">
      <c r="A38" t="s">
        <v>36</v>
      </c>
      <c r="B38">
        <v>3000</v>
      </c>
      <c r="C38" t="s">
        <v>85</v>
      </c>
    </row>
    <row r="39" spans="1:4" x14ac:dyDescent="0.4">
      <c r="A39" t="s">
        <v>37</v>
      </c>
      <c r="B39">
        <v>3000</v>
      </c>
      <c r="C39" t="s">
        <v>102</v>
      </c>
    </row>
    <row r="40" spans="1:4" x14ac:dyDescent="0.4">
      <c r="A40" t="s">
        <v>38</v>
      </c>
      <c r="B40">
        <f>8000/3</f>
        <v>2666.6666666666665</v>
      </c>
      <c r="C40" s="1" t="s">
        <v>86</v>
      </c>
      <c r="D40" t="s">
        <v>87</v>
      </c>
    </row>
    <row r="41" spans="1:4" x14ac:dyDescent="0.4">
      <c r="A41" t="s">
        <v>39</v>
      </c>
      <c r="B41">
        <v>1000</v>
      </c>
      <c r="C41" s="1" t="s">
        <v>77</v>
      </c>
    </row>
    <row r="42" spans="1:4" x14ac:dyDescent="0.4">
      <c r="A42" t="s">
        <v>40</v>
      </c>
      <c r="B42">
        <f>6000/5</f>
        <v>1200</v>
      </c>
      <c r="C42" s="1" t="s">
        <v>88</v>
      </c>
      <c r="D42" t="s">
        <v>89</v>
      </c>
    </row>
    <row r="43" spans="1:4" x14ac:dyDescent="0.4">
      <c r="A43" t="s">
        <v>41</v>
      </c>
      <c r="B43">
        <v>2000</v>
      </c>
      <c r="C43" s="1" t="s">
        <v>103</v>
      </c>
    </row>
    <row r="44" spans="1:4" x14ac:dyDescent="0.4">
      <c r="A44" t="s">
        <v>42</v>
      </c>
      <c r="B44">
        <v>1000</v>
      </c>
      <c r="C44" s="1" t="s">
        <v>103</v>
      </c>
    </row>
    <row r="45" spans="1:4" x14ac:dyDescent="0.4">
      <c r="A45" t="s">
        <v>43</v>
      </c>
      <c r="B45">
        <v>1000</v>
      </c>
      <c r="C45" s="1" t="s">
        <v>104</v>
      </c>
    </row>
  </sheetData>
  <hyperlinks>
    <hyperlink ref="C2" r:id="rId1" xr:uid="{21C0850B-B709-4D02-8B53-9AB36B5CE9A6}"/>
    <hyperlink ref="C3" r:id="rId2" xr:uid="{ACE7018B-C7D7-4799-BC7A-08DD901928A7}"/>
    <hyperlink ref="C4" r:id="rId3" xr:uid="{34F9B418-2EB3-4ED6-95DA-B86DF842CDFD}"/>
    <hyperlink ref="C6" r:id="rId4" xr:uid="{A6D56868-B50A-4B2A-941C-A21D03D3C084}"/>
    <hyperlink ref="C7" r:id="rId5" xr:uid="{F7F820D2-E225-4280-AEDD-77BD58C31E07}"/>
    <hyperlink ref="C8" r:id="rId6" xr:uid="{440F5C61-A1ED-4C79-A18B-7D024892B783}"/>
    <hyperlink ref="C9" r:id="rId7" xr:uid="{45185AFC-A810-4B18-96E8-BD716E4BF1E7}"/>
    <hyperlink ref="C10" r:id="rId8" xr:uid="{648B95E1-0BC5-4372-AE62-2267FBC339E9}"/>
    <hyperlink ref="C11" r:id="rId9" xr:uid="{39882E11-6941-4DE9-AB0D-5DBC94563F6E}"/>
    <hyperlink ref="C12" r:id="rId10" xr:uid="{36AC7D93-6A20-4CE6-9CC2-A0C4BF36C3BF}"/>
    <hyperlink ref="C13" r:id="rId11" xr:uid="{8B5ADCC9-7322-44D7-8E22-08C1E5D5273A}"/>
    <hyperlink ref="C14" r:id="rId12" xr:uid="{DFAAAD41-FF59-46E4-AE29-BBFF6E5F467D}"/>
    <hyperlink ref="C15" r:id="rId13" xr:uid="{26090BB2-A48A-43D8-8876-719184CD1C85}"/>
    <hyperlink ref="C16" r:id="rId14" xr:uid="{062232E6-2347-4594-87C9-00F2477C7937}"/>
    <hyperlink ref="C17" r:id="rId15" xr:uid="{B06F47B8-662B-4026-BF25-9854DF558912}"/>
    <hyperlink ref="C18" r:id="rId16" xr:uid="{9D6F6B24-6EC8-44AF-AC03-9D06E1EFE7B7}"/>
    <hyperlink ref="C19" r:id="rId17" xr:uid="{1FF30D0A-2790-4BA7-8A98-314C99B3E2F2}"/>
    <hyperlink ref="C20" r:id="rId18" xr:uid="{B38354DF-7338-4945-AA85-32AC38FA8A68}"/>
    <hyperlink ref="C21" r:id="rId19" xr:uid="{E99D54BD-64A5-499E-AACF-07D8221F8F46}"/>
    <hyperlink ref="C22" r:id="rId20" xr:uid="{B71729E4-E828-4743-B33E-DC5AB007D88B}"/>
    <hyperlink ref="C23" r:id="rId21" xr:uid="{E81C2D27-1B33-4071-AD30-FF8E1EF6F219}"/>
    <hyperlink ref="C31" r:id="rId22" xr:uid="{40C17FB2-A37E-44E1-978B-BCBD0C07BE48}"/>
    <hyperlink ref="C37" r:id="rId23" xr:uid="{5A64790F-9A91-41C3-B9D1-8D3190EE0E48}"/>
    <hyperlink ref="C40" r:id="rId24" xr:uid="{152ACC9C-F6BB-4C56-A5B7-397451DFA6E6}"/>
    <hyperlink ref="C42" r:id="rId25" xr:uid="{6F305F33-B814-4581-B57C-AABFA3178E0A}"/>
    <hyperlink ref="C24" r:id="rId26" xr:uid="{7A20CEE0-F5A0-482C-BFD8-F755662F0F09}"/>
    <hyperlink ref="C25" r:id="rId27" xr:uid="{C63F9963-C923-4D78-825F-D53C3AFCADF6}"/>
    <hyperlink ref="C26" r:id="rId28" xr:uid="{116EDF32-2BBF-4356-8F04-10072E02C224}"/>
    <hyperlink ref="C27" r:id="rId29" xr:uid="{44A72731-F3EA-4375-88D1-0C2FB93AB93A}"/>
    <hyperlink ref="C28" r:id="rId30" xr:uid="{3B531A65-03F3-4EE4-8030-A331526C3F70}"/>
    <hyperlink ref="C29" r:id="rId31" xr:uid="{E99271A3-7FFA-4246-B5D9-F65043C51D39}"/>
    <hyperlink ref="C30" r:id="rId32" xr:uid="{51ECE55A-9008-477F-8601-A13DFCA6B861}"/>
    <hyperlink ref="C32" r:id="rId33" xr:uid="{FB27EB4E-8CAC-4F49-9EA4-32C0D5A560DD}"/>
    <hyperlink ref="C33" r:id="rId34" xr:uid="{CEE3A424-E91C-47C0-8C53-B00FD87193A4}"/>
    <hyperlink ref="C34" r:id="rId35" xr:uid="{897D2ED7-1BD7-4BAF-940A-589F8D0ED387}"/>
    <hyperlink ref="C35" r:id="rId36" xr:uid="{95F7DCAB-D1B7-4B16-BE30-40348ECC2FD0}"/>
    <hyperlink ref="C36" r:id="rId37" xr:uid="{4FC3D5FB-02A7-4005-8E12-24E5EF1CEEBA}"/>
    <hyperlink ref="C41" r:id="rId38" xr:uid="{492B957F-A8CC-41D7-B12F-4452F6FBD8B5}"/>
    <hyperlink ref="C44" r:id="rId39" xr:uid="{FB316A66-866C-4816-8BE1-CE6190AB1194}"/>
    <hyperlink ref="C43" r:id="rId40" xr:uid="{43A6D6DB-2491-42D8-8347-AF1F8B0A4574}"/>
    <hyperlink ref="C45" r:id="rId41" xr:uid="{F3078871-4422-4BD8-8A53-210A82C6B92B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Welsh</dc:creator>
  <cp:lastModifiedBy>Evan Welsh</cp:lastModifiedBy>
  <dcterms:created xsi:type="dcterms:W3CDTF">2019-12-12T20:45:44Z</dcterms:created>
  <dcterms:modified xsi:type="dcterms:W3CDTF">2019-12-15T21:13:49Z</dcterms:modified>
</cp:coreProperties>
</file>