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rberger/Desktop/My files/data_projects/nba_analysis/"/>
    </mc:Choice>
  </mc:AlternateContent>
  <bookViews>
    <workbookView xWindow="2340" yWindow="660" windowWidth="28160" windowHeight="16880" tabRatio="500" activeTab="1"/>
  </bookViews>
  <sheets>
    <sheet name="lj-mj-playoff-ELO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" l="1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2" i="2"/>
  <c r="H72" i="2"/>
  <c r="G73" i="2"/>
  <c r="H73" i="2"/>
  <c r="G74" i="2"/>
  <c r="H74" i="2"/>
  <c r="G76" i="2"/>
  <c r="H76" i="2"/>
  <c r="G77" i="2"/>
  <c r="H77" i="2"/>
  <c r="G78" i="2"/>
  <c r="H78" i="2"/>
  <c r="G80" i="2"/>
  <c r="H80" i="2"/>
  <c r="G81" i="2"/>
  <c r="H81" i="2"/>
  <c r="G82" i="2"/>
  <c r="H82" i="2"/>
  <c r="G2" i="2"/>
  <c r="H2" i="2"/>
  <c r="G3" i="2"/>
  <c r="H3" i="2"/>
  <c r="G4" i="2"/>
  <c r="H4" i="2"/>
  <c r="G5" i="2"/>
  <c r="H5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O15" i="2"/>
  <c r="G83" i="2"/>
  <c r="H83" i="2"/>
  <c r="G71" i="2"/>
  <c r="H71" i="2"/>
  <c r="G75" i="2"/>
  <c r="H75" i="2"/>
  <c r="G79" i="2"/>
  <c r="H79" i="2"/>
  <c r="P15" i="2"/>
  <c r="P12" i="2"/>
  <c r="O12" i="2"/>
  <c r="M3" i="2"/>
  <c r="M4" i="2"/>
  <c r="M5" i="2"/>
  <c r="M6" i="2"/>
  <c r="M7" i="2"/>
  <c r="M8" i="2"/>
  <c r="M9" i="2"/>
  <c r="M10" i="2"/>
  <c r="M11" i="2"/>
  <c r="M12" i="2"/>
  <c r="M13" i="2"/>
  <c r="M16" i="2"/>
  <c r="M14" i="2"/>
  <c r="M15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4" i="2"/>
  <c r="M33" i="2"/>
  <c r="M38" i="2"/>
  <c r="M35" i="2"/>
  <c r="M36" i="2"/>
  <c r="M37" i="2"/>
  <c r="M39" i="2"/>
  <c r="M40" i="2"/>
  <c r="M41" i="2"/>
  <c r="M42" i="2"/>
  <c r="M44" i="2"/>
  <c r="M43" i="2"/>
  <c r="M45" i="2"/>
  <c r="M46" i="2"/>
  <c r="M47" i="2"/>
  <c r="M48" i="2"/>
  <c r="M49" i="2"/>
  <c r="M50" i="2"/>
  <c r="M51" i="2"/>
  <c r="M52" i="2"/>
  <c r="M53" i="2"/>
  <c r="M55" i="2"/>
  <c r="M54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2" i="2"/>
  <c r="L26" i="2"/>
  <c r="L27" i="2"/>
  <c r="L28" i="2"/>
  <c r="L29" i="2"/>
  <c r="L30" i="2"/>
  <c r="L31" i="2"/>
  <c r="L32" i="2"/>
  <c r="L34" i="2"/>
  <c r="L33" i="2"/>
  <c r="L38" i="2"/>
  <c r="L35" i="2"/>
  <c r="L36" i="2"/>
  <c r="L37" i="2"/>
  <c r="L39" i="2"/>
  <c r="L40" i="2"/>
  <c r="L41" i="2"/>
  <c r="L42" i="2"/>
  <c r="L44" i="2"/>
  <c r="L43" i="2"/>
  <c r="L45" i="2"/>
  <c r="L46" i="2"/>
  <c r="L47" i="2"/>
  <c r="L48" i="2"/>
  <c r="L49" i="2"/>
  <c r="L50" i="2"/>
  <c r="L51" i="2"/>
  <c r="L52" i="2"/>
  <c r="L53" i="2"/>
  <c r="L55" i="2"/>
  <c r="L54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3" i="2"/>
  <c r="L4" i="2"/>
  <c r="L5" i="2"/>
  <c r="L6" i="2"/>
  <c r="L7" i="2"/>
  <c r="L8" i="2"/>
  <c r="L9" i="2"/>
  <c r="L10" i="2"/>
  <c r="L11" i="2"/>
  <c r="L12" i="2"/>
  <c r="L13" i="2"/>
  <c r="L16" i="2"/>
  <c r="L14" i="2"/>
  <c r="L15" i="2"/>
  <c r="L17" i="2"/>
  <c r="L18" i="2"/>
  <c r="L19" i="2"/>
  <c r="L20" i="2"/>
  <c r="L21" i="2"/>
  <c r="L22" i="2"/>
  <c r="L23" i="2"/>
  <c r="L24" i="2"/>
  <c r="L25" i="2"/>
  <c r="L2" i="2"/>
  <c r="K79" i="2"/>
  <c r="K72" i="2"/>
  <c r="K73" i="2"/>
  <c r="K74" i="2"/>
  <c r="K75" i="2"/>
  <c r="K76" i="2"/>
  <c r="K77" i="2"/>
  <c r="K78" i="2"/>
  <c r="K80" i="2"/>
  <c r="K81" i="2"/>
  <c r="K82" i="2"/>
  <c r="K83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4" i="2"/>
  <c r="K55" i="2"/>
  <c r="K53" i="2"/>
  <c r="K52" i="2"/>
  <c r="K51" i="2"/>
  <c r="K50" i="2"/>
  <c r="K49" i="2"/>
  <c r="K48" i="2"/>
  <c r="K47" i="2"/>
  <c r="K46" i="2"/>
  <c r="K45" i="2"/>
  <c r="K43" i="2"/>
  <c r="K44" i="2"/>
  <c r="K42" i="2"/>
  <c r="K41" i="2"/>
  <c r="K40" i="2"/>
  <c r="K39" i="2"/>
  <c r="K2" i="2"/>
  <c r="K5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4" i="2"/>
  <c r="K33" i="2"/>
  <c r="K38" i="2"/>
  <c r="K35" i="2"/>
  <c r="K36" i="2"/>
  <c r="K37" i="2"/>
  <c r="K3" i="2"/>
  <c r="K4" i="2"/>
  <c r="K6" i="2"/>
  <c r="K7" i="2"/>
  <c r="K8" i="2"/>
  <c r="K9" i="2"/>
  <c r="K10" i="2"/>
  <c r="K11" i="2"/>
  <c r="K12" i="2"/>
  <c r="K13" i="2"/>
  <c r="K16" i="2"/>
  <c r="K14" i="2"/>
  <c r="K15" i="2"/>
</calcChain>
</file>

<file path=xl/sharedStrings.xml><?xml version="1.0" encoding="utf-8"?>
<sst xmlns="http://schemas.openxmlformats.org/spreadsheetml/2006/main" count="276" uniqueCount="39">
  <si>
    <t>Team</t>
  </si>
  <si>
    <t>Year</t>
  </si>
  <si>
    <t>ELO</t>
  </si>
  <si>
    <t>Bulls</t>
  </si>
  <si>
    <t>Bucks</t>
  </si>
  <si>
    <t>Celtics</t>
  </si>
  <si>
    <t>Cavaliers</t>
  </si>
  <si>
    <t>Pistons</t>
  </si>
  <si>
    <t>Knicks</t>
  </si>
  <si>
    <t>Sixers</t>
  </si>
  <si>
    <t>Lakers</t>
  </si>
  <si>
    <t>Heat</t>
  </si>
  <si>
    <t>Trailblazers</t>
  </si>
  <si>
    <t>Hawks</t>
  </si>
  <si>
    <t>Suns</t>
  </si>
  <si>
    <t>Magic</t>
  </si>
  <si>
    <t>Pelicans</t>
  </si>
  <si>
    <t>Thunder</t>
  </si>
  <si>
    <t>Jazz</t>
  </si>
  <si>
    <t>Wizards</t>
  </si>
  <si>
    <t>Nets</t>
  </si>
  <si>
    <t>Pacers</t>
  </si>
  <si>
    <t>Spurs</t>
  </si>
  <si>
    <t>Mavericks</t>
  </si>
  <si>
    <t>Hornets</t>
  </si>
  <si>
    <t>Warriors</t>
  </si>
  <si>
    <t>Opp</t>
  </si>
  <si>
    <t>ELO_difference</t>
  </si>
  <si>
    <t>Win_probability</t>
  </si>
  <si>
    <t>Win</t>
  </si>
  <si>
    <t>diff</t>
  </si>
  <si>
    <t>Raptors</t>
  </si>
  <si>
    <t>Toronto</t>
  </si>
  <si>
    <t>favored</t>
  </si>
  <si>
    <t>result</t>
  </si>
  <si>
    <t>mj win prob</t>
  </si>
  <si>
    <t>lj win prob</t>
  </si>
  <si>
    <t>finals win prob</t>
  </si>
  <si>
    <t>Finals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</si>
</sst>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opLeftCell="A63" workbookViewId="0">
      <selection activeCell="B62" sqref="B62:D94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</v>
      </c>
      <c r="B2" t="s">
        <v>3</v>
      </c>
      <c r="C2">
        <v>1985</v>
      </c>
      <c r="D2">
        <v>1446.408375</v>
      </c>
    </row>
    <row r="3" spans="1:4" x14ac:dyDescent="0.2">
      <c r="A3">
        <v>2</v>
      </c>
      <c r="B3" t="s">
        <v>3</v>
      </c>
      <c r="C3">
        <v>1986</v>
      </c>
      <c r="D3">
        <v>1420.0138666666701</v>
      </c>
    </row>
    <row r="4" spans="1:4" x14ac:dyDescent="0.2">
      <c r="A4">
        <v>3</v>
      </c>
      <c r="B4" t="s">
        <v>3</v>
      </c>
      <c r="C4">
        <v>1987</v>
      </c>
      <c r="D4">
        <v>1536.85496666667</v>
      </c>
    </row>
    <row r="5" spans="1:4" x14ac:dyDescent="0.2">
      <c r="A5">
        <v>4</v>
      </c>
      <c r="B5" t="s">
        <v>3</v>
      </c>
      <c r="C5">
        <v>1988</v>
      </c>
      <c r="D5">
        <v>1610.25065</v>
      </c>
    </row>
    <row r="6" spans="1:4" x14ac:dyDescent="0.2">
      <c r="A6">
        <v>5</v>
      </c>
      <c r="B6" t="s">
        <v>3</v>
      </c>
      <c r="C6">
        <v>1989</v>
      </c>
      <c r="D6">
        <v>1569.3870529411799</v>
      </c>
    </row>
    <row r="7" spans="1:4" x14ac:dyDescent="0.2">
      <c r="A7">
        <v>6</v>
      </c>
      <c r="B7" t="s">
        <v>3</v>
      </c>
      <c r="C7">
        <v>1990</v>
      </c>
      <c r="D7">
        <v>1630.9212375</v>
      </c>
    </row>
    <row r="8" spans="1:4" x14ac:dyDescent="0.2">
      <c r="A8">
        <v>7</v>
      </c>
      <c r="B8" t="s">
        <v>3</v>
      </c>
      <c r="C8">
        <v>1991</v>
      </c>
      <c r="D8">
        <v>1731.8672588235299</v>
      </c>
    </row>
    <row r="9" spans="1:4" x14ac:dyDescent="0.2">
      <c r="A9">
        <v>8</v>
      </c>
      <c r="B9" t="s">
        <v>3</v>
      </c>
      <c r="C9">
        <v>1992</v>
      </c>
      <c r="D9">
        <v>1753.1910227272699</v>
      </c>
    </row>
    <row r="10" spans="1:4" x14ac:dyDescent="0.2">
      <c r="A10">
        <v>9</v>
      </c>
      <c r="B10" t="s">
        <v>3</v>
      </c>
      <c r="C10">
        <v>1993</v>
      </c>
      <c r="D10">
        <v>1719.69906842105</v>
      </c>
    </row>
    <row r="11" spans="1:4" x14ac:dyDescent="0.2">
      <c r="A11">
        <v>10</v>
      </c>
      <c r="B11" t="s">
        <v>3</v>
      </c>
      <c r="C11">
        <v>1995</v>
      </c>
      <c r="D11">
        <v>1636.49919</v>
      </c>
    </row>
    <row r="12" spans="1:4" x14ac:dyDescent="0.2">
      <c r="A12">
        <v>11</v>
      </c>
      <c r="B12" t="s">
        <v>3</v>
      </c>
      <c r="C12">
        <v>1996</v>
      </c>
      <c r="D12">
        <v>1813.1188666666701</v>
      </c>
    </row>
    <row r="13" spans="1:4" x14ac:dyDescent="0.2">
      <c r="A13">
        <v>12</v>
      </c>
      <c r="B13" t="s">
        <v>3</v>
      </c>
      <c r="C13">
        <v>1997</v>
      </c>
      <c r="D13">
        <v>1785.34594736842</v>
      </c>
    </row>
    <row r="14" spans="1:4" x14ac:dyDescent="0.2">
      <c r="A14">
        <v>13</v>
      </c>
      <c r="B14" t="s">
        <v>3</v>
      </c>
      <c r="C14">
        <v>1998</v>
      </c>
      <c r="D14">
        <v>1755.1661095238101</v>
      </c>
    </row>
    <row r="15" spans="1:4" x14ac:dyDescent="0.2">
      <c r="A15">
        <v>14</v>
      </c>
      <c r="B15" t="s">
        <v>4</v>
      </c>
      <c r="C15">
        <v>1985</v>
      </c>
      <c r="D15">
        <v>1696.9538</v>
      </c>
    </row>
    <row r="16" spans="1:4" x14ac:dyDescent="0.2">
      <c r="A16">
        <v>15</v>
      </c>
      <c r="B16" t="s">
        <v>5</v>
      </c>
      <c r="C16">
        <v>1986</v>
      </c>
      <c r="D16">
        <v>1771.49896666667</v>
      </c>
    </row>
    <row r="17" spans="1:4" x14ac:dyDescent="0.2">
      <c r="A17">
        <v>16</v>
      </c>
      <c r="B17" t="s">
        <v>5</v>
      </c>
      <c r="C17">
        <v>1987</v>
      </c>
      <c r="D17">
        <v>1678.2334000000001</v>
      </c>
    </row>
    <row r="18" spans="1:4" x14ac:dyDescent="0.2">
      <c r="A18">
        <v>17</v>
      </c>
      <c r="B18" t="s">
        <v>6</v>
      </c>
      <c r="C18">
        <v>1988</v>
      </c>
      <c r="D18">
        <v>1567.0640599999999</v>
      </c>
    </row>
    <row r="19" spans="1:4" x14ac:dyDescent="0.2">
      <c r="A19">
        <v>18</v>
      </c>
      <c r="B19" t="s">
        <v>7</v>
      </c>
      <c r="C19">
        <v>1988</v>
      </c>
      <c r="D19">
        <v>1649.62762</v>
      </c>
    </row>
    <row r="20" spans="1:4" x14ac:dyDescent="0.2">
      <c r="A20">
        <v>19</v>
      </c>
      <c r="B20" t="s">
        <v>6</v>
      </c>
      <c r="C20">
        <v>1989</v>
      </c>
      <c r="D20">
        <v>1630.8833400000001</v>
      </c>
    </row>
    <row r="21" spans="1:4" x14ac:dyDescent="0.2">
      <c r="A21">
        <v>20</v>
      </c>
      <c r="B21" t="s">
        <v>8</v>
      </c>
      <c r="C21">
        <v>1989</v>
      </c>
      <c r="D21">
        <v>1555.85915</v>
      </c>
    </row>
    <row r="22" spans="1:4" x14ac:dyDescent="0.2">
      <c r="A22">
        <v>21</v>
      </c>
      <c r="B22" t="s">
        <v>7</v>
      </c>
      <c r="C22">
        <v>1989</v>
      </c>
      <c r="D22">
        <v>1754.2224333333299</v>
      </c>
    </row>
    <row r="23" spans="1:4" x14ac:dyDescent="0.2">
      <c r="A23">
        <v>22</v>
      </c>
      <c r="B23" t="s">
        <v>4</v>
      </c>
      <c r="C23">
        <v>1990</v>
      </c>
      <c r="D23">
        <v>1485.4583250000001</v>
      </c>
    </row>
    <row r="24" spans="1:4" x14ac:dyDescent="0.2">
      <c r="A24">
        <v>23</v>
      </c>
      <c r="B24" t="s">
        <v>7</v>
      </c>
      <c r="C24">
        <v>1990</v>
      </c>
      <c r="D24">
        <v>1688.60405714286</v>
      </c>
    </row>
    <row r="25" spans="1:4" x14ac:dyDescent="0.2">
      <c r="A25">
        <v>24</v>
      </c>
      <c r="B25" t="s">
        <v>9</v>
      </c>
      <c r="C25">
        <v>1990</v>
      </c>
      <c r="D25">
        <v>1582.9919400000001</v>
      </c>
    </row>
    <row r="26" spans="1:4" x14ac:dyDescent="0.2">
      <c r="A26">
        <v>25</v>
      </c>
      <c r="B26" t="s">
        <v>8</v>
      </c>
      <c r="C26">
        <v>1991</v>
      </c>
      <c r="D26">
        <v>1487.7451000000001</v>
      </c>
    </row>
    <row r="27" spans="1:4" x14ac:dyDescent="0.2">
      <c r="A27">
        <v>26</v>
      </c>
      <c r="B27" t="s">
        <v>10</v>
      </c>
      <c r="C27">
        <v>1991</v>
      </c>
      <c r="D27">
        <v>1690.6852799999999</v>
      </c>
    </row>
    <row r="28" spans="1:4" x14ac:dyDescent="0.2">
      <c r="A28">
        <v>27</v>
      </c>
      <c r="B28" t="s">
        <v>7</v>
      </c>
      <c r="C28">
        <v>1991</v>
      </c>
      <c r="D28">
        <v>1552.8017</v>
      </c>
    </row>
    <row r="29" spans="1:4" x14ac:dyDescent="0.2">
      <c r="A29">
        <v>28</v>
      </c>
      <c r="B29" t="s">
        <v>9</v>
      </c>
      <c r="C29">
        <v>1991</v>
      </c>
      <c r="D29">
        <v>1508.68174</v>
      </c>
    </row>
    <row r="30" spans="1:4" x14ac:dyDescent="0.2">
      <c r="A30">
        <v>29</v>
      </c>
      <c r="B30" t="s">
        <v>6</v>
      </c>
      <c r="C30">
        <v>1992</v>
      </c>
      <c r="D30">
        <v>1665.6727166666701</v>
      </c>
    </row>
    <row r="31" spans="1:4" x14ac:dyDescent="0.2">
      <c r="A31">
        <v>30</v>
      </c>
      <c r="B31" t="s">
        <v>11</v>
      </c>
      <c r="C31">
        <v>1992</v>
      </c>
      <c r="D31">
        <v>1431.2624333333299</v>
      </c>
    </row>
    <row r="32" spans="1:4" x14ac:dyDescent="0.2">
      <c r="A32">
        <v>31</v>
      </c>
      <c r="B32" t="s">
        <v>8</v>
      </c>
      <c r="C32">
        <v>1992</v>
      </c>
      <c r="D32">
        <v>1610.9970428571401</v>
      </c>
    </row>
    <row r="33" spans="1:4" x14ac:dyDescent="0.2">
      <c r="A33">
        <v>32</v>
      </c>
      <c r="B33" t="s">
        <v>12</v>
      </c>
      <c r="C33">
        <v>1992</v>
      </c>
      <c r="D33">
        <v>1696.6030499999999</v>
      </c>
    </row>
    <row r="34" spans="1:4" x14ac:dyDescent="0.2">
      <c r="A34">
        <v>33</v>
      </c>
      <c r="B34" t="s">
        <v>6</v>
      </c>
      <c r="C34">
        <v>1993</v>
      </c>
      <c r="D34">
        <v>1645.604675</v>
      </c>
    </row>
    <row r="35" spans="1:4" x14ac:dyDescent="0.2">
      <c r="A35">
        <v>34</v>
      </c>
      <c r="B35" t="s">
        <v>13</v>
      </c>
      <c r="C35">
        <v>1993</v>
      </c>
      <c r="D35">
        <v>1534.26733333333</v>
      </c>
    </row>
    <row r="36" spans="1:4" x14ac:dyDescent="0.2">
      <c r="A36">
        <v>35</v>
      </c>
      <c r="B36" t="s">
        <v>8</v>
      </c>
      <c r="C36">
        <v>1993</v>
      </c>
      <c r="D36">
        <v>1696.8417999999999</v>
      </c>
    </row>
    <row r="37" spans="1:4" x14ac:dyDescent="0.2">
      <c r="A37">
        <v>36</v>
      </c>
      <c r="B37" t="s">
        <v>14</v>
      </c>
      <c r="C37">
        <v>1993</v>
      </c>
      <c r="D37">
        <v>1633.8804</v>
      </c>
    </row>
    <row r="38" spans="1:4" x14ac:dyDescent="0.2">
      <c r="A38">
        <v>37</v>
      </c>
      <c r="B38" t="s">
        <v>15</v>
      </c>
      <c r="C38">
        <v>1995</v>
      </c>
      <c r="D38">
        <v>1605.91546666667</v>
      </c>
    </row>
    <row r="39" spans="1:4" x14ac:dyDescent="0.2">
      <c r="A39">
        <v>38</v>
      </c>
      <c r="B39" t="s">
        <v>16</v>
      </c>
      <c r="C39">
        <v>1995</v>
      </c>
      <c r="D39">
        <v>1553.205025</v>
      </c>
    </row>
    <row r="40" spans="1:4" x14ac:dyDescent="0.2">
      <c r="A40">
        <v>39</v>
      </c>
      <c r="B40" t="s">
        <v>11</v>
      </c>
      <c r="C40">
        <v>1996</v>
      </c>
      <c r="D40">
        <v>1532.25866666667</v>
      </c>
    </row>
    <row r="41" spans="1:4" x14ac:dyDescent="0.2">
      <c r="A41">
        <v>40</v>
      </c>
      <c r="B41" t="s">
        <v>8</v>
      </c>
      <c r="C41">
        <v>1996</v>
      </c>
      <c r="D41">
        <v>1569.7351200000001</v>
      </c>
    </row>
    <row r="42" spans="1:4" x14ac:dyDescent="0.2">
      <c r="A42">
        <v>41</v>
      </c>
      <c r="B42" t="s">
        <v>15</v>
      </c>
      <c r="C42">
        <v>1996</v>
      </c>
      <c r="D42">
        <v>1659.8528249999999</v>
      </c>
    </row>
    <row r="43" spans="1:4" x14ac:dyDescent="0.2">
      <c r="A43">
        <v>42</v>
      </c>
      <c r="B43" t="s">
        <v>17</v>
      </c>
      <c r="C43">
        <v>1996</v>
      </c>
      <c r="D43">
        <v>1691.72356666667</v>
      </c>
    </row>
    <row r="44" spans="1:4" x14ac:dyDescent="0.2">
      <c r="A44">
        <v>43</v>
      </c>
      <c r="B44" t="s">
        <v>13</v>
      </c>
      <c r="C44">
        <v>1997</v>
      </c>
      <c r="D44">
        <v>1632.3627799999999</v>
      </c>
    </row>
    <row r="45" spans="1:4" x14ac:dyDescent="0.2">
      <c r="A45">
        <v>44</v>
      </c>
      <c r="B45" t="s">
        <v>11</v>
      </c>
      <c r="C45">
        <v>1997</v>
      </c>
      <c r="D45">
        <v>1639.28702</v>
      </c>
    </row>
    <row r="46" spans="1:4" x14ac:dyDescent="0.2">
      <c r="A46">
        <v>45</v>
      </c>
      <c r="B46" t="s">
        <v>18</v>
      </c>
      <c r="C46">
        <v>1997</v>
      </c>
      <c r="D46">
        <v>1750.79596666667</v>
      </c>
    </row>
    <row r="47" spans="1:4" x14ac:dyDescent="0.2">
      <c r="A47">
        <v>46</v>
      </c>
      <c r="B47" t="s">
        <v>19</v>
      </c>
      <c r="C47">
        <v>1997</v>
      </c>
      <c r="D47">
        <v>1564.8868666666699</v>
      </c>
    </row>
    <row r="48" spans="1:4" x14ac:dyDescent="0.2">
      <c r="A48">
        <v>47</v>
      </c>
      <c r="B48" t="s">
        <v>18</v>
      </c>
      <c r="C48">
        <v>1998</v>
      </c>
      <c r="D48">
        <v>1749.6507999999999</v>
      </c>
    </row>
    <row r="49" spans="1:4" x14ac:dyDescent="0.2">
      <c r="A49">
        <v>48</v>
      </c>
      <c r="B49" t="s">
        <v>20</v>
      </c>
      <c r="C49">
        <v>1998</v>
      </c>
      <c r="D49">
        <v>1515.8320000000001</v>
      </c>
    </row>
    <row r="50" spans="1:4" x14ac:dyDescent="0.2">
      <c r="A50">
        <v>49</v>
      </c>
      <c r="B50" t="s">
        <v>21</v>
      </c>
      <c r="C50">
        <v>1998</v>
      </c>
      <c r="D50">
        <v>1678.0583571428599</v>
      </c>
    </row>
    <row r="51" spans="1:4" x14ac:dyDescent="0.2">
      <c r="A51">
        <v>50</v>
      </c>
      <c r="B51" t="s">
        <v>16</v>
      </c>
      <c r="C51">
        <v>1998</v>
      </c>
      <c r="D51">
        <v>1590.79916</v>
      </c>
    </row>
    <row r="52" spans="1:4" x14ac:dyDescent="0.2">
      <c r="A52">
        <v>51</v>
      </c>
      <c r="B52" t="s">
        <v>6</v>
      </c>
      <c r="C52">
        <v>2006</v>
      </c>
      <c r="D52">
        <v>1563.88030769231</v>
      </c>
    </row>
    <row r="53" spans="1:4" x14ac:dyDescent="0.2">
      <c r="A53">
        <v>52</v>
      </c>
      <c r="B53" t="s">
        <v>6</v>
      </c>
      <c r="C53">
        <v>2007</v>
      </c>
      <c r="D53">
        <v>1617.9218699999999</v>
      </c>
    </row>
    <row r="54" spans="1:4" x14ac:dyDescent="0.2">
      <c r="A54">
        <v>53</v>
      </c>
      <c r="B54" t="s">
        <v>6</v>
      </c>
      <c r="C54">
        <v>2008</v>
      </c>
      <c r="D54">
        <v>1529.89533846154</v>
      </c>
    </row>
    <row r="55" spans="1:4" x14ac:dyDescent="0.2">
      <c r="A55">
        <v>54</v>
      </c>
      <c r="B55" t="s">
        <v>6</v>
      </c>
      <c r="C55">
        <v>2009</v>
      </c>
      <c r="D55">
        <v>1746.82816428571</v>
      </c>
    </row>
    <row r="56" spans="1:4" x14ac:dyDescent="0.2">
      <c r="A56">
        <v>55</v>
      </c>
      <c r="B56" t="s">
        <v>6</v>
      </c>
      <c r="C56">
        <v>2010</v>
      </c>
      <c r="D56">
        <v>1699.5482272727299</v>
      </c>
    </row>
    <row r="57" spans="1:4" x14ac:dyDescent="0.2">
      <c r="A57">
        <v>56</v>
      </c>
      <c r="B57" t="s">
        <v>11</v>
      </c>
      <c r="C57">
        <v>2011</v>
      </c>
      <c r="D57">
        <v>1698.29235238095</v>
      </c>
    </row>
    <row r="58" spans="1:4" x14ac:dyDescent="0.2">
      <c r="A58">
        <v>57</v>
      </c>
      <c r="B58" t="s">
        <v>11</v>
      </c>
      <c r="C58">
        <v>2012</v>
      </c>
      <c r="D58">
        <v>1660.23364782609</v>
      </c>
    </row>
    <row r="59" spans="1:4" x14ac:dyDescent="0.2">
      <c r="A59">
        <v>58</v>
      </c>
      <c r="B59" t="s">
        <v>11</v>
      </c>
      <c r="C59">
        <v>2013</v>
      </c>
      <c r="D59">
        <v>1758.50923043478</v>
      </c>
    </row>
    <row r="60" spans="1:4" x14ac:dyDescent="0.2">
      <c r="A60">
        <v>59</v>
      </c>
      <c r="B60" t="s">
        <v>11</v>
      </c>
      <c r="C60">
        <v>2014</v>
      </c>
      <c r="D60">
        <v>1618.925285</v>
      </c>
    </row>
    <row r="61" spans="1:4" x14ac:dyDescent="0.2">
      <c r="A61">
        <v>60</v>
      </c>
      <c r="B61" t="s">
        <v>6</v>
      </c>
      <c r="C61">
        <v>2015</v>
      </c>
      <c r="D61">
        <v>1675.639805</v>
      </c>
    </row>
    <row r="62" spans="1:4" x14ac:dyDescent="0.2">
      <c r="A62">
        <v>61</v>
      </c>
      <c r="B62" t="s">
        <v>7</v>
      </c>
      <c r="C62">
        <v>2006</v>
      </c>
      <c r="D62">
        <v>1651.3644285714299</v>
      </c>
    </row>
    <row r="63" spans="1:4" x14ac:dyDescent="0.2">
      <c r="A63">
        <v>62</v>
      </c>
      <c r="B63" t="s">
        <v>19</v>
      </c>
      <c r="C63">
        <v>2006</v>
      </c>
      <c r="D63">
        <v>1557.92445</v>
      </c>
    </row>
    <row r="64" spans="1:4" x14ac:dyDescent="0.2">
      <c r="A64">
        <v>63</v>
      </c>
      <c r="B64" t="s">
        <v>20</v>
      </c>
      <c r="C64">
        <v>2007</v>
      </c>
      <c r="D64">
        <v>1539.6929666666699</v>
      </c>
    </row>
    <row r="65" spans="1:4" x14ac:dyDescent="0.2">
      <c r="A65">
        <v>64</v>
      </c>
      <c r="B65" t="s">
        <v>7</v>
      </c>
      <c r="C65">
        <v>2007</v>
      </c>
      <c r="D65">
        <v>1662.9963166666701</v>
      </c>
    </row>
    <row r="66" spans="1:4" x14ac:dyDescent="0.2">
      <c r="A66">
        <v>65</v>
      </c>
      <c r="B66" t="s">
        <v>22</v>
      </c>
      <c r="C66">
        <v>2007</v>
      </c>
      <c r="D66">
        <v>1712.4184250000001</v>
      </c>
    </row>
    <row r="67" spans="1:4" x14ac:dyDescent="0.2">
      <c r="A67">
        <v>66</v>
      </c>
      <c r="B67" t="s">
        <v>19</v>
      </c>
      <c r="C67">
        <v>2007</v>
      </c>
      <c r="D67">
        <v>1437.7843499999999</v>
      </c>
    </row>
    <row r="68" spans="1:4" x14ac:dyDescent="0.2">
      <c r="A68">
        <v>67</v>
      </c>
      <c r="B68" t="s">
        <v>5</v>
      </c>
      <c r="C68">
        <v>2008</v>
      </c>
      <c r="D68">
        <v>1684.8112714285701</v>
      </c>
    </row>
    <row r="69" spans="1:4" x14ac:dyDescent="0.2">
      <c r="A69">
        <v>68</v>
      </c>
      <c r="B69" t="s">
        <v>19</v>
      </c>
      <c r="C69">
        <v>2008</v>
      </c>
      <c r="D69">
        <v>1508.15335</v>
      </c>
    </row>
    <row r="70" spans="1:4" x14ac:dyDescent="0.2">
      <c r="A70">
        <v>69</v>
      </c>
      <c r="B70" t="s">
        <v>13</v>
      </c>
      <c r="C70">
        <v>2009</v>
      </c>
      <c r="D70">
        <v>1519.42535</v>
      </c>
    </row>
    <row r="71" spans="1:4" x14ac:dyDescent="0.2">
      <c r="A71">
        <v>70</v>
      </c>
      <c r="B71" t="s">
        <v>15</v>
      </c>
      <c r="C71">
        <v>2009</v>
      </c>
      <c r="D71">
        <v>1689.27045</v>
      </c>
    </row>
    <row r="72" spans="1:4" x14ac:dyDescent="0.2">
      <c r="A72">
        <v>71</v>
      </c>
      <c r="B72" t="s">
        <v>7</v>
      </c>
      <c r="C72">
        <v>2009</v>
      </c>
      <c r="D72">
        <v>1477.5670250000001</v>
      </c>
    </row>
    <row r="73" spans="1:4" x14ac:dyDescent="0.2">
      <c r="A73">
        <v>72</v>
      </c>
      <c r="B73" t="s">
        <v>3</v>
      </c>
      <c r="C73">
        <v>2010</v>
      </c>
      <c r="D73">
        <v>1494.3377800000001</v>
      </c>
    </row>
    <row r="74" spans="1:4" x14ac:dyDescent="0.2">
      <c r="A74">
        <v>73</v>
      </c>
      <c r="B74" t="s">
        <v>5</v>
      </c>
      <c r="C74">
        <v>2010</v>
      </c>
      <c r="D74">
        <v>1587.6449</v>
      </c>
    </row>
    <row r="75" spans="1:4" x14ac:dyDescent="0.2">
      <c r="A75">
        <v>74</v>
      </c>
      <c r="B75" t="s">
        <v>3</v>
      </c>
      <c r="C75">
        <v>2011</v>
      </c>
      <c r="D75">
        <v>1694.23278</v>
      </c>
    </row>
    <row r="76" spans="1:4" x14ac:dyDescent="0.2">
      <c r="A76">
        <v>75</v>
      </c>
      <c r="B76" t="s">
        <v>5</v>
      </c>
      <c r="C76">
        <v>2011</v>
      </c>
      <c r="D76">
        <v>1636.91722</v>
      </c>
    </row>
    <row r="77" spans="1:4" x14ac:dyDescent="0.2">
      <c r="A77">
        <v>76</v>
      </c>
      <c r="B77" t="s">
        <v>23</v>
      </c>
      <c r="C77">
        <v>2011</v>
      </c>
      <c r="D77">
        <v>1715.49235</v>
      </c>
    </row>
    <row r="78" spans="1:4" x14ac:dyDescent="0.2">
      <c r="A78">
        <v>77</v>
      </c>
      <c r="B78" t="s">
        <v>9</v>
      </c>
      <c r="C78">
        <v>2011</v>
      </c>
      <c r="D78">
        <v>1524.39726</v>
      </c>
    </row>
    <row r="79" spans="1:4" x14ac:dyDescent="0.2">
      <c r="A79">
        <v>78</v>
      </c>
      <c r="B79" t="s">
        <v>5</v>
      </c>
      <c r="C79">
        <v>2012</v>
      </c>
      <c r="D79">
        <v>1635.2293</v>
      </c>
    </row>
    <row r="80" spans="1:4" x14ac:dyDescent="0.2">
      <c r="A80">
        <v>79</v>
      </c>
      <c r="B80" t="s">
        <v>8</v>
      </c>
      <c r="C80">
        <v>2012</v>
      </c>
      <c r="D80">
        <v>1552.8199</v>
      </c>
    </row>
    <row r="81" spans="1:4" x14ac:dyDescent="0.2">
      <c r="A81">
        <v>80</v>
      </c>
      <c r="B81" t="s">
        <v>21</v>
      </c>
      <c r="C81">
        <v>2012</v>
      </c>
      <c r="D81">
        <v>1604.6073833333301</v>
      </c>
    </row>
    <row r="82" spans="1:4" x14ac:dyDescent="0.2">
      <c r="A82">
        <v>81</v>
      </c>
      <c r="B82" t="s">
        <v>17</v>
      </c>
      <c r="C82">
        <v>2012</v>
      </c>
      <c r="D82">
        <v>1731.5987</v>
      </c>
    </row>
    <row r="83" spans="1:4" x14ac:dyDescent="0.2">
      <c r="A83">
        <v>82</v>
      </c>
      <c r="B83" t="s">
        <v>4</v>
      </c>
      <c r="C83">
        <v>2013</v>
      </c>
      <c r="D83">
        <v>1434.34015</v>
      </c>
    </row>
    <row r="84" spans="1:4" x14ac:dyDescent="0.2">
      <c r="A84">
        <v>83</v>
      </c>
      <c r="B84" t="s">
        <v>3</v>
      </c>
      <c r="C84">
        <v>2013</v>
      </c>
      <c r="D84">
        <v>1536.9406200000001</v>
      </c>
    </row>
    <row r="85" spans="1:4" x14ac:dyDescent="0.2">
      <c r="A85">
        <v>84</v>
      </c>
      <c r="B85" t="s">
        <v>21</v>
      </c>
      <c r="C85">
        <v>2013</v>
      </c>
      <c r="D85">
        <v>1599.86941428571</v>
      </c>
    </row>
    <row r="86" spans="1:4" x14ac:dyDescent="0.2">
      <c r="A86">
        <v>85</v>
      </c>
      <c r="B86" t="s">
        <v>22</v>
      </c>
      <c r="C86">
        <v>2013</v>
      </c>
      <c r="D86">
        <v>1718.05258571429</v>
      </c>
    </row>
    <row r="87" spans="1:4" x14ac:dyDescent="0.2">
      <c r="A87">
        <v>86</v>
      </c>
      <c r="B87" t="s">
        <v>24</v>
      </c>
      <c r="C87">
        <v>2014</v>
      </c>
      <c r="D87">
        <v>1539.042825</v>
      </c>
    </row>
    <row r="88" spans="1:4" x14ac:dyDescent="0.2">
      <c r="A88">
        <v>87</v>
      </c>
      <c r="B88" t="s">
        <v>20</v>
      </c>
      <c r="C88">
        <v>2014</v>
      </c>
      <c r="D88">
        <v>1526.7246</v>
      </c>
    </row>
    <row r="89" spans="1:4" x14ac:dyDescent="0.2">
      <c r="A89">
        <v>88</v>
      </c>
      <c r="B89" t="s">
        <v>21</v>
      </c>
      <c r="C89">
        <v>2014</v>
      </c>
      <c r="D89">
        <v>1553.50821666667</v>
      </c>
    </row>
    <row r="90" spans="1:4" x14ac:dyDescent="0.2">
      <c r="A90">
        <v>89</v>
      </c>
      <c r="B90" t="s">
        <v>22</v>
      </c>
      <c r="C90">
        <v>2014</v>
      </c>
      <c r="D90">
        <v>1739.4589599999999</v>
      </c>
    </row>
    <row r="91" spans="1:4" x14ac:dyDescent="0.2">
      <c r="A91">
        <v>90</v>
      </c>
      <c r="B91" t="s">
        <v>3</v>
      </c>
      <c r="C91">
        <v>2015</v>
      </c>
      <c r="D91">
        <v>1617.16053333333</v>
      </c>
    </row>
    <row r="92" spans="1:4" x14ac:dyDescent="0.2">
      <c r="A92">
        <v>91</v>
      </c>
      <c r="B92" t="s">
        <v>5</v>
      </c>
      <c r="C92">
        <v>2015</v>
      </c>
      <c r="D92">
        <v>1543.3644999999999</v>
      </c>
    </row>
    <row r="93" spans="1:4" x14ac:dyDescent="0.2">
      <c r="A93">
        <v>92</v>
      </c>
      <c r="B93" t="s">
        <v>13</v>
      </c>
      <c r="C93">
        <v>2015</v>
      </c>
      <c r="D93">
        <v>1599.5510999999999</v>
      </c>
    </row>
    <row r="94" spans="1:4" x14ac:dyDescent="0.2">
      <c r="A94">
        <v>93</v>
      </c>
      <c r="B94" t="s">
        <v>25</v>
      </c>
      <c r="C94">
        <v>2015</v>
      </c>
      <c r="D94">
        <v>1803.42178333333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workbookViewId="0">
      <selection activeCell="H2" sqref="H2"/>
    </sheetView>
  </sheetViews>
  <sheetFormatPr baseColWidth="10" defaultRowHeight="16" x14ac:dyDescent="0.2"/>
  <cols>
    <col min="7" max="7" width="14.5" customWidth="1"/>
    <col min="8" max="9" width="15.3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26</v>
      </c>
      <c r="E1" t="s">
        <v>1</v>
      </c>
      <c r="F1" t="s">
        <v>2</v>
      </c>
      <c r="G1" t="s">
        <v>27</v>
      </c>
      <c r="H1" t="s">
        <v>28</v>
      </c>
      <c r="I1" t="s">
        <v>38</v>
      </c>
      <c r="J1" t="s">
        <v>29</v>
      </c>
      <c r="K1" t="s">
        <v>30</v>
      </c>
      <c r="L1" t="s">
        <v>33</v>
      </c>
      <c r="M1" t="s">
        <v>34</v>
      </c>
    </row>
    <row r="2" spans="1:16" x14ac:dyDescent="0.2">
      <c r="A2" t="s">
        <v>3</v>
      </c>
      <c r="B2">
        <v>1985</v>
      </c>
      <c r="C2">
        <v>1446.408375</v>
      </c>
      <c r="D2" t="s">
        <v>4</v>
      </c>
      <c r="E2">
        <v>1985</v>
      </c>
      <c r="F2">
        <v>1696.9538</v>
      </c>
      <c r="G2">
        <f>C2-F2</f>
        <v>-250.54542500000002</v>
      </c>
      <c r="H2" s="1">
        <f>1/(1+10^(-G2/400))</f>
        <v>0.19119632962932054</v>
      </c>
      <c r="I2" s="2">
        <v>0</v>
      </c>
      <c r="J2">
        <v>0</v>
      </c>
      <c r="K2">
        <f>J2-H2</f>
        <v>-0.19119632962932054</v>
      </c>
      <c r="L2" t="str">
        <f>IF(H2&lt;0.5, "underdog", "favorite")</f>
        <v>underdog</v>
      </c>
      <c r="M2" t="str">
        <f>IF(J2=1, "W","L")</f>
        <v>L</v>
      </c>
    </row>
    <row r="3" spans="1:16" x14ac:dyDescent="0.2">
      <c r="A3" t="s">
        <v>3</v>
      </c>
      <c r="B3">
        <v>1986</v>
      </c>
      <c r="C3">
        <v>1420.0138666666701</v>
      </c>
      <c r="D3" t="s">
        <v>5</v>
      </c>
      <c r="E3">
        <v>1986</v>
      </c>
      <c r="F3">
        <v>1771.49896666667</v>
      </c>
      <c r="G3">
        <f>C3-F3</f>
        <v>-351.48509999999987</v>
      </c>
      <c r="H3" s="1">
        <f>1/(1+10^(-G3/400))</f>
        <v>0.11677707266034153</v>
      </c>
      <c r="I3" s="2">
        <v>0</v>
      </c>
      <c r="J3">
        <v>0</v>
      </c>
      <c r="K3">
        <f>J3-H3</f>
        <v>-0.11677707266034153</v>
      </c>
      <c r="L3" t="str">
        <f>IF(H3&lt;0.5, "underdog", "favorite")</f>
        <v>underdog</v>
      </c>
      <c r="M3" t="str">
        <f>IF(J3=1, "W","L")</f>
        <v>L</v>
      </c>
    </row>
    <row r="4" spans="1:16" x14ac:dyDescent="0.2">
      <c r="A4" t="s">
        <v>3</v>
      </c>
      <c r="B4">
        <v>1987</v>
      </c>
      <c r="C4">
        <v>1536.85496666667</v>
      </c>
      <c r="D4" t="s">
        <v>5</v>
      </c>
      <c r="E4">
        <v>1987</v>
      </c>
      <c r="F4">
        <v>1678.2334000000001</v>
      </c>
      <c r="G4">
        <f>C4-F4</f>
        <v>-141.37843333333012</v>
      </c>
      <c r="H4" s="1">
        <f>1/(1+10^(-G4/400))</f>
        <v>0.30707288670328514</v>
      </c>
      <c r="I4" s="2">
        <v>0</v>
      </c>
      <c r="J4">
        <v>0</v>
      </c>
      <c r="K4">
        <f>J4-H4</f>
        <v>-0.30707288670328514</v>
      </c>
      <c r="L4" t="str">
        <f>IF(H4&lt;0.5, "underdog", "favorite")</f>
        <v>underdog</v>
      </c>
      <c r="M4" t="str">
        <f>IF(J4=1, "W","L")</f>
        <v>L</v>
      </c>
    </row>
    <row r="5" spans="1:16" x14ac:dyDescent="0.2">
      <c r="A5" t="s">
        <v>3</v>
      </c>
      <c r="B5">
        <v>1988</v>
      </c>
      <c r="C5">
        <v>1610.25065</v>
      </c>
      <c r="D5" t="s">
        <v>6</v>
      </c>
      <c r="E5">
        <v>1988</v>
      </c>
      <c r="F5">
        <v>1567.0640599999999</v>
      </c>
      <c r="G5">
        <f>C5-F5</f>
        <v>43.186590000000024</v>
      </c>
      <c r="H5" s="1">
        <f>1/(1+10^(-G5/400))</f>
        <v>0.56183237456714796</v>
      </c>
      <c r="I5" s="2">
        <v>0</v>
      </c>
      <c r="J5">
        <v>1</v>
      </c>
      <c r="K5">
        <f>J5-H5</f>
        <v>0.43816762543285204</v>
      </c>
      <c r="L5" t="str">
        <f>IF(H5&lt;0.5, "underdog", "favorite")</f>
        <v>favorite</v>
      </c>
      <c r="M5" t="str">
        <f>IF(J5=1, "W","L")</f>
        <v>W</v>
      </c>
    </row>
    <row r="6" spans="1:16" x14ac:dyDescent="0.2">
      <c r="A6" t="s">
        <v>3</v>
      </c>
      <c r="B6">
        <v>1988</v>
      </c>
      <c r="C6">
        <v>1610.25065</v>
      </c>
      <c r="D6" t="s">
        <v>7</v>
      </c>
      <c r="E6">
        <v>1988</v>
      </c>
      <c r="F6">
        <v>1649.62762</v>
      </c>
      <c r="G6">
        <f>C6-F6</f>
        <v>-39.376970000000028</v>
      </c>
      <c r="H6" s="1">
        <f>1/(1+10^(-G6/400))</f>
        <v>0.44357337930926088</v>
      </c>
      <c r="I6" s="2">
        <v>0</v>
      </c>
      <c r="J6">
        <v>0</v>
      </c>
      <c r="K6">
        <f>J6-H6</f>
        <v>-0.44357337930926088</v>
      </c>
      <c r="L6" t="str">
        <f>IF(H6&lt;0.5, "underdog", "favorite")</f>
        <v>underdog</v>
      </c>
      <c r="M6" t="str">
        <f>IF(J6=1, "W","L")</f>
        <v>L</v>
      </c>
    </row>
    <row r="7" spans="1:16" x14ac:dyDescent="0.2">
      <c r="A7" t="s">
        <v>3</v>
      </c>
      <c r="B7">
        <v>1989</v>
      </c>
      <c r="C7">
        <v>1569.3870529411799</v>
      </c>
      <c r="D7" t="s">
        <v>6</v>
      </c>
      <c r="E7">
        <v>1989</v>
      </c>
      <c r="F7">
        <v>1630.8833400000001</v>
      </c>
      <c r="G7">
        <f>C7-F7</f>
        <v>-61.496287058820144</v>
      </c>
      <c r="H7" s="1">
        <f>1/(1+10^(-G7/400))</f>
        <v>0.41241250591199063</v>
      </c>
      <c r="I7" s="2">
        <v>0</v>
      </c>
      <c r="J7">
        <v>1</v>
      </c>
      <c r="K7">
        <f>J7-H7</f>
        <v>0.58758749408800937</v>
      </c>
      <c r="L7" t="str">
        <f>IF(H7&lt;0.5, "underdog", "favorite")</f>
        <v>underdog</v>
      </c>
      <c r="M7" t="str">
        <f>IF(J7=1, "W","L")</f>
        <v>W</v>
      </c>
    </row>
    <row r="8" spans="1:16" x14ac:dyDescent="0.2">
      <c r="A8" t="s">
        <v>3</v>
      </c>
      <c r="B8">
        <v>1989</v>
      </c>
      <c r="C8">
        <v>1569.3870529411799</v>
      </c>
      <c r="D8" t="s">
        <v>8</v>
      </c>
      <c r="E8">
        <v>1989</v>
      </c>
      <c r="F8">
        <v>1555.85915</v>
      </c>
      <c r="G8">
        <f>C8-F8</f>
        <v>13.527902941179946</v>
      </c>
      <c r="H8" s="1">
        <f>1/(1+10^(-G8/400))</f>
        <v>0.5194583850075889</v>
      </c>
      <c r="I8" s="2">
        <v>0</v>
      </c>
      <c r="J8">
        <v>1</v>
      </c>
      <c r="K8">
        <f>J8-H8</f>
        <v>0.4805416149924111</v>
      </c>
      <c r="L8" t="str">
        <f>IF(H8&lt;0.5, "underdog", "favorite")</f>
        <v>favorite</v>
      </c>
      <c r="M8" t="str">
        <f>IF(J8=1, "W","L")</f>
        <v>W</v>
      </c>
    </row>
    <row r="9" spans="1:16" x14ac:dyDescent="0.2">
      <c r="A9" t="s">
        <v>3</v>
      </c>
      <c r="B9">
        <v>1989</v>
      </c>
      <c r="C9">
        <v>1569.3870529411799</v>
      </c>
      <c r="D9" t="s">
        <v>7</v>
      </c>
      <c r="E9">
        <v>1989</v>
      </c>
      <c r="F9">
        <v>1754.2224333333299</v>
      </c>
      <c r="G9">
        <f>C9-F9</f>
        <v>-184.83538039215</v>
      </c>
      <c r="H9" s="1">
        <f>1/(1+10^(-G9/400))</f>
        <v>0.25654617734366425</v>
      </c>
      <c r="I9" s="2">
        <v>0</v>
      </c>
      <c r="J9">
        <v>0</v>
      </c>
      <c r="K9">
        <f>J9-H9</f>
        <v>-0.25654617734366425</v>
      </c>
      <c r="L9" t="str">
        <f>IF(H9&lt;0.5, "underdog", "favorite")</f>
        <v>underdog</v>
      </c>
      <c r="M9" t="str">
        <f>IF(J9=1, "W","L")</f>
        <v>L</v>
      </c>
    </row>
    <row r="10" spans="1:16" x14ac:dyDescent="0.2">
      <c r="A10" t="s">
        <v>3</v>
      </c>
      <c r="B10">
        <v>1990</v>
      </c>
      <c r="C10">
        <v>1630.9212375</v>
      </c>
      <c r="D10" t="s">
        <v>4</v>
      </c>
      <c r="E10">
        <v>1990</v>
      </c>
      <c r="F10">
        <v>1485.4583250000001</v>
      </c>
      <c r="G10">
        <f>C10-F10</f>
        <v>145.4629124999999</v>
      </c>
      <c r="H10" s="1">
        <f>1/(1+10^(-G10/400))</f>
        <v>0.69790718884096259</v>
      </c>
      <c r="I10" s="2">
        <v>0</v>
      </c>
      <c r="J10">
        <v>1</v>
      </c>
      <c r="K10">
        <f>J10-H10</f>
        <v>0.30209281115903741</v>
      </c>
      <c r="L10" t="str">
        <f>IF(H10&lt;0.5, "underdog", "favorite")</f>
        <v>favorite</v>
      </c>
      <c r="M10" t="str">
        <f>IF(J10=1, "W","L")</f>
        <v>W</v>
      </c>
    </row>
    <row r="11" spans="1:16" x14ac:dyDescent="0.2">
      <c r="A11" t="s">
        <v>3</v>
      </c>
      <c r="B11">
        <v>1990</v>
      </c>
      <c r="C11">
        <v>1630.9212375</v>
      </c>
      <c r="D11" t="s">
        <v>7</v>
      </c>
      <c r="E11">
        <v>1990</v>
      </c>
      <c r="F11">
        <v>1688.60405714286</v>
      </c>
      <c r="G11">
        <f>C11-F11</f>
        <v>-57.682819642860068</v>
      </c>
      <c r="H11" s="1">
        <f>1/(1+10^(-G11/400))</f>
        <v>0.41774215319123925</v>
      </c>
      <c r="I11" s="2">
        <v>0</v>
      </c>
      <c r="J11">
        <v>0</v>
      </c>
      <c r="K11">
        <f>J11-H11</f>
        <v>-0.41774215319123925</v>
      </c>
      <c r="L11" t="str">
        <f>IF(H11&lt;0.5, "underdog", "favorite")</f>
        <v>underdog</v>
      </c>
      <c r="M11" t="str">
        <f>IF(J11=1, "W","L")</f>
        <v>L</v>
      </c>
      <c r="O11" t="s">
        <v>35</v>
      </c>
      <c r="P11" t="s">
        <v>36</v>
      </c>
    </row>
    <row r="12" spans="1:16" x14ac:dyDescent="0.2">
      <c r="A12" t="s">
        <v>3</v>
      </c>
      <c r="B12">
        <v>1990</v>
      </c>
      <c r="C12">
        <v>1630.9212375</v>
      </c>
      <c r="D12" t="s">
        <v>9</v>
      </c>
      <c r="E12">
        <v>1990</v>
      </c>
      <c r="F12">
        <v>1582.9919400000001</v>
      </c>
      <c r="G12">
        <f>C12-F12</f>
        <v>47.929297499999848</v>
      </c>
      <c r="H12" s="1">
        <f>1/(1+10^(-G12/400))</f>
        <v>0.56854155763976455</v>
      </c>
      <c r="I12" s="2">
        <v>0</v>
      </c>
      <c r="J12">
        <v>1</v>
      </c>
      <c r="K12">
        <f>J12-H12</f>
        <v>0.43145844236023545</v>
      </c>
      <c r="L12" t="str">
        <f>IF(H12&lt;0.5, "underdog", "favorite")</f>
        <v>favorite</v>
      </c>
      <c r="M12" t="str">
        <f>IF(J12=1, "W","L")</f>
        <v>W</v>
      </c>
      <c r="O12" s="1">
        <f>AVERAGE(H2:H38)</f>
        <v>0.59962682405187551</v>
      </c>
      <c r="P12" s="1">
        <f>AVERAGE(H39:H83)</f>
        <v>0.55920014006424568</v>
      </c>
    </row>
    <row r="13" spans="1:16" x14ac:dyDescent="0.2">
      <c r="A13" t="s">
        <v>3</v>
      </c>
      <c r="B13">
        <v>1991</v>
      </c>
      <c r="C13">
        <v>1731.8672588235299</v>
      </c>
      <c r="D13" t="s">
        <v>8</v>
      </c>
      <c r="E13">
        <v>1991</v>
      </c>
      <c r="F13">
        <v>1487.7451000000001</v>
      </c>
      <c r="G13">
        <f>C13-F13</f>
        <v>244.12215882352984</v>
      </c>
      <c r="H13" s="1">
        <f>1/(1+10^(-G13/400))</f>
        <v>0.80302042549232489</v>
      </c>
      <c r="I13" s="2">
        <v>0</v>
      </c>
      <c r="J13">
        <v>1</v>
      </c>
      <c r="K13">
        <f>J13-H13</f>
        <v>0.19697957450767511</v>
      </c>
      <c r="L13" t="str">
        <f>IF(H13&lt;0.5, "underdog", "favorite")</f>
        <v>favorite</v>
      </c>
      <c r="M13" t="str">
        <f>IF(J13=1, "W","L")</f>
        <v>W</v>
      </c>
    </row>
    <row r="14" spans="1:16" x14ac:dyDescent="0.2">
      <c r="A14" t="s">
        <v>3</v>
      </c>
      <c r="B14">
        <v>1991</v>
      </c>
      <c r="C14">
        <v>1731.8672588235299</v>
      </c>
      <c r="D14" t="s">
        <v>7</v>
      </c>
      <c r="E14">
        <v>1991</v>
      </c>
      <c r="F14">
        <v>1552.8017</v>
      </c>
      <c r="G14">
        <f>C14-F14</f>
        <v>179.06555882352995</v>
      </c>
      <c r="H14" s="1">
        <f>1/(1+10^(-G14/400))</f>
        <v>0.73706790422012558</v>
      </c>
      <c r="I14" s="2">
        <v>0</v>
      </c>
      <c r="J14">
        <v>1</v>
      </c>
      <c r="K14">
        <f>J14-H14</f>
        <v>0.26293209577987442</v>
      </c>
      <c r="L14" t="str">
        <f>IF(H14&lt;0.5, "underdog", "favorite")</f>
        <v>favorite</v>
      </c>
      <c r="M14" t="str">
        <f>IF(J14=1, "W","L")</f>
        <v>W</v>
      </c>
      <c r="O14" t="s">
        <v>37</v>
      </c>
    </row>
    <row r="15" spans="1:16" x14ac:dyDescent="0.2">
      <c r="A15" t="s">
        <v>3</v>
      </c>
      <c r="B15">
        <v>1991</v>
      </c>
      <c r="C15">
        <v>1731.8672588235299</v>
      </c>
      <c r="D15" t="s">
        <v>9</v>
      </c>
      <c r="E15">
        <v>1991</v>
      </c>
      <c r="F15">
        <v>1508.68174</v>
      </c>
      <c r="G15">
        <f>C15-F15</f>
        <v>223.18551882352995</v>
      </c>
      <c r="H15" s="1">
        <f>1/(1+10^(-G15/400))</f>
        <v>0.78325879517837826</v>
      </c>
      <c r="I15" s="2">
        <v>0</v>
      </c>
      <c r="J15">
        <v>1</v>
      </c>
      <c r="K15">
        <f>J15-H15</f>
        <v>0.21674120482162174</v>
      </c>
      <c r="L15" t="str">
        <f>IF(H15&lt;0.5, "underdog", "favorite")</f>
        <v>favorite</v>
      </c>
      <c r="M15" t="str">
        <f>IF(J15=1, "W","L")</f>
        <v>W</v>
      </c>
      <c r="O15" s="1">
        <f>AVERAGE(H14,H20,H24,H30,H33,H35)</f>
        <v>0.69766220175656724</v>
      </c>
      <c r="P15" s="1">
        <f>AVERAGE(H43,H54,H59,H63,H67,H71,H75,H79,H83)</f>
        <v>0.45944552514004372</v>
      </c>
    </row>
    <row r="16" spans="1:16" x14ac:dyDescent="0.2">
      <c r="A16" t="s">
        <v>3</v>
      </c>
      <c r="B16">
        <v>1991</v>
      </c>
      <c r="C16">
        <v>1731.8672588235299</v>
      </c>
      <c r="D16" t="s">
        <v>10</v>
      </c>
      <c r="E16">
        <v>1991</v>
      </c>
      <c r="F16">
        <v>1690.6852799999999</v>
      </c>
      <c r="G16">
        <f>C16-F16</f>
        <v>41.181978823530017</v>
      </c>
      <c r="H16" s="1">
        <f>1/(1+10^(-G16/400))</f>
        <v>0.55898962858451096</v>
      </c>
      <c r="I16" s="2">
        <v>1</v>
      </c>
      <c r="J16">
        <v>1</v>
      </c>
      <c r="K16">
        <f>J16-H16</f>
        <v>0.44101037141548904</v>
      </c>
      <c r="L16" t="str">
        <f>IF(H16&lt;0.5, "underdog", "favorite")</f>
        <v>favorite</v>
      </c>
      <c r="M16" t="str">
        <f>IF(J16=1, "W","L")</f>
        <v>W</v>
      </c>
    </row>
    <row r="17" spans="1:16" x14ac:dyDescent="0.2">
      <c r="A17" t="s">
        <v>3</v>
      </c>
      <c r="B17">
        <v>1992</v>
      </c>
      <c r="C17">
        <v>1753.1910227272699</v>
      </c>
      <c r="D17" t="s">
        <v>6</v>
      </c>
      <c r="E17">
        <v>1992</v>
      </c>
      <c r="F17">
        <v>1665.6727166666701</v>
      </c>
      <c r="G17">
        <f>C17-F17</f>
        <v>87.518306060599798</v>
      </c>
      <c r="H17" s="1">
        <f>1/(1+10^(-G17/400))</f>
        <v>0.62335095856208755</v>
      </c>
      <c r="I17" s="2">
        <v>0</v>
      </c>
      <c r="J17">
        <v>1</v>
      </c>
      <c r="K17">
        <f>J17-H17</f>
        <v>0.37664904143791245</v>
      </c>
      <c r="L17" t="str">
        <f>IF(H17&lt;0.5, "underdog", "favorite")</f>
        <v>favorite</v>
      </c>
      <c r="M17" t="str">
        <f>IF(J17=1, "W","L")</f>
        <v>W</v>
      </c>
    </row>
    <row r="18" spans="1:16" x14ac:dyDescent="0.2">
      <c r="A18" t="s">
        <v>3</v>
      </c>
      <c r="B18">
        <v>1992</v>
      </c>
      <c r="C18">
        <v>1753.1910227272699</v>
      </c>
      <c r="D18" t="s">
        <v>11</v>
      </c>
      <c r="E18">
        <v>1992</v>
      </c>
      <c r="F18">
        <v>1431.2624333333299</v>
      </c>
      <c r="G18">
        <f>C18-F18</f>
        <v>321.92858939394</v>
      </c>
      <c r="H18" s="1">
        <f>1/(1+10^(-G18/400))</f>
        <v>0.86449885935514803</v>
      </c>
      <c r="I18" s="2">
        <v>0</v>
      </c>
      <c r="J18">
        <v>1</v>
      </c>
      <c r="K18">
        <f>J18-H18</f>
        <v>0.13550114064485197</v>
      </c>
      <c r="L18" t="str">
        <f>IF(H18&lt;0.5, "underdog", "favorite")</f>
        <v>favorite</v>
      </c>
      <c r="M18" t="str">
        <f>IF(J18=1, "W","L")</f>
        <v>W</v>
      </c>
      <c r="O18" s="1"/>
      <c r="P18" s="1"/>
    </row>
    <row r="19" spans="1:16" x14ac:dyDescent="0.2">
      <c r="A19" t="s">
        <v>3</v>
      </c>
      <c r="B19">
        <v>1992</v>
      </c>
      <c r="C19">
        <v>1753.1910227272699</v>
      </c>
      <c r="D19" t="s">
        <v>8</v>
      </c>
      <c r="E19">
        <v>1992</v>
      </c>
      <c r="F19">
        <v>1610.9970428571401</v>
      </c>
      <c r="G19">
        <f>C19-F19</f>
        <v>142.19397987012985</v>
      </c>
      <c r="H19" s="1">
        <f>1/(1+10^(-G19/400))</f>
        <v>0.69392513388483235</v>
      </c>
      <c r="I19" s="2">
        <v>0</v>
      </c>
      <c r="J19">
        <v>1</v>
      </c>
      <c r="K19">
        <f>J19-H19</f>
        <v>0.30607486611516765</v>
      </c>
      <c r="L19" t="str">
        <f>IF(H19&lt;0.5, "underdog", "favorite")</f>
        <v>favorite</v>
      </c>
      <c r="M19" t="str">
        <f>IF(J19=1, "W","L")</f>
        <v>W</v>
      </c>
    </row>
    <row r="20" spans="1:16" x14ac:dyDescent="0.2">
      <c r="A20" t="s">
        <v>3</v>
      </c>
      <c r="B20">
        <v>1992</v>
      </c>
      <c r="C20">
        <v>1753.1910227272699</v>
      </c>
      <c r="D20" t="s">
        <v>12</v>
      </c>
      <c r="E20">
        <v>1992</v>
      </c>
      <c r="F20">
        <v>1696.6030499999999</v>
      </c>
      <c r="G20">
        <f>C20-F20</f>
        <v>56.587972727269971</v>
      </c>
      <c r="H20" s="1">
        <f>1/(1+10^(-G20/400))</f>
        <v>0.58072408995302038</v>
      </c>
      <c r="I20" s="2">
        <v>1</v>
      </c>
      <c r="J20">
        <v>1</v>
      </c>
      <c r="K20">
        <f>J20-H20</f>
        <v>0.41927591004697962</v>
      </c>
      <c r="L20" t="str">
        <f>IF(H20&lt;0.5, "underdog", "favorite")</f>
        <v>favorite</v>
      </c>
      <c r="M20" t="str">
        <f>IF(J20=1, "W","L")</f>
        <v>W</v>
      </c>
    </row>
    <row r="21" spans="1:16" x14ac:dyDescent="0.2">
      <c r="A21" t="s">
        <v>3</v>
      </c>
      <c r="B21">
        <v>1993</v>
      </c>
      <c r="C21">
        <v>1719.69906842105</v>
      </c>
      <c r="D21" t="s">
        <v>6</v>
      </c>
      <c r="E21">
        <v>1993</v>
      </c>
      <c r="F21">
        <v>1645.604675</v>
      </c>
      <c r="G21">
        <f>C21-F21</f>
        <v>74.094393421049972</v>
      </c>
      <c r="H21" s="1">
        <f>1/(1+10^(-G21/400))</f>
        <v>0.60504275691062126</v>
      </c>
      <c r="I21" s="2">
        <v>0</v>
      </c>
      <c r="J21">
        <v>1</v>
      </c>
      <c r="K21">
        <f>J21-H21</f>
        <v>0.39495724308937874</v>
      </c>
      <c r="L21" t="str">
        <f>IF(H21&lt;0.5, "underdog", "favorite")</f>
        <v>favorite</v>
      </c>
      <c r="M21" t="str">
        <f>IF(J21=1, "W","L")</f>
        <v>W</v>
      </c>
    </row>
    <row r="22" spans="1:16" x14ac:dyDescent="0.2">
      <c r="A22" t="s">
        <v>3</v>
      </c>
      <c r="B22">
        <v>1993</v>
      </c>
      <c r="C22">
        <v>1719.69906842105</v>
      </c>
      <c r="D22" t="s">
        <v>13</v>
      </c>
      <c r="E22">
        <v>1993</v>
      </c>
      <c r="F22">
        <v>1534.26733333333</v>
      </c>
      <c r="G22">
        <f>C22-F22</f>
        <v>185.43173508771997</v>
      </c>
      <c r="H22" s="1">
        <f>1/(1+10^(-G22/400))</f>
        <v>0.74410803186137553</v>
      </c>
      <c r="I22" s="2">
        <v>0</v>
      </c>
      <c r="J22">
        <v>1</v>
      </c>
      <c r="K22">
        <f>J22-H22</f>
        <v>0.25589196813862447</v>
      </c>
      <c r="L22" t="str">
        <f>IF(H22&lt;0.5, "underdog", "favorite")</f>
        <v>favorite</v>
      </c>
      <c r="M22" t="str">
        <f>IF(J22=1, "W","L")</f>
        <v>W</v>
      </c>
    </row>
    <row r="23" spans="1:16" x14ac:dyDescent="0.2">
      <c r="A23" t="s">
        <v>3</v>
      </c>
      <c r="B23">
        <v>1993</v>
      </c>
      <c r="C23">
        <v>1719.69906842105</v>
      </c>
      <c r="D23" t="s">
        <v>8</v>
      </c>
      <c r="E23">
        <v>1993</v>
      </c>
      <c r="F23">
        <v>1696.8417999999999</v>
      </c>
      <c r="G23">
        <f>C23-F23</f>
        <v>22.857268421050094</v>
      </c>
      <c r="H23" s="1">
        <f>1/(1+10^(-G23/400))</f>
        <v>0.53284687863152014</v>
      </c>
      <c r="I23" s="2">
        <v>0</v>
      </c>
      <c r="J23">
        <v>1</v>
      </c>
      <c r="K23">
        <f>J23-H23</f>
        <v>0.46715312136847986</v>
      </c>
      <c r="L23" t="str">
        <f>IF(H23&lt;0.5, "underdog", "favorite")</f>
        <v>favorite</v>
      </c>
      <c r="M23" t="str">
        <f>IF(J23=1, "W","L")</f>
        <v>W</v>
      </c>
    </row>
    <row r="24" spans="1:16" x14ac:dyDescent="0.2">
      <c r="A24" t="s">
        <v>3</v>
      </c>
      <c r="B24">
        <v>1993</v>
      </c>
      <c r="C24">
        <v>1719.69906842105</v>
      </c>
      <c r="D24" t="s">
        <v>14</v>
      </c>
      <c r="E24">
        <v>1993</v>
      </c>
      <c r="F24">
        <v>1633.8804</v>
      </c>
      <c r="G24">
        <f>C24-F24</f>
        <v>85.818668421050006</v>
      </c>
      <c r="H24" s="1">
        <f>1/(1+10^(-G24/400))</f>
        <v>0.62105109266445657</v>
      </c>
      <c r="I24" s="2">
        <v>1</v>
      </c>
      <c r="J24">
        <v>1</v>
      </c>
      <c r="K24">
        <f>J24-H24</f>
        <v>0.37894890733554343</v>
      </c>
      <c r="L24" t="str">
        <f>IF(H24&lt;0.5, "underdog", "favorite")</f>
        <v>favorite</v>
      </c>
      <c r="M24" t="str">
        <f>IF(J24=1, "W","L")</f>
        <v>W</v>
      </c>
    </row>
    <row r="25" spans="1:16" x14ac:dyDescent="0.2">
      <c r="A25" t="s">
        <v>3</v>
      </c>
      <c r="B25">
        <v>1995</v>
      </c>
      <c r="C25">
        <v>1636.49919</v>
      </c>
      <c r="D25" t="s">
        <v>15</v>
      </c>
      <c r="E25">
        <v>1995</v>
      </c>
      <c r="F25">
        <v>1605.91546666667</v>
      </c>
      <c r="G25">
        <f>C25-F25</f>
        <v>30.583723333329999</v>
      </c>
      <c r="H25" s="1">
        <f>1/(1+10^(-G25/400))</f>
        <v>0.54390018379158944</v>
      </c>
      <c r="I25" s="2">
        <v>0</v>
      </c>
      <c r="J25">
        <v>0</v>
      </c>
      <c r="K25">
        <f>J25-H25</f>
        <v>-0.54390018379158944</v>
      </c>
      <c r="L25" t="str">
        <f>IF(H25&lt;0.5, "underdog", "favorite")</f>
        <v>favorite</v>
      </c>
      <c r="M25" t="str">
        <f>IF(J25=1, "W","L")</f>
        <v>L</v>
      </c>
    </row>
    <row r="26" spans="1:16" x14ac:dyDescent="0.2">
      <c r="A26" t="s">
        <v>3</v>
      </c>
      <c r="B26">
        <v>1995</v>
      </c>
      <c r="C26">
        <v>1636.49919</v>
      </c>
      <c r="D26" t="s">
        <v>16</v>
      </c>
      <c r="E26">
        <v>1995</v>
      </c>
      <c r="F26">
        <v>1553.205025</v>
      </c>
      <c r="G26">
        <f>C26-F26</f>
        <v>83.294165000000021</v>
      </c>
      <c r="H26" s="1">
        <f>1/(1+10^(-G26/400))</f>
        <v>0.6176250193562951</v>
      </c>
      <c r="I26" s="2">
        <v>0</v>
      </c>
      <c r="J26">
        <v>1</v>
      </c>
      <c r="K26">
        <f>J26-H26</f>
        <v>0.3823749806437049</v>
      </c>
      <c r="L26" t="str">
        <f>IF(H26&lt;0.5, "underdog", "favorite")</f>
        <v>favorite</v>
      </c>
      <c r="M26" t="str">
        <f>IF(J26=1, "W","L")</f>
        <v>W</v>
      </c>
    </row>
    <row r="27" spans="1:16" x14ac:dyDescent="0.2">
      <c r="A27" t="s">
        <v>3</v>
      </c>
      <c r="B27">
        <v>1996</v>
      </c>
      <c r="C27">
        <v>1813.1188666666701</v>
      </c>
      <c r="D27" t="s">
        <v>11</v>
      </c>
      <c r="E27">
        <v>1996</v>
      </c>
      <c r="F27">
        <v>1532.25866666667</v>
      </c>
      <c r="G27">
        <f>C27-F27</f>
        <v>280.86020000000008</v>
      </c>
      <c r="H27" s="1">
        <f>1/(1+10^(-G27/400))</f>
        <v>0.83434798550799705</v>
      </c>
      <c r="I27" s="2">
        <v>0</v>
      </c>
      <c r="J27">
        <v>1</v>
      </c>
      <c r="K27">
        <f>J27-H27</f>
        <v>0.16565201449200295</v>
      </c>
      <c r="L27" t="str">
        <f>IF(H27&lt;0.5, "underdog", "favorite")</f>
        <v>favorite</v>
      </c>
      <c r="M27" t="str">
        <f>IF(J27=1, "W","L")</f>
        <v>W</v>
      </c>
    </row>
    <row r="28" spans="1:16" x14ac:dyDescent="0.2">
      <c r="A28" t="s">
        <v>3</v>
      </c>
      <c r="B28">
        <v>1996</v>
      </c>
      <c r="C28">
        <v>1813.1188666666701</v>
      </c>
      <c r="D28" t="s">
        <v>8</v>
      </c>
      <c r="E28">
        <v>1996</v>
      </c>
      <c r="F28">
        <v>1569.7351200000001</v>
      </c>
      <c r="G28">
        <f>C28-F28</f>
        <v>243.38374666667005</v>
      </c>
      <c r="H28" s="1">
        <f>1/(1+10^(-G28/400))</f>
        <v>0.80234719866582649</v>
      </c>
      <c r="I28" s="2">
        <v>0</v>
      </c>
      <c r="J28">
        <v>1</v>
      </c>
      <c r="K28">
        <f>J28-H28</f>
        <v>0.19765280133417351</v>
      </c>
      <c r="L28" t="str">
        <f>IF(H28&lt;0.5, "underdog", "favorite")</f>
        <v>favorite</v>
      </c>
      <c r="M28" t="str">
        <f>IF(J28=1, "W","L")</f>
        <v>W</v>
      </c>
    </row>
    <row r="29" spans="1:16" x14ac:dyDescent="0.2">
      <c r="A29" t="s">
        <v>3</v>
      </c>
      <c r="B29">
        <v>1996</v>
      </c>
      <c r="C29">
        <v>1813.1188666666701</v>
      </c>
      <c r="D29" t="s">
        <v>15</v>
      </c>
      <c r="E29">
        <v>1996</v>
      </c>
      <c r="F29">
        <v>1659.8528249999999</v>
      </c>
      <c r="G29">
        <f>C29-F29</f>
        <v>153.26604166667016</v>
      </c>
      <c r="H29" s="1">
        <f>1/(1+10^(-G29/400))</f>
        <v>0.70729245312908018</v>
      </c>
      <c r="I29" s="2">
        <v>0</v>
      </c>
      <c r="J29">
        <v>1</v>
      </c>
      <c r="K29">
        <f>J29-H29</f>
        <v>0.29270754687091982</v>
      </c>
      <c r="L29" t="str">
        <f>IF(H29&lt;0.5, "underdog", "favorite")</f>
        <v>favorite</v>
      </c>
      <c r="M29" t="str">
        <f>IF(J29=1, "W","L")</f>
        <v>W</v>
      </c>
    </row>
    <row r="30" spans="1:16" x14ac:dyDescent="0.2">
      <c r="A30" t="s">
        <v>3</v>
      </c>
      <c r="B30">
        <v>1996</v>
      </c>
      <c r="C30">
        <v>1813.1188666666701</v>
      </c>
      <c r="D30" t="s">
        <v>17</v>
      </c>
      <c r="E30">
        <v>1996</v>
      </c>
      <c r="F30">
        <v>1691.72356666667</v>
      </c>
      <c r="G30">
        <f>C30-F30</f>
        <v>121.39530000000013</v>
      </c>
      <c r="H30" s="1">
        <f>1/(1+10^(-G30/400))</f>
        <v>0.66792333107326562</v>
      </c>
      <c r="I30" s="2">
        <v>1</v>
      </c>
      <c r="J30">
        <v>1</v>
      </c>
      <c r="K30">
        <f>J30-H30</f>
        <v>0.33207666892673438</v>
      </c>
      <c r="L30" t="str">
        <f>IF(H30&lt;0.5, "underdog", "favorite")</f>
        <v>favorite</v>
      </c>
      <c r="M30" t="str">
        <f>IF(J30=1, "W","L")</f>
        <v>W</v>
      </c>
    </row>
    <row r="31" spans="1:16" x14ac:dyDescent="0.2">
      <c r="A31" t="s">
        <v>3</v>
      </c>
      <c r="B31">
        <v>1997</v>
      </c>
      <c r="C31">
        <v>1785.34594736842</v>
      </c>
      <c r="D31" t="s">
        <v>13</v>
      </c>
      <c r="E31">
        <v>1997</v>
      </c>
      <c r="F31">
        <v>1632.3627799999999</v>
      </c>
      <c r="G31">
        <f>C31-F31</f>
        <v>152.98316736842003</v>
      </c>
      <c r="H31" s="1">
        <f>1/(1+10^(-G31/400))</f>
        <v>0.70695522122543575</v>
      </c>
      <c r="I31" s="2">
        <v>0</v>
      </c>
      <c r="J31">
        <v>1</v>
      </c>
      <c r="K31">
        <f>J31-H31</f>
        <v>0.29304477877456425</v>
      </c>
      <c r="L31" t="str">
        <f>IF(H31&lt;0.5, "underdog", "favorite")</f>
        <v>favorite</v>
      </c>
      <c r="M31" t="str">
        <f>IF(J31=1, "W","L")</f>
        <v>W</v>
      </c>
    </row>
    <row r="32" spans="1:16" x14ac:dyDescent="0.2">
      <c r="A32" t="s">
        <v>3</v>
      </c>
      <c r="B32">
        <v>1997</v>
      </c>
      <c r="C32">
        <v>1785.34594736842</v>
      </c>
      <c r="D32" t="s">
        <v>11</v>
      </c>
      <c r="E32">
        <v>1997</v>
      </c>
      <c r="F32">
        <v>1639.28702</v>
      </c>
      <c r="G32">
        <f>C32-F32</f>
        <v>146.05892736841997</v>
      </c>
      <c r="H32" s="1">
        <f>1/(1+10^(-G32/400))</f>
        <v>0.6986300512471032</v>
      </c>
      <c r="I32" s="2">
        <v>0</v>
      </c>
      <c r="J32">
        <v>1</v>
      </c>
      <c r="K32">
        <f>J32-H32</f>
        <v>0.3013699487528968</v>
      </c>
      <c r="L32" t="str">
        <f>IF(H32&lt;0.5, "underdog", "favorite")</f>
        <v>favorite</v>
      </c>
      <c r="M32" t="str">
        <f>IF(J32=1, "W","L")</f>
        <v>W</v>
      </c>
    </row>
    <row r="33" spans="1:13" x14ac:dyDescent="0.2">
      <c r="A33" t="s">
        <v>3</v>
      </c>
      <c r="B33">
        <v>1997</v>
      </c>
      <c r="C33">
        <v>1785.34594736842</v>
      </c>
      <c r="D33" t="s">
        <v>19</v>
      </c>
      <c r="E33">
        <v>1997</v>
      </c>
      <c r="F33">
        <v>1564.8868666666699</v>
      </c>
      <c r="G33">
        <f>C33-F33</f>
        <v>220.45908070175005</v>
      </c>
      <c r="H33" s="1">
        <f>1/(1+10^(-G33/400))</f>
        <v>0.78058256061450459</v>
      </c>
      <c r="I33" s="2">
        <v>0</v>
      </c>
      <c r="J33">
        <v>1</v>
      </c>
      <c r="K33">
        <f>J33-H33</f>
        <v>0.21941743938549541</v>
      </c>
      <c r="L33" t="str">
        <f>IF(H33&lt;0.5, "underdog", "favorite")</f>
        <v>favorite</v>
      </c>
      <c r="M33" t="str">
        <f>IF(J33=1, "W","L")</f>
        <v>W</v>
      </c>
    </row>
    <row r="34" spans="1:13" x14ac:dyDescent="0.2">
      <c r="A34" t="s">
        <v>3</v>
      </c>
      <c r="B34">
        <v>1997</v>
      </c>
      <c r="C34">
        <v>1785.34594736842</v>
      </c>
      <c r="D34" t="s">
        <v>18</v>
      </c>
      <c r="E34">
        <v>1997</v>
      </c>
      <c r="F34">
        <v>1750.79596666667</v>
      </c>
      <c r="G34">
        <f>C34-F34</f>
        <v>34.549980701749973</v>
      </c>
      <c r="H34" s="1">
        <f>1/(1+10^(-G34/400))</f>
        <v>0.54955816844517713</v>
      </c>
      <c r="I34" s="2">
        <v>1</v>
      </c>
      <c r="J34">
        <v>1</v>
      </c>
      <c r="K34">
        <f>J34-H34</f>
        <v>0.45044183155482287</v>
      </c>
      <c r="L34" t="str">
        <f>IF(H34&lt;0.5, "underdog", "favorite")</f>
        <v>favorite</v>
      </c>
      <c r="M34" t="str">
        <f>IF(J34=1, "W","L")</f>
        <v>W</v>
      </c>
    </row>
    <row r="35" spans="1:13" x14ac:dyDescent="0.2">
      <c r="A35" t="s">
        <v>3</v>
      </c>
      <c r="B35">
        <v>1998</v>
      </c>
      <c r="C35">
        <v>1755.1661095238101</v>
      </c>
      <c r="D35" t="s">
        <v>20</v>
      </c>
      <c r="E35">
        <v>1998</v>
      </c>
      <c r="F35">
        <v>1515.8320000000001</v>
      </c>
      <c r="G35">
        <f>C35-F35</f>
        <v>239.33410952380996</v>
      </c>
      <c r="H35" s="1">
        <f>1/(1+10^(-G35/400))</f>
        <v>0.7986242320140311</v>
      </c>
      <c r="I35" s="2">
        <v>0</v>
      </c>
      <c r="J35">
        <v>1</v>
      </c>
      <c r="K35">
        <f>J35-H35</f>
        <v>0.2013757679859689</v>
      </c>
      <c r="L35" t="str">
        <f>IF(H35&lt;0.5, "underdog", "favorite")</f>
        <v>favorite</v>
      </c>
      <c r="M35" t="str">
        <f>IF(J35=1, "W","L")</f>
        <v>W</v>
      </c>
    </row>
    <row r="36" spans="1:13" x14ac:dyDescent="0.2">
      <c r="A36" t="s">
        <v>3</v>
      </c>
      <c r="B36">
        <v>1998</v>
      </c>
      <c r="C36">
        <v>1755.1661095238101</v>
      </c>
      <c r="D36" t="s">
        <v>21</v>
      </c>
      <c r="E36">
        <v>1998</v>
      </c>
      <c r="F36">
        <v>1678.0583571428599</v>
      </c>
      <c r="G36">
        <f>C36-F36</f>
        <v>77.10775238095016</v>
      </c>
      <c r="H36" s="1">
        <f>1/(1+10^(-G36/400))</f>
        <v>0.60918028768532484</v>
      </c>
      <c r="I36" s="2">
        <v>0</v>
      </c>
      <c r="J36">
        <v>1</v>
      </c>
      <c r="K36">
        <f>J36-H36</f>
        <v>0.39081971231467516</v>
      </c>
      <c r="L36" t="str">
        <f>IF(H36&lt;0.5, "underdog", "favorite")</f>
        <v>favorite</v>
      </c>
      <c r="M36" t="str">
        <f>IF(J36=1, "W","L")</f>
        <v>W</v>
      </c>
    </row>
    <row r="37" spans="1:13" x14ac:dyDescent="0.2">
      <c r="A37" t="s">
        <v>3</v>
      </c>
      <c r="B37">
        <v>1998</v>
      </c>
      <c r="C37">
        <v>1755.1661095238101</v>
      </c>
      <c r="D37" t="s">
        <v>16</v>
      </c>
      <c r="E37">
        <v>1998</v>
      </c>
      <c r="F37">
        <v>1590.79916</v>
      </c>
      <c r="G37">
        <f>C37-F37</f>
        <v>164.36694952381004</v>
      </c>
      <c r="H37" s="1">
        <f>1/(1+10^(-G37/400))</f>
        <v>0.72034472926840021</v>
      </c>
      <c r="I37" s="2">
        <v>0</v>
      </c>
      <c r="J37">
        <v>1</v>
      </c>
      <c r="K37">
        <f>J37-H37</f>
        <v>0.27965527073159979</v>
      </c>
      <c r="L37" t="str">
        <f>IF(H37&lt;0.5, "underdog", "favorite")</f>
        <v>favorite</v>
      </c>
      <c r="M37" t="str">
        <f>IF(J37=1, "W","L")</f>
        <v>W</v>
      </c>
    </row>
    <row r="38" spans="1:13" x14ac:dyDescent="0.2">
      <c r="A38" t="s">
        <v>3</v>
      </c>
      <c r="B38">
        <v>1998</v>
      </c>
      <c r="C38">
        <v>1755.1661095238101</v>
      </c>
      <c r="D38" t="s">
        <v>18</v>
      </c>
      <c r="E38">
        <v>1998</v>
      </c>
      <c r="F38">
        <v>1749.6507999999999</v>
      </c>
      <c r="G38">
        <f>C38-F38</f>
        <v>5.5153095238101741</v>
      </c>
      <c r="H38" s="1">
        <f>1/(1+10^(-G38/400))</f>
        <v>0.50793650179239469</v>
      </c>
      <c r="I38" s="2">
        <v>1</v>
      </c>
      <c r="J38">
        <v>1</v>
      </c>
      <c r="K38">
        <f>J38-H38</f>
        <v>0.49206349820760531</v>
      </c>
      <c r="L38" t="str">
        <f>IF(H38&lt;0.5, "underdog", "favorite")</f>
        <v>favorite</v>
      </c>
      <c r="M38" t="str">
        <f>IF(J38=1, "W","L")</f>
        <v>W</v>
      </c>
    </row>
    <row r="39" spans="1:13" x14ac:dyDescent="0.2">
      <c r="A39" t="s">
        <v>6</v>
      </c>
      <c r="B39">
        <v>2006</v>
      </c>
      <c r="C39">
        <v>1563.88030769231</v>
      </c>
      <c r="D39" t="s">
        <v>7</v>
      </c>
      <c r="E39">
        <v>2006</v>
      </c>
      <c r="F39">
        <v>1651.3644285714299</v>
      </c>
      <c r="G39">
        <f>C39-F39</f>
        <v>-87.484120879119928</v>
      </c>
      <c r="H39" s="1">
        <f>1/(1+10^(-G39/400))</f>
        <v>0.37669524480498973</v>
      </c>
      <c r="I39" s="2">
        <v>0</v>
      </c>
      <c r="J39">
        <v>0</v>
      </c>
      <c r="K39">
        <f>J39-H39</f>
        <v>-0.37669524480498973</v>
      </c>
      <c r="L39" t="str">
        <f>IF(H39&lt;0.5, "underdog", "favorite")</f>
        <v>underdog</v>
      </c>
      <c r="M39" t="str">
        <f>IF(J39=1, "W","L")</f>
        <v>L</v>
      </c>
    </row>
    <row r="40" spans="1:13" x14ac:dyDescent="0.2">
      <c r="A40" t="s">
        <v>6</v>
      </c>
      <c r="B40">
        <v>2006</v>
      </c>
      <c r="C40">
        <v>1563.88030769231</v>
      </c>
      <c r="D40" t="s">
        <v>19</v>
      </c>
      <c r="E40">
        <v>2006</v>
      </c>
      <c r="F40">
        <v>1557.92445</v>
      </c>
      <c r="G40">
        <f>C40-F40</f>
        <v>5.955857692310019</v>
      </c>
      <c r="H40" s="1">
        <f>1/(1+10^(-G40/400))</f>
        <v>0.50857032873648267</v>
      </c>
      <c r="I40" s="2">
        <v>0</v>
      </c>
      <c r="J40">
        <v>1</v>
      </c>
      <c r="K40">
        <f>J40-H40</f>
        <v>0.49142967126351733</v>
      </c>
      <c r="L40" t="str">
        <f>IF(H40&lt;0.5, "underdog", "favorite")</f>
        <v>favorite</v>
      </c>
      <c r="M40" t="str">
        <f>IF(J40=1, "W","L")</f>
        <v>W</v>
      </c>
    </row>
    <row r="41" spans="1:13" x14ac:dyDescent="0.2">
      <c r="A41" t="s">
        <v>6</v>
      </c>
      <c r="B41">
        <v>2007</v>
      </c>
      <c r="C41">
        <v>1617.9218699999999</v>
      </c>
      <c r="D41" t="s">
        <v>20</v>
      </c>
      <c r="E41">
        <v>2007</v>
      </c>
      <c r="F41">
        <v>1539.6929666666699</v>
      </c>
      <c r="G41">
        <f>C41-F41</f>
        <v>78.228903333329981</v>
      </c>
      <c r="H41" s="1">
        <f>1/(1+10^(-G41/400))</f>
        <v>0.6107157341271704</v>
      </c>
      <c r="I41" s="2">
        <v>0</v>
      </c>
      <c r="J41">
        <v>1</v>
      </c>
      <c r="K41">
        <f>J41-H41</f>
        <v>0.3892842658728296</v>
      </c>
      <c r="L41" t="str">
        <f>IF(H41&lt;0.5, "underdog", "favorite")</f>
        <v>favorite</v>
      </c>
      <c r="M41" t="str">
        <f>IF(J41=1, "W","L")</f>
        <v>W</v>
      </c>
    </row>
    <row r="42" spans="1:13" x14ac:dyDescent="0.2">
      <c r="A42" t="s">
        <v>6</v>
      </c>
      <c r="B42">
        <v>2007</v>
      </c>
      <c r="C42">
        <v>1617.9218699999999</v>
      </c>
      <c r="D42" t="s">
        <v>7</v>
      </c>
      <c r="E42">
        <v>2007</v>
      </c>
      <c r="F42">
        <v>1662.9963166666701</v>
      </c>
      <c r="G42">
        <f>C42-F42</f>
        <v>-45.074446666670156</v>
      </c>
      <c r="H42" s="1">
        <f>1/(1+10^(-G42/400))</f>
        <v>0.43549415267931624</v>
      </c>
      <c r="I42" s="2">
        <v>0</v>
      </c>
      <c r="J42">
        <v>1</v>
      </c>
      <c r="K42">
        <f>J42-H42</f>
        <v>0.56450584732068376</v>
      </c>
      <c r="L42" t="str">
        <f>IF(H42&lt;0.5, "underdog", "favorite")</f>
        <v>underdog</v>
      </c>
      <c r="M42" t="str">
        <f>IF(J42=1, "W","L")</f>
        <v>W</v>
      </c>
    </row>
    <row r="43" spans="1:13" x14ac:dyDescent="0.2">
      <c r="A43" t="s">
        <v>6</v>
      </c>
      <c r="B43">
        <v>2007</v>
      </c>
      <c r="C43">
        <v>1617.9218699999999</v>
      </c>
      <c r="D43" t="s">
        <v>19</v>
      </c>
      <c r="E43">
        <v>2007</v>
      </c>
      <c r="F43">
        <v>1437.7843499999999</v>
      </c>
      <c r="G43">
        <f>C43-F43</f>
        <v>180.13751999999999</v>
      </c>
      <c r="H43" s="1">
        <f>1/(1+10^(-G43/400))</f>
        <v>0.73826202876857139</v>
      </c>
      <c r="I43" s="2">
        <v>0</v>
      </c>
      <c r="J43">
        <v>1</v>
      </c>
      <c r="K43">
        <f>J43-H43</f>
        <v>0.26173797123142861</v>
      </c>
      <c r="L43" t="str">
        <f>IF(H43&lt;0.5, "underdog", "favorite")</f>
        <v>favorite</v>
      </c>
      <c r="M43" t="str">
        <f>IF(J43=1, "W","L")</f>
        <v>W</v>
      </c>
    </row>
    <row r="44" spans="1:13" x14ac:dyDescent="0.2">
      <c r="A44" t="s">
        <v>6</v>
      </c>
      <c r="B44">
        <v>2007</v>
      </c>
      <c r="C44">
        <v>1617.9218699999999</v>
      </c>
      <c r="D44" t="s">
        <v>22</v>
      </c>
      <c r="E44">
        <v>2007</v>
      </c>
      <c r="F44">
        <v>1712.4184250000001</v>
      </c>
      <c r="G44">
        <f>C44-F44</f>
        <v>-94.496555000000171</v>
      </c>
      <c r="H44" s="1">
        <f>1/(1+10^(-G44/400))</f>
        <v>0.36726549672981917</v>
      </c>
      <c r="I44" s="2">
        <v>1</v>
      </c>
      <c r="J44">
        <v>0</v>
      </c>
      <c r="K44">
        <f>J44-H44</f>
        <v>-0.36726549672981917</v>
      </c>
      <c r="L44" t="str">
        <f>IF(H44&lt;0.5, "underdog", "favorite")</f>
        <v>underdog</v>
      </c>
      <c r="M44" t="str">
        <f>IF(J44=1, "W","L")</f>
        <v>L</v>
      </c>
    </row>
    <row r="45" spans="1:13" x14ac:dyDescent="0.2">
      <c r="A45" t="s">
        <v>6</v>
      </c>
      <c r="B45">
        <v>2008</v>
      </c>
      <c r="C45">
        <v>1529.89533846154</v>
      </c>
      <c r="D45" t="s">
        <v>5</v>
      </c>
      <c r="E45">
        <v>2008</v>
      </c>
      <c r="F45">
        <v>1684.8112714285701</v>
      </c>
      <c r="G45">
        <f>C45-F45</f>
        <v>-154.91593296703013</v>
      </c>
      <c r="H45" s="1">
        <f>1/(1+10^(-G45/400))</f>
        <v>0.29074515140634005</v>
      </c>
      <c r="I45" s="2">
        <v>0</v>
      </c>
      <c r="J45">
        <v>0</v>
      </c>
      <c r="K45">
        <f>J45-H45</f>
        <v>-0.29074515140634005</v>
      </c>
      <c r="L45" t="str">
        <f>IF(H45&lt;0.5, "underdog", "favorite")</f>
        <v>underdog</v>
      </c>
      <c r="M45" t="str">
        <f>IF(J45=1, "W","L")</f>
        <v>L</v>
      </c>
    </row>
    <row r="46" spans="1:13" x14ac:dyDescent="0.2">
      <c r="A46" t="s">
        <v>6</v>
      </c>
      <c r="B46">
        <v>2008</v>
      </c>
      <c r="C46">
        <v>1529.89533846154</v>
      </c>
      <c r="D46" t="s">
        <v>19</v>
      </c>
      <c r="E46">
        <v>2008</v>
      </c>
      <c r="F46">
        <v>1508.15335</v>
      </c>
      <c r="G46">
        <f>C46-F46</f>
        <v>21.741988461539904</v>
      </c>
      <c r="H46" s="1">
        <f>1/(1+10^(-G46/400))</f>
        <v>0.53124845688985478</v>
      </c>
      <c r="I46" s="2">
        <v>0</v>
      </c>
      <c r="J46">
        <v>1</v>
      </c>
      <c r="K46">
        <f>J46-H46</f>
        <v>0.46875154311014522</v>
      </c>
      <c r="L46" t="str">
        <f>IF(H46&lt;0.5, "underdog", "favorite")</f>
        <v>favorite</v>
      </c>
      <c r="M46" t="str">
        <f>IF(J46=1, "W","L")</f>
        <v>W</v>
      </c>
    </row>
    <row r="47" spans="1:13" x14ac:dyDescent="0.2">
      <c r="A47" t="s">
        <v>6</v>
      </c>
      <c r="B47">
        <v>2009</v>
      </c>
      <c r="C47">
        <v>1746.82816428571</v>
      </c>
      <c r="D47" t="s">
        <v>13</v>
      </c>
      <c r="E47">
        <v>2009</v>
      </c>
      <c r="F47">
        <v>1519.42535</v>
      </c>
      <c r="G47">
        <f>C47-F47</f>
        <v>227.40281428571006</v>
      </c>
      <c r="H47" s="1">
        <f>1/(1+10^(-G47/400))</f>
        <v>0.78735176990213107</v>
      </c>
      <c r="I47" s="2">
        <v>0</v>
      </c>
      <c r="J47">
        <v>1</v>
      </c>
      <c r="K47">
        <f>J47-H47</f>
        <v>0.21264823009786893</v>
      </c>
      <c r="L47" t="str">
        <f>IF(H47&lt;0.5, "underdog", "favorite")</f>
        <v>favorite</v>
      </c>
      <c r="M47" t="str">
        <f>IF(J47=1, "W","L")</f>
        <v>W</v>
      </c>
    </row>
    <row r="48" spans="1:13" x14ac:dyDescent="0.2">
      <c r="A48" t="s">
        <v>6</v>
      </c>
      <c r="B48">
        <v>2009</v>
      </c>
      <c r="C48">
        <v>1746.82816428571</v>
      </c>
      <c r="D48" t="s">
        <v>15</v>
      </c>
      <c r="E48">
        <v>2009</v>
      </c>
      <c r="F48">
        <v>1689.27045</v>
      </c>
      <c r="G48">
        <f>C48-F48</f>
        <v>57.557714285710063</v>
      </c>
      <c r="H48" s="1">
        <f>1/(1+10^(-G48/400))</f>
        <v>0.58208266824369126</v>
      </c>
      <c r="I48" s="2">
        <v>0</v>
      </c>
      <c r="J48">
        <v>0</v>
      </c>
      <c r="K48">
        <f>J48-H48</f>
        <v>-0.58208266824369126</v>
      </c>
      <c r="L48" t="str">
        <f>IF(H48&lt;0.5, "underdog", "favorite")</f>
        <v>favorite</v>
      </c>
      <c r="M48" t="str">
        <f>IF(J48=1, "W","L")</f>
        <v>L</v>
      </c>
    </row>
    <row r="49" spans="1:13" x14ac:dyDescent="0.2">
      <c r="A49" t="s">
        <v>6</v>
      </c>
      <c r="B49">
        <v>2009</v>
      </c>
      <c r="C49">
        <v>1746.82816428571</v>
      </c>
      <c r="D49" t="s">
        <v>7</v>
      </c>
      <c r="E49">
        <v>2009</v>
      </c>
      <c r="F49">
        <v>1477.5670250000001</v>
      </c>
      <c r="G49">
        <f>C49-F49</f>
        <v>269.26113928570999</v>
      </c>
      <c r="H49" s="1">
        <f>1/(1+10^(-G49/400))</f>
        <v>0.82491253501982043</v>
      </c>
      <c r="I49" s="2">
        <v>0</v>
      </c>
      <c r="J49">
        <v>1</v>
      </c>
      <c r="K49">
        <f>J49-H49</f>
        <v>0.17508746498017957</v>
      </c>
      <c r="L49" t="str">
        <f>IF(H49&lt;0.5, "underdog", "favorite")</f>
        <v>favorite</v>
      </c>
      <c r="M49" t="str">
        <f>IF(J49=1, "W","L")</f>
        <v>W</v>
      </c>
    </row>
    <row r="50" spans="1:13" x14ac:dyDescent="0.2">
      <c r="A50" t="s">
        <v>6</v>
      </c>
      <c r="B50">
        <v>2010</v>
      </c>
      <c r="C50">
        <v>1699.5482272727299</v>
      </c>
      <c r="D50" t="s">
        <v>3</v>
      </c>
      <c r="E50">
        <v>2010</v>
      </c>
      <c r="F50">
        <v>1494.3377800000001</v>
      </c>
      <c r="G50">
        <f>C50-F50</f>
        <v>205.21044727272988</v>
      </c>
      <c r="H50" s="1">
        <f>1/(1+10^(-G50/400))</f>
        <v>0.76517900367124914</v>
      </c>
      <c r="I50" s="2">
        <v>0</v>
      </c>
      <c r="J50">
        <v>1</v>
      </c>
      <c r="K50">
        <f>J50-H50</f>
        <v>0.23482099632875086</v>
      </c>
      <c r="L50" t="str">
        <f>IF(H50&lt;0.5, "underdog", "favorite")</f>
        <v>favorite</v>
      </c>
      <c r="M50" t="str">
        <f>IF(J50=1, "W","L")</f>
        <v>W</v>
      </c>
    </row>
    <row r="51" spans="1:13" x14ac:dyDescent="0.2">
      <c r="A51" t="s">
        <v>6</v>
      </c>
      <c r="B51">
        <v>2010</v>
      </c>
      <c r="C51">
        <v>1699.5482272727299</v>
      </c>
      <c r="D51" t="s">
        <v>5</v>
      </c>
      <c r="E51">
        <v>2010</v>
      </c>
      <c r="F51">
        <v>1587.6449</v>
      </c>
      <c r="G51">
        <f>C51-F51</f>
        <v>111.90332727272994</v>
      </c>
      <c r="H51" s="1">
        <f>1/(1+10^(-G51/400))</f>
        <v>0.65569488345018911</v>
      </c>
      <c r="I51" s="2">
        <v>0</v>
      </c>
      <c r="J51">
        <v>0</v>
      </c>
      <c r="K51">
        <f>J51-H51</f>
        <v>-0.65569488345018911</v>
      </c>
      <c r="L51" t="str">
        <f>IF(H51&lt;0.5, "underdog", "favorite")</f>
        <v>favorite</v>
      </c>
      <c r="M51" t="str">
        <f>IF(J51=1, "W","L")</f>
        <v>L</v>
      </c>
    </row>
    <row r="52" spans="1:13" x14ac:dyDescent="0.2">
      <c r="A52" t="s">
        <v>11</v>
      </c>
      <c r="B52">
        <v>2011</v>
      </c>
      <c r="C52">
        <v>1698.29235238095</v>
      </c>
      <c r="D52" t="s">
        <v>3</v>
      </c>
      <c r="E52">
        <v>2011</v>
      </c>
      <c r="F52">
        <v>1694.23278</v>
      </c>
      <c r="G52">
        <f>C52-F52</f>
        <v>4.0595723809499304</v>
      </c>
      <c r="H52" s="1">
        <f>1/(1+10^(-G52/400))</f>
        <v>0.50584192842630915</v>
      </c>
      <c r="I52" s="2">
        <v>0</v>
      </c>
      <c r="J52">
        <v>1</v>
      </c>
      <c r="K52">
        <f>J52-H52</f>
        <v>0.49415807157369085</v>
      </c>
      <c r="L52" t="str">
        <f>IF(H52&lt;0.5, "underdog", "favorite")</f>
        <v>favorite</v>
      </c>
      <c r="M52" t="str">
        <f>IF(J52=1, "W","L")</f>
        <v>W</v>
      </c>
    </row>
    <row r="53" spans="1:13" x14ac:dyDescent="0.2">
      <c r="A53" t="s">
        <v>11</v>
      </c>
      <c r="B53">
        <v>2011</v>
      </c>
      <c r="C53">
        <v>1698.29235238095</v>
      </c>
      <c r="D53" t="s">
        <v>5</v>
      </c>
      <c r="E53">
        <v>2011</v>
      </c>
      <c r="F53">
        <v>1636.91722</v>
      </c>
      <c r="G53">
        <f>C53-F53</f>
        <v>61.375132380949935</v>
      </c>
      <c r="H53" s="1">
        <f>1/(1+10^(-G53/400))</f>
        <v>0.58741847849751128</v>
      </c>
      <c r="I53" s="2">
        <v>0</v>
      </c>
      <c r="J53">
        <v>1</v>
      </c>
      <c r="K53">
        <f>J53-H53</f>
        <v>0.41258152150248872</v>
      </c>
      <c r="L53" t="str">
        <f>IF(H53&lt;0.5, "underdog", "favorite")</f>
        <v>favorite</v>
      </c>
      <c r="M53" t="str">
        <f>IF(J53=1, "W","L")</f>
        <v>W</v>
      </c>
    </row>
    <row r="54" spans="1:13" x14ac:dyDescent="0.2">
      <c r="A54" t="s">
        <v>11</v>
      </c>
      <c r="B54">
        <v>2011</v>
      </c>
      <c r="C54">
        <v>1698.29235238095</v>
      </c>
      <c r="D54" t="s">
        <v>9</v>
      </c>
      <c r="E54">
        <v>2011</v>
      </c>
      <c r="F54">
        <v>1524.39726</v>
      </c>
      <c r="G54">
        <f>C54-F54</f>
        <v>173.89509238095002</v>
      </c>
      <c r="H54" s="1">
        <f>1/(1+10^(-G54/400))</f>
        <v>0.73125919710866738</v>
      </c>
      <c r="I54" s="2">
        <v>0</v>
      </c>
      <c r="J54">
        <v>1</v>
      </c>
      <c r="K54">
        <f>J54-H54</f>
        <v>0.26874080289133262</v>
      </c>
      <c r="L54" t="str">
        <f>IF(H54&lt;0.5, "underdog", "favorite")</f>
        <v>favorite</v>
      </c>
      <c r="M54" t="str">
        <f>IF(J54=1, "W","L")</f>
        <v>W</v>
      </c>
    </row>
    <row r="55" spans="1:13" x14ac:dyDescent="0.2">
      <c r="A55" t="s">
        <v>11</v>
      </c>
      <c r="B55">
        <v>2011</v>
      </c>
      <c r="C55">
        <v>1698.29235238095</v>
      </c>
      <c r="D55" t="s">
        <v>23</v>
      </c>
      <c r="E55">
        <v>2011</v>
      </c>
      <c r="F55">
        <v>1715.49235</v>
      </c>
      <c r="G55">
        <f>C55-F55</f>
        <v>-17.199997619050009</v>
      </c>
      <c r="H55" s="1">
        <f>1/(1+10^(-G55/400))</f>
        <v>0.47526741526343125</v>
      </c>
      <c r="I55" s="2">
        <v>1</v>
      </c>
      <c r="J55">
        <v>0</v>
      </c>
      <c r="K55">
        <f>J55-H55</f>
        <v>-0.47526741526343125</v>
      </c>
      <c r="L55" t="str">
        <f>IF(H55&lt;0.5, "underdog", "favorite")</f>
        <v>underdog</v>
      </c>
      <c r="M55" t="str">
        <f>IF(J55=1, "W","L")</f>
        <v>L</v>
      </c>
    </row>
    <row r="56" spans="1:13" x14ac:dyDescent="0.2">
      <c r="A56" t="s">
        <v>11</v>
      </c>
      <c r="B56">
        <v>2012</v>
      </c>
      <c r="C56">
        <v>1660.23364782609</v>
      </c>
      <c r="D56" t="s">
        <v>5</v>
      </c>
      <c r="E56">
        <v>2012</v>
      </c>
      <c r="F56">
        <v>1635.2293</v>
      </c>
      <c r="G56">
        <f>C56-F56</f>
        <v>25.004347826089997</v>
      </c>
      <c r="H56" s="1">
        <f>1/(1+10^(-G56/400))</f>
        <v>0.53592215167912871</v>
      </c>
      <c r="I56" s="2">
        <v>0</v>
      </c>
      <c r="J56">
        <v>1</v>
      </c>
      <c r="K56">
        <f>J56-H56</f>
        <v>0.46407784832087129</v>
      </c>
      <c r="L56" t="str">
        <f>IF(H56&lt;0.5, "underdog", "favorite")</f>
        <v>favorite</v>
      </c>
      <c r="M56" t="str">
        <f>IF(J56=1, "W","L")</f>
        <v>W</v>
      </c>
    </row>
    <row r="57" spans="1:13" x14ac:dyDescent="0.2">
      <c r="A57" t="s">
        <v>11</v>
      </c>
      <c r="B57">
        <v>2012</v>
      </c>
      <c r="C57">
        <v>1660.23364782609</v>
      </c>
      <c r="D57" t="s">
        <v>8</v>
      </c>
      <c r="E57">
        <v>2012</v>
      </c>
      <c r="F57">
        <v>1552.8199</v>
      </c>
      <c r="G57">
        <f>C57-F57</f>
        <v>107.41374782609</v>
      </c>
      <c r="H57" s="1">
        <f>1/(1+10^(-G57/400))</f>
        <v>0.64983709886186058</v>
      </c>
      <c r="I57" s="2">
        <v>0</v>
      </c>
      <c r="J57">
        <v>1</v>
      </c>
      <c r="K57">
        <f>J57-H57</f>
        <v>0.35016290113813942</v>
      </c>
      <c r="L57" t="str">
        <f>IF(H57&lt;0.5, "underdog", "favorite")</f>
        <v>favorite</v>
      </c>
      <c r="M57" t="str">
        <f>IF(J57=1, "W","L")</f>
        <v>W</v>
      </c>
    </row>
    <row r="58" spans="1:13" x14ac:dyDescent="0.2">
      <c r="A58" t="s">
        <v>11</v>
      </c>
      <c r="B58">
        <v>2012</v>
      </c>
      <c r="C58">
        <v>1660.23364782609</v>
      </c>
      <c r="D58" t="s">
        <v>21</v>
      </c>
      <c r="E58">
        <v>2012</v>
      </c>
      <c r="F58">
        <v>1604.6073833333301</v>
      </c>
      <c r="G58">
        <f>C58-F58</f>
        <v>55.626264492759901</v>
      </c>
      <c r="H58" s="1">
        <f>1/(1+10^(-G58/400))</f>
        <v>0.57937555626346238</v>
      </c>
      <c r="I58" s="2">
        <v>0</v>
      </c>
      <c r="J58">
        <v>1</v>
      </c>
      <c r="K58">
        <f>J58-H58</f>
        <v>0.42062444373653762</v>
      </c>
      <c r="L58" t="str">
        <f>IF(H58&lt;0.5, "underdog", "favorite")</f>
        <v>favorite</v>
      </c>
      <c r="M58" t="str">
        <f>IF(J58=1, "W","L")</f>
        <v>W</v>
      </c>
    </row>
    <row r="59" spans="1:13" x14ac:dyDescent="0.2">
      <c r="A59" t="s">
        <v>11</v>
      </c>
      <c r="B59">
        <v>2012</v>
      </c>
      <c r="C59">
        <v>1660.23364782609</v>
      </c>
      <c r="D59" t="s">
        <v>17</v>
      </c>
      <c r="E59">
        <v>2012</v>
      </c>
      <c r="F59">
        <v>1731.5987</v>
      </c>
      <c r="G59">
        <f>C59-F59</f>
        <v>-71.365052173910044</v>
      </c>
      <c r="H59" s="1">
        <f>1/(1+10^(-G59/400))</f>
        <v>0.39871785114923225</v>
      </c>
      <c r="I59" s="2">
        <v>1</v>
      </c>
      <c r="J59">
        <v>1</v>
      </c>
      <c r="K59">
        <f>J59-H59</f>
        <v>0.60128214885076781</v>
      </c>
      <c r="L59" t="str">
        <f>IF(H59&lt;0.5, "underdog", "favorite")</f>
        <v>underdog</v>
      </c>
      <c r="M59" t="str">
        <f>IF(J59=1, "W","L")</f>
        <v>W</v>
      </c>
    </row>
    <row r="60" spans="1:13" x14ac:dyDescent="0.2">
      <c r="A60" t="s">
        <v>11</v>
      </c>
      <c r="B60">
        <v>2013</v>
      </c>
      <c r="C60">
        <v>1758.50923043478</v>
      </c>
      <c r="D60" t="s">
        <v>4</v>
      </c>
      <c r="E60">
        <v>2013</v>
      </c>
      <c r="F60">
        <v>1434.34015</v>
      </c>
      <c r="G60">
        <f>C60-F60</f>
        <v>324.16908043477997</v>
      </c>
      <c r="H60" s="1">
        <f>1/(1+10^(-G60/400))</f>
        <v>0.86600256709707002</v>
      </c>
      <c r="I60" s="2">
        <v>0</v>
      </c>
      <c r="J60">
        <v>1</v>
      </c>
      <c r="K60">
        <f>J60-H60</f>
        <v>0.13399743290292998</v>
      </c>
      <c r="L60" t="str">
        <f>IF(H60&lt;0.5, "underdog", "favorite")</f>
        <v>favorite</v>
      </c>
      <c r="M60" t="str">
        <f>IF(J60=1, "W","L")</f>
        <v>W</v>
      </c>
    </row>
    <row r="61" spans="1:13" x14ac:dyDescent="0.2">
      <c r="A61" t="s">
        <v>11</v>
      </c>
      <c r="B61">
        <v>2013</v>
      </c>
      <c r="C61">
        <v>1758.50923043478</v>
      </c>
      <c r="D61" t="s">
        <v>3</v>
      </c>
      <c r="E61">
        <v>2013</v>
      </c>
      <c r="F61">
        <v>1536.9406200000001</v>
      </c>
      <c r="G61">
        <f>C61-F61</f>
        <v>221.56861043477988</v>
      </c>
      <c r="H61" s="1">
        <f>1/(1+10^(-G61/400))</f>
        <v>0.78167451768599139</v>
      </c>
      <c r="I61" s="2">
        <v>0</v>
      </c>
      <c r="J61">
        <v>1</v>
      </c>
      <c r="K61">
        <f>J61-H61</f>
        <v>0.21832548231400861</v>
      </c>
      <c r="L61" t="str">
        <f>IF(H61&lt;0.5, "underdog", "favorite")</f>
        <v>favorite</v>
      </c>
      <c r="M61" t="str">
        <f>IF(J61=1, "W","L")</f>
        <v>W</v>
      </c>
    </row>
    <row r="62" spans="1:13" x14ac:dyDescent="0.2">
      <c r="A62" t="s">
        <v>11</v>
      </c>
      <c r="B62">
        <v>2013</v>
      </c>
      <c r="C62">
        <v>1758.50923043478</v>
      </c>
      <c r="D62" t="s">
        <v>21</v>
      </c>
      <c r="E62">
        <v>2013</v>
      </c>
      <c r="F62">
        <v>1599.86941428571</v>
      </c>
      <c r="G62">
        <f>C62-F62</f>
        <v>158.63981614906993</v>
      </c>
      <c r="H62" s="1">
        <f>1/(1+10^(-G62/400))</f>
        <v>0.71365539129260025</v>
      </c>
      <c r="I62" s="2">
        <v>0</v>
      </c>
      <c r="J62">
        <v>1</v>
      </c>
      <c r="K62">
        <f>J62-H62</f>
        <v>0.28634460870739975</v>
      </c>
      <c r="L62" t="str">
        <f>IF(H62&lt;0.5, "underdog", "favorite")</f>
        <v>favorite</v>
      </c>
      <c r="M62" t="str">
        <f>IF(J62=1, "W","L")</f>
        <v>W</v>
      </c>
    </row>
    <row r="63" spans="1:13" x14ac:dyDescent="0.2">
      <c r="A63" t="s">
        <v>11</v>
      </c>
      <c r="B63">
        <v>2013</v>
      </c>
      <c r="C63">
        <v>1758.50923043478</v>
      </c>
      <c r="D63" t="s">
        <v>22</v>
      </c>
      <c r="E63">
        <v>2013</v>
      </c>
      <c r="F63">
        <v>1718.05258571429</v>
      </c>
      <c r="G63">
        <f>C63-F63</f>
        <v>40.456644720489976</v>
      </c>
      <c r="H63" s="1">
        <f>1/(1+10^(-G63/400))</f>
        <v>0.5579600661271753</v>
      </c>
      <c r="I63" s="2">
        <v>1</v>
      </c>
      <c r="J63">
        <v>1</v>
      </c>
      <c r="K63">
        <f>J63-H63</f>
        <v>0.4420399338728247</v>
      </c>
      <c r="L63" t="str">
        <f>IF(H63&lt;0.5, "underdog", "favorite")</f>
        <v>favorite</v>
      </c>
      <c r="M63" t="str">
        <f>IF(J63=1, "W","L")</f>
        <v>W</v>
      </c>
    </row>
    <row r="64" spans="1:13" x14ac:dyDescent="0.2">
      <c r="A64" t="s">
        <v>11</v>
      </c>
      <c r="B64">
        <v>2014</v>
      </c>
      <c r="C64">
        <v>1618.925285</v>
      </c>
      <c r="D64" t="s">
        <v>24</v>
      </c>
      <c r="E64">
        <v>2014</v>
      </c>
      <c r="F64">
        <v>1539.042825</v>
      </c>
      <c r="G64">
        <f>C64-F64</f>
        <v>79.882460000000037</v>
      </c>
      <c r="H64" s="1">
        <f>1/(1+10^(-G64/400))</f>
        <v>0.61297631484189841</v>
      </c>
      <c r="I64" s="2">
        <v>0</v>
      </c>
      <c r="J64">
        <v>1</v>
      </c>
      <c r="K64">
        <f>J64-H64</f>
        <v>0.38702368515810159</v>
      </c>
      <c r="L64" t="str">
        <f>IF(H64&lt;0.5, "underdog", "favorite")</f>
        <v>favorite</v>
      </c>
      <c r="M64" t="str">
        <f>IF(J64=1, "W","L")</f>
        <v>W</v>
      </c>
    </row>
    <row r="65" spans="1:13" x14ac:dyDescent="0.2">
      <c r="A65" t="s">
        <v>11</v>
      </c>
      <c r="B65">
        <v>2014</v>
      </c>
      <c r="C65">
        <v>1618.925285</v>
      </c>
      <c r="D65" t="s">
        <v>20</v>
      </c>
      <c r="E65">
        <v>2014</v>
      </c>
      <c r="F65">
        <v>1526.7246</v>
      </c>
      <c r="G65">
        <f>C65-F65</f>
        <v>92.200685000000021</v>
      </c>
      <c r="H65" s="1">
        <f>1/(1+10^(-G65/400))</f>
        <v>0.62965797558690151</v>
      </c>
      <c r="I65" s="2">
        <v>0</v>
      </c>
      <c r="J65">
        <v>1</v>
      </c>
      <c r="K65">
        <f>J65-H65</f>
        <v>0.37034202441309849</v>
      </c>
      <c r="L65" t="str">
        <f>IF(H65&lt;0.5, "underdog", "favorite")</f>
        <v>favorite</v>
      </c>
      <c r="M65" t="str">
        <f>IF(J65=1, "W","L")</f>
        <v>W</v>
      </c>
    </row>
    <row r="66" spans="1:13" x14ac:dyDescent="0.2">
      <c r="A66" t="s">
        <v>11</v>
      </c>
      <c r="B66">
        <v>2014</v>
      </c>
      <c r="C66">
        <v>1618.925285</v>
      </c>
      <c r="D66" t="s">
        <v>21</v>
      </c>
      <c r="E66">
        <v>2014</v>
      </c>
      <c r="F66">
        <v>1553.50821666667</v>
      </c>
      <c r="G66">
        <f>C66-F66</f>
        <v>65.417068333330008</v>
      </c>
      <c r="H66" s="1">
        <f>1/(1+10^(-G66/400))</f>
        <v>0.593045784049821</v>
      </c>
      <c r="I66" s="2">
        <v>0</v>
      </c>
      <c r="J66">
        <v>1</v>
      </c>
      <c r="K66">
        <f>J66-H66</f>
        <v>0.406954215950179</v>
      </c>
      <c r="L66" t="str">
        <f>IF(H66&lt;0.5, "underdog", "favorite")</f>
        <v>favorite</v>
      </c>
      <c r="M66" t="str">
        <f>IF(J66=1, "W","L")</f>
        <v>W</v>
      </c>
    </row>
    <row r="67" spans="1:13" x14ac:dyDescent="0.2">
      <c r="A67" t="s">
        <v>11</v>
      </c>
      <c r="B67">
        <v>2014</v>
      </c>
      <c r="C67">
        <v>1618.925285</v>
      </c>
      <c r="D67" t="s">
        <v>22</v>
      </c>
      <c r="E67">
        <v>2014</v>
      </c>
      <c r="F67">
        <v>1739.4589599999999</v>
      </c>
      <c r="G67">
        <f>C67-F67</f>
        <v>-120.5336749999999</v>
      </c>
      <c r="H67" s="1">
        <f>1/(1+10^(-G67/400))</f>
        <v>0.33317770093300569</v>
      </c>
      <c r="I67" s="2">
        <v>1</v>
      </c>
      <c r="J67">
        <v>0</v>
      </c>
      <c r="K67">
        <f>J67-H67</f>
        <v>-0.33317770093300569</v>
      </c>
      <c r="L67" t="str">
        <f>IF(H67&lt;0.5, "underdog", "favorite")</f>
        <v>underdog</v>
      </c>
      <c r="M67" t="str">
        <f>IF(J67=1, "W","L")</f>
        <v>L</v>
      </c>
    </row>
    <row r="68" spans="1:13" x14ac:dyDescent="0.2">
      <c r="A68" t="s">
        <v>6</v>
      </c>
      <c r="B68">
        <v>2015</v>
      </c>
      <c r="C68">
        <v>1675.639805</v>
      </c>
      <c r="D68" t="s">
        <v>3</v>
      </c>
      <c r="E68">
        <v>2015</v>
      </c>
      <c r="F68">
        <v>1617.16053333333</v>
      </c>
      <c r="G68">
        <f>C68-F68</f>
        <v>58.479271666670002</v>
      </c>
      <c r="H68" s="1">
        <f>1/(1+10^(-G68/400))</f>
        <v>0.58337258903600286</v>
      </c>
      <c r="I68" s="2">
        <v>0</v>
      </c>
      <c r="J68">
        <v>1</v>
      </c>
      <c r="K68">
        <f>J68-H68</f>
        <v>0.41662741096399714</v>
      </c>
      <c r="L68" t="str">
        <f>IF(H68&lt;0.5, "underdog", "favorite")</f>
        <v>favorite</v>
      </c>
      <c r="M68" t="str">
        <f>IF(J68=1, "W","L")</f>
        <v>W</v>
      </c>
    </row>
    <row r="69" spans="1:13" x14ac:dyDescent="0.2">
      <c r="A69" t="s">
        <v>6</v>
      </c>
      <c r="B69">
        <v>2015</v>
      </c>
      <c r="C69">
        <v>1675.639805</v>
      </c>
      <c r="D69" t="s">
        <v>5</v>
      </c>
      <c r="E69">
        <v>2015</v>
      </c>
      <c r="F69">
        <v>1543.3644999999999</v>
      </c>
      <c r="G69">
        <f>C69-F69</f>
        <v>132.27530500000012</v>
      </c>
      <c r="H69" s="1">
        <f>1/(1+10^(-G69/400))</f>
        <v>0.68166582811599374</v>
      </c>
      <c r="I69" s="2">
        <v>0</v>
      </c>
      <c r="J69">
        <v>1</v>
      </c>
      <c r="K69">
        <f>J69-H69</f>
        <v>0.31833417188400626</v>
      </c>
      <c r="L69" t="str">
        <f>IF(H69&lt;0.5, "underdog", "favorite")</f>
        <v>favorite</v>
      </c>
      <c r="M69" t="str">
        <f>IF(J69=1, "W","L")</f>
        <v>W</v>
      </c>
    </row>
    <row r="70" spans="1:13" x14ac:dyDescent="0.2">
      <c r="A70" t="s">
        <v>6</v>
      </c>
      <c r="B70">
        <v>2015</v>
      </c>
      <c r="C70">
        <v>1675.639805</v>
      </c>
      <c r="D70" t="s">
        <v>13</v>
      </c>
      <c r="E70">
        <v>2015</v>
      </c>
      <c r="F70">
        <v>1599.5510999999999</v>
      </c>
      <c r="G70">
        <f>C70-F70</f>
        <v>76.088705000000118</v>
      </c>
      <c r="H70" s="1">
        <f>1/(1+10^(-G70/400))</f>
        <v>0.60778279555948511</v>
      </c>
      <c r="I70" s="2">
        <v>0</v>
      </c>
      <c r="J70">
        <v>1</v>
      </c>
      <c r="K70">
        <f>J70-H70</f>
        <v>0.39221720444051489</v>
      </c>
      <c r="L70" t="str">
        <f>IF(H70&lt;0.5, "underdog", "favorite")</f>
        <v>favorite</v>
      </c>
      <c r="M70" t="str">
        <f>IF(J70=1, "W","L")</f>
        <v>W</v>
      </c>
    </row>
    <row r="71" spans="1:13" x14ac:dyDescent="0.2">
      <c r="A71" t="s">
        <v>6</v>
      </c>
      <c r="B71">
        <v>2015</v>
      </c>
      <c r="C71">
        <v>1675.639805</v>
      </c>
      <c r="D71" t="s">
        <v>25</v>
      </c>
      <c r="E71">
        <v>2015</v>
      </c>
      <c r="F71">
        <v>1803.42178333333</v>
      </c>
      <c r="G71">
        <f>C71-F71</f>
        <v>-127.78197833333002</v>
      </c>
      <c r="H71" s="1">
        <f>1/(1+10^(-G71/400))</f>
        <v>0.32397314037256836</v>
      </c>
      <c r="I71" s="2">
        <v>1</v>
      </c>
      <c r="J71">
        <v>0</v>
      </c>
      <c r="K71">
        <f>J71-H71</f>
        <v>-0.32397314037256836</v>
      </c>
      <c r="L71" t="str">
        <f>IF(H71&lt;0.5, "underdog", "favorite")</f>
        <v>underdog</v>
      </c>
      <c r="M71" t="str">
        <f>IF(J71=1, "W","L")</f>
        <v>L</v>
      </c>
    </row>
    <row r="72" spans="1:13" x14ac:dyDescent="0.2">
      <c r="A72" t="s">
        <v>6</v>
      </c>
      <c r="B72">
        <v>2016</v>
      </c>
      <c r="C72">
        <v>1642</v>
      </c>
      <c r="D72" t="s">
        <v>7</v>
      </c>
      <c r="E72">
        <v>2016</v>
      </c>
      <c r="F72">
        <v>1507</v>
      </c>
      <c r="G72">
        <f>C72-F72</f>
        <v>135</v>
      </c>
      <c r="H72" s="1">
        <f>1/(1+10^(-G72/400))</f>
        <v>0.68505960899335028</v>
      </c>
      <c r="I72" s="2">
        <v>0</v>
      </c>
      <c r="J72">
        <v>1</v>
      </c>
      <c r="K72">
        <f>J72-H72</f>
        <v>0.31494039100664972</v>
      </c>
      <c r="L72" t="str">
        <f>IF(H72&lt;0.5, "underdog", "favorite")</f>
        <v>favorite</v>
      </c>
      <c r="M72" t="str">
        <f>IF(J72=1, "W","L")</f>
        <v>W</v>
      </c>
    </row>
    <row r="73" spans="1:13" x14ac:dyDescent="0.2">
      <c r="A73" t="s">
        <v>6</v>
      </c>
      <c r="B73">
        <v>2016</v>
      </c>
      <c r="C73">
        <v>1663</v>
      </c>
      <c r="D73" t="s">
        <v>13</v>
      </c>
      <c r="E73">
        <v>2016</v>
      </c>
      <c r="F73">
        <v>1600</v>
      </c>
      <c r="G73">
        <f>C73-F73</f>
        <v>63</v>
      </c>
      <c r="H73" s="1">
        <f>1/(1+10^(-G73/400))</f>
        <v>0.5896835031399501</v>
      </c>
      <c r="I73" s="2">
        <v>0</v>
      </c>
      <c r="J73">
        <v>1</v>
      </c>
      <c r="K73">
        <f>J73-H73</f>
        <v>0.4103164968600499</v>
      </c>
      <c r="L73" t="str">
        <f>IF(H73&lt;0.5, "underdog", "favorite")</f>
        <v>favorite</v>
      </c>
      <c r="M73" t="str">
        <f>IF(J73=1, "W","L")</f>
        <v>W</v>
      </c>
    </row>
    <row r="74" spans="1:13" x14ac:dyDescent="0.2">
      <c r="A74" t="s">
        <v>6</v>
      </c>
      <c r="B74">
        <v>2016</v>
      </c>
      <c r="C74">
        <v>1697</v>
      </c>
      <c r="D74" t="s">
        <v>31</v>
      </c>
      <c r="E74">
        <v>2016</v>
      </c>
      <c r="F74">
        <v>1575</v>
      </c>
      <c r="G74">
        <f>C74-F74</f>
        <v>122</v>
      </c>
      <c r="H74" s="1">
        <f>1/(1+10^(-G74/400))</f>
        <v>0.66869495630733167</v>
      </c>
      <c r="I74" s="2">
        <v>0</v>
      </c>
      <c r="J74">
        <v>1</v>
      </c>
      <c r="K74">
        <f>J74-H74</f>
        <v>0.33130504369266833</v>
      </c>
      <c r="L74" t="str">
        <f>IF(H74&lt;0.5, "underdog", "favorite")</f>
        <v>favorite</v>
      </c>
      <c r="M74" t="str">
        <f>IF(J74=1, "W","L")</f>
        <v>W</v>
      </c>
    </row>
    <row r="75" spans="1:13" x14ac:dyDescent="0.2">
      <c r="A75" t="s">
        <v>6</v>
      </c>
      <c r="B75">
        <v>2016</v>
      </c>
      <c r="C75">
        <v>1725</v>
      </c>
      <c r="D75" t="s">
        <v>25</v>
      </c>
      <c r="E75">
        <v>2016</v>
      </c>
      <c r="F75">
        <v>1788</v>
      </c>
      <c r="G75">
        <f>C75-F75</f>
        <v>-63</v>
      </c>
      <c r="H75" s="1">
        <f>1/(1+10^(-G75/400))</f>
        <v>0.41031649686004995</v>
      </c>
      <c r="I75" s="2">
        <v>1</v>
      </c>
      <c r="J75">
        <v>0</v>
      </c>
      <c r="K75">
        <f>J75-H75</f>
        <v>-0.41031649686004995</v>
      </c>
      <c r="L75" t="str">
        <f>IF(H75&lt;0.5, "underdog", "favorite")</f>
        <v>underdog</v>
      </c>
      <c r="M75" t="str">
        <f>IF(J75=1, "W","L")</f>
        <v>L</v>
      </c>
    </row>
    <row r="76" spans="1:13" x14ac:dyDescent="0.2">
      <c r="A76" t="s">
        <v>6</v>
      </c>
      <c r="B76">
        <v>2017</v>
      </c>
      <c r="C76">
        <v>1545</v>
      </c>
      <c r="D76" t="s">
        <v>21</v>
      </c>
      <c r="E76">
        <v>2017</v>
      </c>
      <c r="F76">
        <v>1515</v>
      </c>
      <c r="G76">
        <f>C76-F76</f>
        <v>30</v>
      </c>
      <c r="H76" s="1">
        <f>1/(1+10^(-G76/400))</f>
        <v>0.54306649202221191</v>
      </c>
      <c r="I76" s="2">
        <v>0</v>
      </c>
      <c r="J76">
        <v>1</v>
      </c>
      <c r="K76">
        <f>J76-H76</f>
        <v>0.45693350797778809</v>
      </c>
      <c r="L76" t="str">
        <f>IF(H76&lt;0.5, "underdog", "favorite")</f>
        <v>favorite</v>
      </c>
      <c r="M76" t="str">
        <f>IF(J76=1, "W","L")</f>
        <v>W</v>
      </c>
    </row>
    <row r="77" spans="1:13" x14ac:dyDescent="0.2">
      <c r="A77" t="s">
        <v>6</v>
      </c>
      <c r="B77">
        <v>2017</v>
      </c>
      <c r="C77">
        <v>1568</v>
      </c>
      <c r="D77" t="s">
        <v>31</v>
      </c>
      <c r="E77">
        <v>2017</v>
      </c>
      <c r="F77">
        <v>1560</v>
      </c>
      <c r="G77">
        <f>C77-F77</f>
        <v>8</v>
      </c>
      <c r="H77" s="1">
        <f>1/(1+10^(-G77/400))</f>
        <v>0.5115108912177917</v>
      </c>
      <c r="I77" s="2">
        <v>0</v>
      </c>
      <c r="J77">
        <v>1</v>
      </c>
      <c r="K77">
        <f>J77-H77</f>
        <v>0.4884891087822083</v>
      </c>
      <c r="L77" t="str">
        <f>IF(H77&lt;0.5, "underdog", "favorite")</f>
        <v>favorite</v>
      </c>
      <c r="M77" t="str">
        <f>IF(J77=1, "W","L")</f>
        <v>W</v>
      </c>
    </row>
    <row r="78" spans="1:13" x14ac:dyDescent="0.2">
      <c r="A78" t="s">
        <v>6</v>
      </c>
      <c r="B78">
        <v>2017</v>
      </c>
      <c r="C78">
        <v>1621</v>
      </c>
      <c r="D78" t="s">
        <v>5</v>
      </c>
      <c r="E78">
        <v>2017</v>
      </c>
      <c r="F78">
        <v>1575</v>
      </c>
      <c r="G78">
        <f>C78-F78</f>
        <v>46</v>
      </c>
      <c r="H78" s="1">
        <f>1/(1+10^(-G78/400))</f>
        <v>0.56581520306923316</v>
      </c>
      <c r="I78" s="2">
        <v>0</v>
      </c>
      <c r="J78">
        <v>1</v>
      </c>
      <c r="K78">
        <f>J78-H78</f>
        <v>0.43418479693076684</v>
      </c>
      <c r="L78" t="str">
        <f>IF(H78&lt;0.5, "underdog", "favorite")</f>
        <v>favorite</v>
      </c>
      <c r="M78" t="str">
        <f>IF(J78=1, "W","L")</f>
        <v>W</v>
      </c>
    </row>
    <row r="79" spans="1:13" x14ac:dyDescent="0.2">
      <c r="A79" t="s">
        <v>6</v>
      </c>
      <c r="B79">
        <v>2017</v>
      </c>
      <c r="C79">
        <v>1691</v>
      </c>
      <c r="D79" t="s">
        <v>25</v>
      </c>
      <c r="E79">
        <v>2017</v>
      </c>
      <c r="F79">
        <v>1855</v>
      </c>
      <c r="G79">
        <f>C79-F79</f>
        <v>-164</v>
      </c>
      <c r="H79" s="1">
        <f>1/(1+10^(-G79/400))</f>
        <v>0.28008099405284809</v>
      </c>
      <c r="I79" s="2">
        <v>1</v>
      </c>
      <c r="J79">
        <v>1</v>
      </c>
      <c r="K79">
        <f>J79-H79</f>
        <v>0.71991900594715186</v>
      </c>
      <c r="L79" t="str">
        <f>IF(H79&lt;0.5, "underdog", "favorite")</f>
        <v>underdog</v>
      </c>
      <c r="M79" t="str">
        <f>IF(J79=1, "W","L")</f>
        <v>W</v>
      </c>
    </row>
    <row r="80" spans="1:13" x14ac:dyDescent="0.2">
      <c r="A80" t="s">
        <v>6</v>
      </c>
      <c r="B80">
        <v>2018</v>
      </c>
      <c r="C80">
        <v>1552</v>
      </c>
      <c r="D80" t="s">
        <v>21</v>
      </c>
      <c r="E80">
        <v>2018</v>
      </c>
      <c r="F80">
        <v>1557</v>
      </c>
      <c r="G80">
        <f>C80-F80</f>
        <v>-5</v>
      </c>
      <c r="H80" s="1">
        <f>1/(1+10^(-G80/400))</f>
        <v>0.49280491829094863</v>
      </c>
      <c r="I80" s="2">
        <v>0</v>
      </c>
      <c r="J80">
        <v>1</v>
      </c>
      <c r="K80">
        <f>J80-H80</f>
        <v>0.50719508170905137</v>
      </c>
      <c r="L80" t="str">
        <f>IF(H80&lt;0.5, "underdog", "favorite")</f>
        <v>underdog</v>
      </c>
      <c r="M80" t="str">
        <f>IF(J80=1, "W","L")</f>
        <v>W</v>
      </c>
    </row>
    <row r="81" spans="1:13" x14ac:dyDescent="0.2">
      <c r="A81" t="s">
        <v>6</v>
      </c>
      <c r="B81">
        <v>2018</v>
      </c>
      <c r="C81">
        <v>1537</v>
      </c>
      <c r="D81" t="s">
        <v>32</v>
      </c>
      <c r="E81">
        <v>2018</v>
      </c>
      <c r="F81">
        <v>1660</v>
      </c>
      <c r="G81">
        <f>C81-F81</f>
        <v>-123</v>
      </c>
      <c r="H81" s="1">
        <f>1/(1+10^(-G81/400))</f>
        <v>0.33003098609651682</v>
      </c>
      <c r="I81" s="2">
        <v>0</v>
      </c>
      <c r="J81">
        <v>1</v>
      </c>
      <c r="K81">
        <f>J81-H81</f>
        <v>0.66996901390348318</v>
      </c>
      <c r="L81" t="str">
        <f>IF(H81&lt;0.5, "underdog", "favorite")</f>
        <v>underdog</v>
      </c>
      <c r="M81" t="str">
        <f>IF(J81=1, "W","L")</f>
        <v>W</v>
      </c>
    </row>
    <row r="82" spans="1:13" x14ac:dyDescent="0.2">
      <c r="A82" t="s">
        <v>6</v>
      </c>
      <c r="B82">
        <v>2018</v>
      </c>
      <c r="C82">
        <v>1597</v>
      </c>
      <c r="D82" t="s">
        <v>5</v>
      </c>
      <c r="E82">
        <v>2018</v>
      </c>
      <c r="F82">
        <v>1595</v>
      </c>
      <c r="G82">
        <f>C82-F82</f>
        <v>2</v>
      </c>
      <c r="H82" s="1">
        <f>1/(1+10^(-G82/400))</f>
        <v>0.50287819957481095</v>
      </c>
      <c r="I82" s="2">
        <v>0</v>
      </c>
      <c r="J82">
        <v>1</v>
      </c>
      <c r="K82">
        <f>J82-H82</f>
        <v>0.49712180042518905</v>
      </c>
      <c r="L82" t="str">
        <f>IF(H82&lt;0.5, "underdog", "favorite")</f>
        <v>favorite</v>
      </c>
      <c r="M82" t="str">
        <f>IF(J82=1, "W","L")</f>
        <v>W</v>
      </c>
    </row>
    <row r="83" spans="1:13" x14ac:dyDescent="0.2">
      <c r="A83" t="s">
        <v>6</v>
      </c>
      <c r="B83">
        <v>2018</v>
      </c>
      <c r="C83">
        <v>1611</v>
      </c>
      <c r="D83" t="s">
        <v>25</v>
      </c>
      <c r="E83">
        <v>2018</v>
      </c>
      <c r="F83">
        <v>1710</v>
      </c>
      <c r="G83">
        <f>C83-F83</f>
        <v>-99</v>
      </c>
      <c r="H83" s="1">
        <f>1/(1+10^(-G83/400))</f>
        <v>0.36126225088827518</v>
      </c>
      <c r="I83" s="2">
        <v>1</v>
      </c>
      <c r="K83">
        <f>J83-H83</f>
        <v>-0.36126225088827518</v>
      </c>
      <c r="L83" t="str">
        <f>IF(H83&lt;0.5, "underdog", "favorite")</f>
        <v>underdog</v>
      </c>
      <c r="M83" t="str">
        <f>IF(J83=1, "W","L")</f>
        <v>L</v>
      </c>
    </row>
  </sheetData>
  <sortState ref="A2:M8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lj-mj-playoff-ELO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2018-06-05T19:19:15Z</dcterms:created>
  <dcterms:modified xsi:type="dcterms:W3CDTF">2018-06-05T21:40:54Z</dcterms:modified>
</cp:coreProperties>
</file>