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Work\Gre\UTD\Courses\Spring_II\FIN6301\Learning\Volume_3\12\"/>
    </mc:Choice>
  </mc:AlternateContent>
  <xr:revisionPtr revIDLastSave="0" documentId="13_ncr:1_{0B64A27A-F2AD-4CA2-87A7-F88FE09F0F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CC #1" sheetId="10" r:id="rId1"/>
    <sheet name="WACC #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0" l="1"/>
  <c r="E17" i="10"/>
  <c r="B17" i="10"/>
  <c r="B14" i="10"/>
  <c r="B15" i="10" s="1"/>
  <c r="H15" i="9" l="1"/>
  <c r="B18" i="10" l="1"/>
  <c r="E18" i="10" l="1"/>
  <c r="E20" i="10" s="1"/>
  <c r="B17" i="9"/>
  <c r="E17" i="9"/>
  <c r="H17" i="9"/>
  <c r="H18" i="9" s="1"/>
  <c r="E18" i="9" l="1"/>
  <c r="B18" i="9"/>
  <c r="B14" i="9"/>
  <c r="E15" i="9"/>
  <c r="B15" i="9" l="1"/>
  <c r="H2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Nishi, Hiro</author>
  </authors>
  <commentList>
    <comment ref="B14" authorId="0" shapeId="0" xr:uid="{0D23B731-C3B0-4E14-8F6C-88C532F5A3EE}">
      <text>
        <r>
          <rPr>
            <sz val="9"/>
            <color indexed="81"/>
            <rFont val="Tahoma"/>
            <family val="2"/>
          </rPr>
          <t xml:space="preserve">Using the </t>
        </r>
        <r>
          <rPr>
            <b/>
            <sz val="9"/>
            <color indexed="81"/>
            <rFont val="Tahoma"/>
            <family val="2"/>
          </rPr>
          <t>YIELD</t>
        </r>
        <r>
          <rPr>
            <sz val="9"/>
            <color indexed="81"/>
            <rFont val="Tahoma"/>
            <family val="2"/>
          </rPr>
          <t xml:space="preserve"> function</t>
        </r>
      </text>
    </comment>
    <comment ref="E15" authorId="0" shapeId="0" xr:uid="{6D5D8060-99C2-4163-806F-38E24E64723D}">
      <text>
        <r>
          <rPr>
            <sz val="9"/>
            <color indexed="81"/>
            <rFont val="Tahoma"/>
            <family val="2"/>
          </rPr>
          <t xml:space="preserve">Using the </t>
        </r>
        <r>
          <rPr>
            <b/>
            <sz val="9"/>
            <color indexed="81"/>
            <rFont val="Tahoma"/>
            <family val="2"/>
          </rPr>
          <t>CAPM</t>
        </r>
      </text>
    </comment>
  </commentList>
</comments>
</file>

<file path=xl/sharedStrings.xml><?xml version="1.0" encoding="utf-8"?>
<sst xmlns="http://schemas.openxmlformats.org/spreadsheetml/2006/main" count="59" uniqueCount="26">
  <si>
    <t>Settlement</t>
  </si>
  <si>
    <t>Maturity</t>
  </si>
  <si>
    <t>Tax rate</t>
  </si>
  <si>
    <t>Coupon rate</t>
  </si>
  <si>
    <t>Pre-tax cost of debt</t>
  </si>
  <si>
    <t>After-tax cost of debt</t>
  </si>
  <si>
    <t>Cost of equity</t>
  </si>
  <si>
    <t>Beta</t>
  </si>
  <si>
    <t>Par value</t>
  </si>
  <si>
    <t>Market risk premium</t>
  </si>
  <si>
    <t>Risk-free rate</t>
  </si>
  <si>
    <t>Cost of preferred</t>
  </si>
  <si>
    <t>Bonds</t>
  </si>
  <si>
    <t>Number outstanding</t>
  </si>
  <si>
    <t>Common Stock</t>
  </si>
  <si>
    <t xml:space="preserve">Preferred Stock </t>
  </si>
  <si>
    <t>Market value</t>
  </si>
  <si>
    <t>Weighted Average Cost of Capital (WACC)</t>
  </si>
  <si>
    <t>Number of shares</t>
  </si>
  <si>
    <t>Payment per year</t>
  </si>
  <si>
    <t xml:space="preserve">Net proceed </t>
  </si>
  <si>
    <t>Market price</t>
  </si>
  <si>
    <t>Weight</t>
  </si>
  <si>
    <t>S&amp;P 500 Index return</t>
  </si>
  <si>
    <t>FIN 6301: Weighted Average Cost of Capital - Example #1</t>
  </si>
  <si>
    <t>FIN 6301: Weighted Average Cost of Capital - Example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</si>
</sst>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_(* #,##0_);_(* \(#,##0\);_(* &quot;-&quot;??_);_(@_)"/>
    <numFmt numFmtId="168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 applyAlignment="1">
      <alignment horizontal="left" vertical="center" wrapText="1"/>
    </xf>
    <xf numFmtId="164" fontId="2" fillId="3" borderId="0" xfId="3" applyFont="1" applyFill="1" applyAlignment="1">
      <alignment horizontal="right" vertical="center" wrapText="1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164" fontId="2" fillId="3" borderId="0" xfId="3" applyFont="1" applyFill="1" applyAlignment="1">
      <alignment horizontal="right"/>
    </xf>
    <xf numFmtId="168" fontId="2" fillId="3" borderId="0" xfId="3" applyNumberFormat="1" applyFont="1" applyFill="1" applyAlignment="1">
      <alignment horizontal="right" vertical="center" wrapText="1"/>
    </xf>
    <xf numFmtId="166" fontId="2" fillId="3" borderId="0" xfId="2" applyNumberFormat="1" applyFont="1" applyFill="1" applyAlignment="1">
      <alignment horizontal="right"/>
    </xf>
    <xf numFmtId="0" fontId="2" fillId="3" borderId="0" xfId="0" applyFont="1" applyFill="1" applyAlignment="1">
      <alignment horizontal="right" vertical="center" wrapText="1"/>
    </xf>
    <xf numFmtId="1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/>
    </xf>
    <xf numFmtId="9" fontId="2" fillId="3" borderId="0" xfId="2" applyFont="1" applyFill="1" applyAlignment="1">
      <alignment horizontal="right"/>
    </xf>
    <xf numFmtId="10" fontId="2" fillId="2" borderId="0" xfId="2" applyNumberFormat="1" applyFont="1" applyFill="1" applyAlignment="1">
      <alignment horizontal="right"/>
    </xf>
    <xf numFmtId="0" fontId="7" fillId="2" borderId="0" xfId="0" applyFont="1" applyFill="1" applyAlignment="1">
      <alignment horizontal="left"/>
    </xf>
    <xf numFmtId="10" fontId="7" fillId="2" borderId="0" xfId="2" applyNumberFormat="1" applyFont="1" applyFill="1" applyAlignment="1">
      <alignment horizontal="right"/>
    </xf>
    <xf numFmtId="10" fontId="7" fillId="2" borderId="0" xfId="0" applyNumberFormat="1" applyFont="1" applyFill="1"/>
    <xf numFmtId="0" fontId="7" fillId="2" borderId="0" xfId="0" applyFont="1" applyFill="1" applyAlignment="1">
      <alignment horizontal="right"/>
    </xf>
    <xf numFmtId="167" fontId="2" fillId="3" borderId="0" xfId="1" applyNumberFormat="1" applyFont="1" applyFill="1"/>
    <xf numFmtId="0" fontId="7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/>
    <xf numFmtId="167" fontId="2" fillId="3" borderId="0" xfId="1" applyNumberFormat="1" applyFont="1" applyFill="1" applyAlignment="1">
      <alignment horizontal="right"/>
    </xf>
    <xf numFmtId="166" fontId="2" fillId="2" borderId="0" xfId="2" applyNumberFormat="1" applyFont="1" applyFill="1" applyAlignment="1">
      <alignment horizontal="right"/>
    </xf>
    <xf numFmtId="0" fontId="9" fillId="0" borderId="0" xfId="0" applyFont="1"/>
    <xf numFmtId="10" fontId="7" fillId="2" borderId="0" xfId="2" applyNumberFormat="1" applyFont="1" applyFill="1" applyBorder="1" applyAlignment="1">
      <alignment horizontal="right"/>
    </xf>
    <xf numFmtId="0" fontId="7" fillId="2" borderId="0" xfId="0" applyFont="1" applyFill="1" applyAlignment="1">
      <alignment horizontal="left" vertical="center"/>
    </xf>
    <xf numFmtId="10" fontId="7" fillId="2" borderId="0" xfId="2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10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168" fontId="2" fillId="2" borderId="3" xfId="3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166" fontId="2" fillId="2" borderId="3" xfId="2" applyNumberFormat="1" applyFont="1" applyFill="1" applyBorder="1" applyAlignment="1">
      <alignment horizontal="left" vertical="center"/>
    </xf>
    <xf numFmtId="166" fontId="2" fillId="2" borderId="3" xfId="2" applyNumberFormat="1" applyFont="1" applyFill="1" applyBorder="1" applyAlignment="1">
      <alignment vertical="center"/>
    </xf>
    <xf numFmtId="166" fontId="2" fillId="2" borderId="3" xfId="2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166" fontId="2" fillId="2" borderId="0" xfId="0" applyNumberFormat="1" applyFont="1" applyFill="1"/>
    <xf numFmtId="10" fontId="7" fillId="5" borderId="2" xfId="2" applyNumberFormat="1" applyFont="1" applyFill="1" applyBorder="1" applyAlignment="1">
      <alignment horizontal="right"/>
    </xf>
    <xf numFmtId="166" fontId="7" fillId="5" borderId="2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0000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257758</xdr:colOff>
      <xdr:row>16</xdr:row>
      <xdr:rowOff>63730</xdr:rowOff>
    </xdr:from>
    <xdr:to>
      <xdr:col>7</xdr:col>
      <xdr:colOff>1170709</xdr:colOff>
      <xdr:row>19</xdr:row>
      <xdr:rowOff>87976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35649" y="3229494"/>
          <a:ext cx="2222205" cy="862446"/>
        </a:xfrm>
        <a:prstGeom prst="roundRect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432" tIns="9144" rIns="9144" bIns="0" rtlCol="0" anchor="ctr"/>
        <a:lstStyle/>
        <a:p>
          <a:pPr algn="l"/>
          <a:r>
            <a:rPr lang="en-US" sz="14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The </a:t>
          </a:r>
          <a:r>
            <a:rPr lang="en-US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WACC</a:t>
          </a:r>
          <a:r>
            <a:rPr lang="en-US" sz="14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is literally the </a:t>
          </a:r>
          <a:r>
            <a:rPr lang="en-US" sz="14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"weighted average" of </a:t>
          </a:r>
          <a:r>
            <a: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the costs</a:t>
          </a:r>
          <a:r>
            <a:rPr lang="en-US" sz="14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of capital</a:t>
          </a:r>
          <a:r>
            <a: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  <a:endParaRPr lang="en-US" sz="1400" b="0" baseline="-25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27709</xdr:colOff>
      <xdr:row>17</xdr:row>
      <xdr:rowOff>266354</xdr:rowOff>
    </xdr:from>
    <xdr:to>
      <xdr:col>6</xdr:col>
      <xdr:colOff>250832</xdr:colOff>
      <xdr:row>19</xdr:row>
      <xdr:rowOff>34636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6421582" y="3702281"/>
          <a:ext cx="507141" cy="336319"/>
        </a:xfrm>
        <a:prstGeom prst="straightConnector1">
          <a:avLst/>
        </a:prstGeom>
        <a:ln>
          <a:solidFill>
            <a:srgbClr val="33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21"/>
  <sheetViews>
    <sheetView tabSelected="1" zoomScale="110" zoomScaleNormal="110" workbookViewId="0">
      <pane ySplit="1" topLeftCell="A2" activePane="bottomLeft" state="frozen"/>
      <selection pane="bottomLeft" activeCell="A2" sqref="A2"/>
    </sheetView>
  </sheetViews>
  <sheetFormatPr defaultColWidth="8.77734375" defaultRowHeight="15" x14ac:dyDescent="0.25"/>
  <cols>
    <col min="1" max="1" width="23.88671875" style="1" customWidth="1"/>
    <col min="2" max="2" width="17.88671875" style="1" customWidth="1"/>
    <col min="3" max="3" width="9.109375" style="1" customWidth="1"/>
    <col min="4" max="4" width="24.6640625" style="1" customWidth="1"/>
    <col min="5" max="5" width="17.6640625" style="1" customWidth="1"/>
    <col min="6" max="6" width="4.109375" style="1" customWidth="1"/>
    <col min="7" max="7" width="19.109375" style="1" customWidth="1"/>
    <col min="8" max="8" width="17.109375" style="1" bestFit="1" customWidth="1"/>
    <col min="9" max="16384" width="8.77734375" style="1"/>
  </cols>
  <sheetData>
    <row r="1" spans="1:7" ht="17.399999999999999" x14ac:dyDescent="0.3">
      <c r="A1" s="43" t="s">
        <v>24</v>
      </c>
      <c r="B1" s="44"/>
      <c r="C1" s="44"/>
      <c r="D1" s="44"/>
      <c r="E1" s="44"/>
    </row>
    <row r="2" spans="1:7" ht="15.45" customHeight="1" x14ac:dyDescent="0.25"/>
    <row r="3" spans="1:7" ht="16.2" thickBot="1" x14ac:dyDescent="0.35">
      <c r="A3" s="45" t="s">
        <v>12</v>
      </c>
      <c r="B3" s="46"/>
      <c r="C3" s="2"/>
      <c r="D3" s="45" t="s">
        <v>14</v>
      </c>
      <c r="E3" s="46"/>
    </row>
    <row r="4" spans="1:7" ht="15.6" x14ac:dyDescent="0.3">
      <c r="A4" s="6" t="s">
        <v>13</v>
      </c>
      <c r="B4" s="23">
        <v>135000</v>
      </c>
      <c r="C4" s="2"/>
      <c r="D4" s="6" t="s">
        <v>18</v>
      </c>
      <c r="E4" s="23">
        <v>410000</v>
      </c>
    </row>
    <row r="5" spans="1:7" x14ac:dyDescent="0.25">
      <c r="A5" s="6" t="s">
        <v>21</v>
      </c>
      <c r="B5" s="4">
        <v>99.8</v>
      </c>
      <c r="C5" s="5"/>
      <c r="D5" s="6" t="s">
        <v>21</v>
      </c>
      <c r="E5" s="7">
        <v>59</v>
      </c>
    </row>
    <row r="6" spans="1:7" x14ac:dyDescent="0.25">
      <c r="A6" s="3" t="s">
        <v>20</v>
      </c>
      <c r="B6" s="4">
        <v>99.3</v>
      </c>
      <c r="C6" s="5"/>
      <c r="D6" s="6"/>
      <c r="E6" s="5"/>
    </row>
    <row r="7" spans="1:7" x14ac:dyDescent="0.25">
      <c r="A7" s="6" t="s">
        <v>8</v>
      </c>
      <c r="B7" s="8">
        <v>100</v>
      </c>
      <c r="C7" s="5"/>
      <c r="D7" s="6"/>
      <c r="E7" s="5"/>
      <c r="F7" s="5"/>
    </row>
    <row r="8" spans="1:7" x14ac:dyDescent="0.25">
      <c r="A8" s="3" t="s">
        <v>3</v>
      </c>
      <c r="B8" s="9">
        <v>7.5999999999999998E-2</v>
      </c>
      <c r="C8" s="5"/>
      <c r="D8" s="6" t="s">
        <v>23</v>
      </c>
      <c r="E8" s="9">
        <v>9.8000000000000004E-2</v>
      </c>
      <c r="F8" s="5"/>
      <c r="G8" s="40"/>
    </row>
    <row r="9" spans="1:7" x14ac:dyDescent="0.25">
      <c r="A9" s="3" t="s">
        <v>19</v>
      </c>
      <c r="B9" s="10">
        <v>2</v>
      </c>
      <c r="C9" s="5"/>
      <c r="D9" s="6" t="s">
        <v>10</v>
      </c>
      <c r="E9" s="9">
        <v>0.02</v>
      </c>
      <c r="F9" s="5"/>
    </row>
    <row r="10" spans="1:7" x14ac:dyDescent="0.25">
      <c r="A10" s="3" t="s">
        <v>0</v>
      </c>
      <c r="B10" s="11">
        <v>44197</v>
      </c>
      <c r="C10" s="5"/>
      <c r="D10" s="6" t="s">
        <v>7</v>
      </c>
      <c r="E10" s="12">
        <v>1.1000000000000001</v>
      </c>
      <c r="F10" s="5"/>
    </row>
    <row r="11" spans="1:7" x14ac:dyDescent="0.25">
      <c r="A11" s="3" t="s">
        <v>1</v>
      </c>
      <c r="B11" s="11">
        <v>47848</v>
      </c>
      <c r="C11" s="5"/>
      <c r="F11" s="5"/>
    </row>
    <row r="12" spans="1:7" x14ac:dyDescent="0.25">
      <c r="A12" s="6" t="s">
        <v>2</v>
      </c>
      <c r="B12" s="13">
        <v>0.21</v>
      </c>
      <c r="C12" s="5"/>
      <c r="D12" s="6"/>
      <c r="F12" s="5"/>
    </row>
    <row r="13" spans="1:7" x14ac:dyDescent="0.25">
      <c r="A13" s="5"/>
      <c r="B13" s="5"/>
      <c r="C13" s="5"/>
      <c r="D13" s="5"/>
      <c r="F13" s="5"/>
    </row>
    <row r="14" spans="1:7" x14ac:dyDescent="0.25">
      <c r="A14" s="6" t="s">
        <v>4</v>
      </c>
      <c r="B14" s="14">
        <f>YIELD(B10,B11,B8,B6,B7,B9)</f>
        <v>7.7016198176495285E-2</v>
      </c>
      <c r="C14" s="5"/>
      <c r="F14" s="5"/>
    </row>
    <row r="15" spans="1:7" ht="15.6" x14ac:dyDescent="0.3">
      <c r="A15" s="15" t="s">
        <v>5</v>
      </c>
      <c r="B15" s="16">
        <f>B14*(1-B12)</f>
        <v>6.0842796559431277E-2</v>
      </c>
      <c r="C15" s="5"/>
      <c r="D15" s="2" t="s">
        <v>6</v>
      </c>
      <c r="E15" s="17">
        <f>E9+E10*(E8-E9)</f>
        <v>0.10580000000000001</v>
      </c>
      <c r="F15" s="18"/>
    </row>
    <row r="16" spans="1:7" ht="15.6" x14ac:dyDescent="0.3">
      <c r="A16" s="15"/>
      <c r="B16" s="26"/>
      <c r="C16" s="5"/>
      <c r="D16" s="2"/>
      <c r="E16" s="17"/>
      <c r="F16" s="18"/>
    </row>
    <row r="17" spans="1:6" s="39" customFormat="1" ht="21" customHeight="1" x14ac:dyDescent="0.3">
      <c r="A17" s="33" t="s">
        <v>16</v>
      </c>
      <c r="B17" s="34">
        <f>B4*B5</f>
        <v>13473000</v>
      </c>
      <c r="C17" s="35"/>
      <c r="D17" s="33" t="s">
        <v>16</v>
      </c>
      <c r="E17" s="34">
        <f>E4*E5</f>
        <v>24190000</v>
      </c>
      <c r="F17" s="29"/>
    </row>
    <row r="18" spans="1:6" s="39" customFormat="1" ht="21" customHeight="1" x14ac:dyDescent="0.3">
      <c r="A18" s="36" t="s">
        <v>22</v>
      </c>
      <c r="B18" s="37">
        <f>B17/(B17+E17)</f>
        <v>0.3577250882829302</v>
      </c>
      <c r="C18" s="38"/>
      <c r="D18" s="36" t="s">
        <v>22</v>
      </c>
      <c r="E18" s="38">
        <f>E17/(B17+E17)</f>
        <v>0.64227491171706985</v>
      </c>
      <c r="F18" s="29"/>
    </row>
    <row r="19" spans="1:6" ht="23.4" customHeight="1" x14ac:dyDescent="0.25">
      <c r="C19" s="5"/>
      <c r="F19" s="5"/>
    </row>
    <row r="20" spans="1:6" ht="16.2" thickBot="1" x14ac:dyDescent="0.35">
      <c r="A20" s="5"/>
      <c r="B20" s="20" t="s">
        <v>17</v>
      </c>
      <c r="C20" s="21"/>
      <c r="D20" s="22"/>
      <c r="E20" s="41">
        <f>B18*B15+E18*E15</f>
        <v>8.9717680430268898E-2</v>
      </c>
      <c r="F20" s="5"/>
    </row>
    <row r="21" spans="1:6" ht="15.6" thickTop="1" x14ac:dyDescent="0.25"/>
  </sheetData>
  <mergeCells count="3">
    <mergeCell ref="A1:E1"/>
    <mergeCell ref="A3:B3"/>
    <mergeCell ref="D3:E3"/>
  </mergeCells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H23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5" x14ac:dyDescent="0.25"/>
  <cols>
    <col min="1" max="1" width="27.21875" style="1" customWidth="1"/>
    <col min="2" max="2" width="17.44140625" style="1" customWidth="1"/>
    <col min="3" max="3" width="6.33203125" style="1" customWidth="1"/>
    <col min="4" max="4" width="23.6640625" style="1" customWidth="1"/>
    <col min="5" max="5" width="19.6640625" style="1" customWidth="1"/>
    <col min="6" max="6" width="6.77734375" style="1" customWidth="1"/>
    <col min="7" max="7" width="25.33203125" style="1" customWidth="1"/>
    <col min="8" max="8" width="21.6640625" style="1" customWidth="1"/>
    <col min="9" max="16384" width="8.77734375" style="1"/>
  </cols>
  <sheetData>
    <row r="1" spans="1:8" ht="18" x14ac:dyDescent="0.35">
      <c r="A1" s="43" t="s">
        <v>25</v>
      </c>
      <c r="B1" s="44"/>
      <c r="C1" s="44"/>
      <c r="D1" s="44"/>
      <c r="E1" s="44"/>
      <c r="F1" s="48"/>
      <c r="G1" s="48"/>
      <c r="H1" s="48"/>
    </row>
    <row r="3" spans="1:8" ht="16.2" thickBot="1" x14ac:dyDescent="0.35">
      <c r="A3" s="45" t="s">
        <v>12</v>
      </c>
      <c r="B3" s="46"/>
      <c r="C3" s="2"/>
      <c r="D3" s="45" t="s">
        <v>14</v>
      </c>
      <c r="E3" s="46"/>
      <c r="G3" s="45" t="s">
        <v>15</v>
      </c>
      <c r="H3" s="47"/>
    </row>
    <row r="4" spans="1:8" x14ac:dyDescent="0.25">
      <c r="A4" s="6" t="s">
        <v>13</v>
      </c>
      <c r="B4" s="19">
        <v>135000</v>
      </c>
      <c r="D4" s="6" t="s">
        <v>13</v>
      </c>
      <c r="E4" s="19">
        <v>1200000</v>
      </c>
      <c r="G4" s="6" t="s">
        <v>13</v>
      </c>
      <c r="H4" s="23">
        <v>90000</v>
      </c>
    </row>
    <row r="5" spans="1:8" x14ac:dyDescent="0.25">
      <c r="A5" s="6" t="s">
        <v>21</v>
      </c>
      <c r="B5" s="4">
        <v>99.75</v>
      </c>
      <c r="C5" s="5"/>
      <c r="D5" s="6" t="s">
        <v>21</v>
      </c>
      <c r="E5" s="7">
        <v>34</v>
      </c>
      <c r="F5" s="5"/>
      <c r="G5" s="6" t="s">
        <v>21</v>
      </c>
      <c r="H5" s="7">
        <v>95</v>
      </c>
    </row>
    <row r="6" spans="1:8" x14ac:dyDescent="0.25">
      <c r="A6" s="3" t="s">
        <v>20</v>
      </c>
      <c r="B6" s="4">
        <v>99.3</v>
      </c>
      <c r="C6" s="5"/>
      <c r="D6" s="6"/>
      <c r="E6" s="5"/>
      <c r="F6" s="5"/>
      <c r="G6" s="3" t="s">
        <v>20</v>
      </c>
      <c r="H6" s="7">
        <v>94</v>
      </c>
    </row>
    <row r="7" spans="1:8" x14ac:dyDescent="0.25">
      <c r="A7" s="6" t="s">
        <v>8</v>
      </c>
      <c r="B7" s="8">
        <v>100</v>
      </c>
      <c r="C7" s="5"/>
      <c r="D7" s="6"/>
      <c r="E7" s="5"/>
      <c r="F7" s="5"/>
      <c r="G7" s="6" t="s">
        <v>8</v>
      </c>
      <c r="H7" s="7">
        <v>100</v>
      </c>
    </row>
    <row r="8" spans="1:8" x14ac:dyDescent="0.25">
      <c r="A8" s="3" t="s">
        <v>3</v>
      </c>
      <c r="B8" s="9">
        <v>7.4999999999999997E-2</v>
      </c>
      <c r="C8" s="5"/>
      <c r="D8" s="6" t="s">
        <v>9</v>
      </c>
      <c r="E8" s="9">
        <v>7.4999999999999997E-2</v>
      </c>
      <c r="F8" s="5"/>
      <c r="G8" s="6" t="s">
        <v>3</v>
      </c>
      <c r="H8" s="9">
        <v>0.05</v>
      </c>
    </row>
    <row r="9" spans="1:8" x14ac:dyDescent="0.25">
      <c r="A9" s="3" t="s">
        <v>19</v>
      </c>
      <c r="B9" s="10">
        <v>2</v>
      </c>
      <c r="C9" s="5"/>
      <c r="D9" s="6" t="s">
        <v>10</v>
      </c>
      <c r="E9" s="9">
        <v>0.04</v>
      </c>
      <c r="F9" s="5"/>
      <c r="G9" s="6"/>
    </row>
    <row r="10" spans="1:8" x14ac:dyDescent="0.25">
      <c r="A10" s="3" t="s">
        <v>0</v>
      </c>
      <c r="B10" s="11">
        <v>44197</v>
      </c>
      <c r="C10" s="5"/>
      <c r="D10" s="6" t="s">
        <v>7</v>
      </c>
      <c r="E10" s="12">
        <v>0.86</v>
      </c>
      <c r="F10" s="5"/>
      <c r="G10" s="6"/>
    </row>
    <row r="11" spans="1:8" x14ac:dyDescent="0.25">
      <c r="A11" s="3" t="s">
        <v>1</v>
      </c>
      <c r="B11" s="11">
        <v>47664</v>
      </c>
      <c r="C11" s="5"/>
      <c r="D11" s="6"/>
      <c r="E11" s="24"/>
      <c r="F11" s="5"/>
      <c r="G11" s="6"/>
    </row>
    <row r="12" spans="1:8" x14ac:dyDescent="0.25">
      <c r="A12" s="6" t="s">
        <v>2</v>
      </c>
      <c r="B12" s="13">
        <v>0.21</v>
      </c>
      <c r="C12" s="5"/>
      <c r="F12" s="5"/>
      <c r="G12" s="6"/>
    </row>
    <row r="13" spans="1:8" x14ac:dyDescent="0.25">
      <c r="A13" s="5"/>
      <c r="B13" s="5"/>
      <c r="C13" s="5"/>
      <c r="D13" s="5"/>
      <c r="E13" s="5"/>
      <c r="F13" s="5"/>
      <c r="G13" s="5"/>
    </row>
    <row r="14" spans="1:8" x14ac:dyDescent="0.25">
      <c r="A14" s="6" t="s">
        <v>4</v>
      </c>
      <c r="B14" s="14">
        <f>YIELD(B10,B11,B8,B6,B7,B9)</f>
        <v>7.6047760325121769E-2</v>
      </c>
      <c r="C14" s="5"/>
      <c r="E14" s="14"/>
      <c r="F14" s="5"/>
    </row>
    <row r="15" spans="1:8" ht="15.6" x14ac:dyDescent="0.3">
      <c r="A15" s="15" t="s">
        <v>5</v>
      </c>
      <c r="B15" s="16">
        <f>B14*(1-B12)</f>
        <v>6.0077730656846198E-2</v>
      </c>
      <c r="C15" s="5"/>
      <c r="D15" s="2" t="s">
        <v>6</v>
      </c>
      <c r="E15" s="17">
        <f>E9+E10*E8</f>
        <v>0.10450000000000001</v>
      </c>
      <c r="F15" s="18"/>
      <c r="G15" s="2" t="s">
        <v>11</v>
      </c>
      <c r="H15" s="17">
        <f>(H8*H7)/H6</f>
        <v>5.3191489361702128E-2</v>
      </c>
    </row>
    <row r="16" spans="1:8" ht="15.6" x14ac:dyDescent="0.25">
      <c r="A16" s="27"/>
      <c r="B16" s="28"/>
      <c r="C16" s="29"/>
      <c r="D16" s="30"/>
      <c r="E16" s="31"/>
      <c r="F16" s="32"/>
      <c r="G16" s="30"/>
      <c r="H16" s="31"/>
    </row>
    <row r="17" spans="1:8" ht="18.600000000000001" customHeight="1" x14ac:dyDescent="0.25">
      <c r="A17" s="33" t="s">
        <v>16</v>
      </c>
      <c r="B17" s="34">
        <f>B4*B5</f>
        <v>13466250</v>
      </c>
      <c r="C17" s="35"/>
      <c r="D17" s="33" t="s">
        <v>16</v>
      </c>
      <c r="E17" s="34">
        <f>E4*E5</f>
        <v>40800000</v>
      </c>
      <c r="F17" s="35"/>
      <c r="G17" s="33" t="s">
        <v>16</v>
      </c>
      <c r="H17" s="34">
        <f>H4*H5</f>
        <v>8550000</v>
      </c>
    </row>
    <row r="18" spans="1:8" ht="22.2" customHeight="1" x14ac:dyDescent="0.25">
      <c r="A18" s="36" t="s">
        <v>22</v>
      </c>
      <c r="B18" s="37">
        <f>B17/(B17+E17+H17)</f>
        <v>0.21437526117843711</v>
      </c>
      <c r="C18" s="38"/>
      <c r="D18" s="36" t="s">
        <v>22</v>
      </c>
      <c r="E18" s="38">
        <f>E17/(B17+E17+H17)</f>
        <v>0.64951346188287262</v>
      </c>
      <c r="F18" s="38"/>
      <c r="G18" s="36" t="s">
        <v>22</v>
      </c>
      <c r="H18" s="38">
        <f>H17/(B17+E17+H17)</f>
        <v>0.13611127693869024</v>
      </c>
    </row>
    <row r="19" spans="1:8" ht="24.45" customHeight="1" x14ac:dyDescent="0.25">
      <c r="C19" s="5"/>
      <c r="E19" s="5"/>
      <c r="F19" s="5"/>
    </row>
    <row r="20" spans="1:8" ht="16.2" thickBot="1" x14ac:dyDescent="0.35">
      <c r="A20" s="5"/>
      <c r="C20" s="5"/>
      <c r="E20" s="20" t="s">
        <v>17</v>
      </c>
      <c r="F20" s="21"/>
      <c r="G20" s="22"/>
      <c r="H20" s="42">
        <f>B18*B15+E18*E15+H18*H15</f>
        <v>8.7993297506621437E-2</v>
      </c>
    </row>
    <row r="21" spans="1:8" ht="15.6" thickTop="1" x14ac:dyDescent="0.25"/>
    <row r="23" spans="1:8" x14ac:dyDescent="0.25">
      <c r="A23" s="25"/>
    </row>
  </sheetData>
  <mergeCells count="4">
    <mergeCell ref="A3:B3"/>
    <mergeCell ref="D3:E3"/>
    <mergeCell ref="G3:H3"/>
    <mergeCell ref="A1:H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WACC #1</vt:lpstr>
      <vt:lpstr>WACC #2</vt:lpstr>
    </vt:vector>
  </TitlesOfParts>
  <Company>Fort Hays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 Nishi</dc:creator>
  <cp:lastModifiedBy>Bhardwaj, Rakshit</cp:lastModifiedBy>
  <dcterms:created xsi:type="dcterms:W3CDTF">2016-09-17T19:03:29Z</dcterms:created>
  <dcterms:modified xsi:type="dcterms:W3CDTF">2024-06-06T14:43:20Z</dcterms:modified>
</cp:coreProperties>
</file>