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embeddings/oleObject3.bin" ContentType="application/vnd.openxmlformats-officedocument.oleObject"/>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embeddings/oleObject4.bin" ContentType="application/vnd.openxmlformats-officedocument.oleObject"/>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P:\ConferencesTradeShowsMtgs\_2025 Ranger ThinkTanks\PEM\"/>
    </mc:Choice>
  </mc:AlternateContent>
  <xr:revisionPtr revIDLastSave="0" documentId="13_ncr:1_{CD74C125-DC10-41C4-983D-278F93550738}" xr6:coauthVersionLast="47" xr6:coauthVersionMax="47" xr10:uidLastSave="{00000000-0000-0000-0000-000000000000}"/>
  <bookViews>
    <workbookView xWindow="-38510" yWindow="-110" windowWidth="38620" windowHeight="21100" activeTab="4" xr2:uid="{00000000-000D-0000-FFFF-FFFF00000000}"/>
  </bookViews>
  <sheets>
    <sheet name="Survey" sheetId="1" r:id="rId1"/>
    <sheet name="Plots" sheetId="3" r:id="rId2"/>
    <sheet name="Regression Mode 1" sheetId="4" r:id="rId3"/>
    <sheet name="Regression Mode 2" sheetId="5" r:id="rId4"/>
    <sheet name="Regression Mode 3" sheetId="6" r:id="rId5"/>
    <sheet name="Edge"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6" l="1"/>
  <c r="N5" i="6"/>
  <c r="N6" i="6"/>
  <c r="N7" i="6"/>
  <c r="N8" i="6"/>
  <c r="N9" i="6"/>
  <c r="N10" i="6"/>
  <c r="N11" i="6"/>
  <c r="N12" i="6"/>
  <c r="N13" i="6"/>
  <c r="N14" i="6"/>
  <c r="N15" i="6"/>
  <c r="N16" i="6"/>
  <c r="N17" i="6"/>
  <c r="N18" i="6"/>
  <c r="N3" i="6"/>
  <c r="M4" i="5"/>
  <c r="M5" i="5"/>
  <c r="M6" i="5"/>
  <c r="M7" i="5"/>
  <c r="M8" i="5"/>
  <c r="M9" i="5"/>
  <c r="M10" i="5"/>
  <c r="M11" i="5"/>
  <c r="M12" i="5"/>
  <c r="M13" i="5"/>
  <c r="M14" i="5"/>
  <c r="M15" i="5"/>
  <c r="M16" i="5"/>
  <c r="M17" i="5"/>
  <c r="M18" i="5"/>
  <c r="M3" i="5"/>
  <c r="L11" i="4"/>
  <c r="L12" i="4"/>
  <c r="L13" i="4"/>
  <c r="L14" i="4"/>
  <c r="L15" i="4"/>
  <c r="L16" i="4"/>
  <c r="L17" i="4"/>
  <c r="L18" i="4"/>
  <c r="L4" i="4"/>
  <c r="L5" i="4"/>
  <c r="L6" i="4"/>
  <c r="L7" i="4"/>
  <c r="L8" i="4"/>
  <c r="L9" i="4"/>
  <c r="L10" i="4"/>
  <c r="L3" i="4"/>
  <c r="D27" i="1" l="1"/>
  <c r="J27" i="1" s="1"/>
  <c r="D28" i="1"/>
  <c r="J28" i="1" s="1"/>
  <c r="D29" i="1"/>
  <c r="J29" i="1" s="1"/>
  <c r="D30" i="1"/>
  <c r="J30" i="1" s="1"/>
  <c r="D31" i="1"/>
  <c r="J31" i="1" s="1"/>
  <c r="D32" i="1"/>
  <c r="G32" i="1" s="1"/>
  <c r="D33" i="1"/>
  <c r="G33" i="1" s="1"/>
  <c r="D34" i="1"/>
  <c r="E34" i="1" s="1"/>
  <c r="D35" i="1"/>
  <c r="G35" i="1" s="1"/>
  <c r="D36" i="1"/>
  <c r="G36" i="1" s="1"/>
  <c r="D37" i="1"/>
  <c r="G37" i="1" s="1"/>
  <c r="D38" i="1"/>
  <c r="J38" i="1" s="1"/>
  <c r="D39" i="1"/>
  <c r="J39" i="1" s="1"/>
  <c r="D40" i="1"/>
  <c r="J40" i="1" s="1"/>
  <c r="D41" i="1"/>
  <c r="J41" i="1" s="1"/>
  <c r="D26" i="1"/>
  <c r="B43" i="1"/>
  <c r="C27" i="1" s="1"/>
  <c r="B6" i="1"/>
  <c r="B7" i="1"/>
  <c r="B8" i="1"/>
  <c r="B9" i="1"/>
  <c r="B10" i="1"/>
  <c r="B11" i="1"/>
  <c r="B12" i="1"/>
  <c r="B13" i="1"/>
  <c r="B14" i="1"/>
  <c r="B15" i="1"/>
  <c r="B16" i="1"/>
  <c r="B17" i="1"/>
  <c r="B18" i="1"/>
  <c r="B19" i="1"/>
  <c r="B20" i="1"/>
  <c r="B5" i="1"/>
  <c r="D42" i="1" l="1"/>
  <c r="G42" i="1" s="1"/>
  <c r="H39" i="1"/>
  <c r="J26" i="1"/>
  <c r="E26" i="1"/>
  <c r="E41" i="1"/>
  <c r="E39" i="1"/>
  <c r="F40" i="1"/>
  <c r="F39" i="1"/>
  <c r="F36" i="1"/>
  <c r="G38" i="1"/>
  <c r="G28" i="1"/>
  <c r="H41" i="1"/>
  <c r="H37" i="1"/>
  <c r="E40" i="1"/>
  <c r="E38" i="1"/>
  <c r="E37" i="1"/>
  <c r="E36" i="1"/>
  <c r="F26" i="1"/>
  <c r="F41" i="1"/>
  <c r="F38" i="1"/>
  <c r="F37" i="1"/>
  <c r="G41" i="1"/>
  <c r="G40" i="1"/>
  <c r="G39" i="1"/>
  <c r="G29" i="1"/>
  <c r="H40" i="1"/>
  <c r="H38" i="1"/>
  <c r="H36" i="1"/>
  <c r="H35" i="1"/>
  <c r="I36" i="1"/>
  <c r="J37" i="1"/>
  <c r="G26" i="1"/>
  <c r="G31" i="1"/>
  <c r="G30" i="1"/>
  <c r="G27" i="1"/>
  <c r="H26" i="1"/>
  <c r="H42" i="1"/>
  <c r="I26" i="1"/>
  <c r="I40" i="1"/>
  <c r="I39" i="1"/>
  <c r="I38" i="1"/>
  <c r="I41" i="1"/>
  <c r="I37" i="1"/>
  <c r="J36" i="1"/>
  <c r="H34" i="1"/>
  <c r="H33" i="1"/>
  <c r="H32" i="1"/>
  <c r="H31" i="1"/>
  <c r="H30" i="1"/>
  <c r="H28" i="1"/>
  <c r="E42" i="1"/>
  <c r="H27" i="1"/>
  <c r="E31" i="1"/>
  <c r="E30" i="1"/>
  <c r="I42" i="1"/>
  <c r="E29" i="1"/>
  <c r="H29" i="1"/>
  <c r="F42" i="1"/>
  <c r="I35" i="1"/>
  <c r="I34" i="1"/>
  <c r="I33" i="1"/>
  <c r="I32" i="1"/>
  <c r="I31" i="1"/>
  <c r="E32" i="1"/>
  <c r="F35" i="1"/>
  <c r="I30" i="1"/>
  <c r="F34" i="1"/>
  <c r="I29" i="1"/>
  <c r="F33" i="1"/>
  <c r="I28" i="1"/>
  <c r="F32" i="1"/>
  <c r="I27" i="1"/>
  <c r="F31" i="1"/>
  <c r="F30" i="1"/>
  <c r="J42" i="1"/>
  <c r="F29" i="1"/>
  <c r="E27" i="1"/>
  <c r="F28" i="1"/>
  <c r="E33" i="1"/>
  <c r="F27" i="1"/>
  <c r="E35" i="1"/>
  <c r="J35" i="1"/>
  <c r="E28" i="1"/>
  <c r="J34" i="1"/>
  <c r="J33" i="1"/>
  <c r="J32" i="1"/>
  <c r="G34" i="1"/>
  <c r="C26" i="1"/>
  <c r="C41" i="1"/>
  <c r="C40" i="1"/>
  <c r="C39" i="1"/>
  <c r="C38" i="1"/>
  <c r="C37" i="1"/>
  <c r="C36" i="1"/>
  <c r="C35" i="1"/>
  <c r="C34" i="1"/>
  <c r="C33" i="1"/>
  <c r="C32" i="1"/>
  <c r="C31" i="1"/>
  <c r="C30" i="1"/>
  <c r="C29" i="1"/>
  <c r="C28" i="1"/>
</calcChain>
</file>

<file path=xl/sharedStrings.xml><?xml version="1.0" encoding="utf-8"?>
<sst xmlns="http://schemas.openxmlformats.org/spreadsheetml/2006/main" count="176" uniqueCount="89">
  <si>
    <t>Elevation</t>
  </si>
  <si>
    <t>H</t>
  </si>
  <si>
    <t>D</t>
  </si>
  <si>
    <t>E</t>
  </si>
  <si>
    <t>Y</t>
  </si>
  <si>
    <t>Shell</t>
  </si>
  <si>
    <t>6”</t>
  </si>
  <si>
    <t>1’</t>
  </si>
  <si>
    <t>18”</t>
  </si>
  <si>
    <t>2’</t>
  </si>
  <si>
    <t>3’</t>
  </si>
  <si>
    <t>4’</t>
  </si>
  <si>
    <t>5’</t>
  </si>
  <si>
    <t>6’</t>
  </si>
  <si>
    <t>7’</t>
  </si>
  <si>
    <t>8’</t>
  </si>
  <si>
    <t>9’</t>
  </si>
  <si>
    <t>10’</t>
  </si>
  <si>
    <t>Rod Readings (in mm)</t>
  </si>
  <si>
    <t>Distance From Shell</t>
  </si>
  <si>
    <t>Station Number</t>
  </si>
  <si>
    <t>Station No.</t>
  </si>
  <si>
    <t>Net el</t>
  </si>
  <si>
    <t>theta, rads</t>
  </si>
  <si>
    <t>cos(theta)</t>
  </si>
  <si>
    <t>sin(theta)</t>
  </si>
  <si>
    <t>cos(2theta)</t>
  </si>
  <si>
    <t>sin(2theta)</t>
  </si>
  <si>
    <t>cos(3*theta0</t>
  </si>
  <si>
    <t>sin(3*theta)</t>
  </si>
  <si>
    <t>ave el</t>
  </si>
  <si>
    <t>STEP 2: PROCESS DATA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</si>
  <si>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</si>
  <si>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</si>
  <si>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</si>
  <si>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</si>
  <si>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</si>
  <si>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</si>
  <si>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</si>
  <si>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</si>
  <si>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</si>
  <si>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</si>
  <si>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</si>
  <si>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</si>
  <si>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</si>
  <si>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</si>
  <si>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</si>
  <si>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</si>
  <si>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</si>
  <si>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</si>
  <si>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</si>
  <si>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</si>
  <si>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</si>
  <si>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</si>
  <si>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</si>
  <si>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</si>
  <si>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</si>
  <si>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</si>
  <si>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fit</t>
  </si>
  <si>
    <t>Mode 1 Fit</t>
  </si>
  <si>
    <t>X Variable 3</t>
  </si>
  <si>
    <t>X Variable 4</t>
  </si>
  <si>
    <t>Mode 2 Fit</t>
  </si>
  <si>
    <t>Mode 3 Fit</t>
  </si>
  <si>
    <t>X Variable 5</t>
  </si>
  <si>
    <t>X Variable 6</t>
  </si>
  <si>
    <t>STEP 1: SURVEY RAW DATA</t>
  </si>
  <si>
    <t xml:space="preserve">Step 3 Review Plots </t>
  </si>
  <si>
    <t>With and without arbitrary elevation/benchmark reference</t>
  </si>
  <si>
    <t>Step 4 View the Raw Data</t>
  </si>
  <si>
    <r>
      <t xml:space="preserve">Two </t>
    </r>
    <r>
      <rPr>
        <b/>
        <sz val="11"/>
        <color theme="1"/>
        <rFont val="Calibri"/>
        <family val="2"/>
        <scheme val="minor"/>
      </rPr>
      <t>modes</t>
    </r>
    <r>
      <rPr>
        <sz val="11"/>
        <color theme="1"/>
        <rFont val="Calibri"/>
        <family val="2"/>
        <scheme val="minor"/>
      </rPr>
      <t xml:space="preserve"> of cosine clearly seen </t>
    </r>
  </si>
  <si>
    <r>
      <rPr>
        <b/>
        <sz val="11"/>
        <color theme="1"/>
        <rFont val="Calibri"/>
        <family val="2"/>
        <scheme val="minor"/>
      </rPr>
      <t>STEP 5</t>
    </r>
    <r>
      <rPr>
        <sz val="11"/>
        <color theme="1"/>
        <rFont val="Calibri"/>
        <family val="2"/>
        <scheme val="minor"/>
      </rPr>
      <t>: Regression on Mode 1</t>
    </r>
  </si>
  <si>
    <t>STEP 6: Mode 2 Plot</t>
  </si>
  <si>
    <t>Mode 2</t>
  </si>
  <si>
    <t>Mode3</t>
  </si>
  <si>
    <t>Mode 1</t>
  </si>
  <si>
    <t>Mode 3</t>
  </si>
  <si>
    <t xml:space="preserve">For Mode2 this number was </t>
  </si>
  <si>
    <t>Station</t>
  </si>
  <si>
    <t>mode 2</t>
  </si>
  <si>
    <t>mode 1</t>
  </si>
  <si>
    <t>adj R2</t>
  </si>
  <si>
    <t>significance</t>
  </si>
  <si>
    <t>Step 7</t>
  </si>
  <si>
    <t>Station No</t>
  </si>
  <si>
    <t>Raw Elevations</t>
  </si>
  <si>
    <t>Net Elevations</t>
  </si>
  <si>
    <t>Model for Mode 2</t>
  </si>
  <si>
    <t>WHICH ONE IS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</si>
</sst>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 x14ac:knownFonts="1">
    <font>
      <sz val="11"/>
      <color theme="1"/>
      <name val="Calibri"/>
      <family val="2"/>
      <scheme val="minor"/>
    </font>
    <font>
      <i/>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164" fontId="0" fillId="0" borderId="0" xfId="0" applyNumberFormat="1"/>
    <xf numFmtId="165" fontId="0" fillId="0" borderId="0" xfId="0" applyNumberFormat="1"/>
    <xf numFmtId="0" fontId="0" fillId="0" borderId="1" xfId="0" applyBorder="1"/>
    <xf numFmtId="0" fontId="1" fillId="0" borderId="2" xfId="0" applyFont="1" applyBorder="1" applyAlignment="1">
      <alignment horizontal="center"/>
    </xf>
    <xf numFmtId="0" fontId="1" fillId="0" borderId="2" xfId="0" applyFont="1" applyBorder="1" applyAlignment="1">
      <alignment horizontal="centerContinuous"/>
    </xf>
    <xf numFmtId="0" fontId="2" fillId="0" borderId="0" xfId="0" applyFont="1"/>
    <xf numFmtId="0" fontId="0" fillId="2" borderId="0" xfId="0" applyFill="1"/>
    <xf numFmtId="0" fontId="0" fillId="2" borderId="1" xfId="0" applyFill="1" applyBorder="1"/>
    <xf numFmtId="1" fontId="0" fillId="0" borderId="0" xfId="0" applyNumberFormat="1"/>
    <xf numFmtId="0" fontId="0" fillId="0" borderId="3" xfId="0" applyBorder="1"/>
    <xf numFmtId="0" fontId="0" fillId="0" borderId="4" xfId="0" applyBorder="1"/>
    <xf numFmtId="165" fontId="0" fillId="0" borderId="5" xfId="0" applyNumberFormat="1" applyBorder="1"/>
    <xf numFmtId="165" fontId="0" fillId="0" borderId="1" xfId="0" applyNumberFormat="1" applyBorder="1"/>
    <xf numFmtId="164" fontId="0" fillId="0" borderId="1" xfId="0" applyNumberFormat="1" applyBorder="1"/>
    <xf numFmtId="165" fontId="0" fillId="0" borderId="6" xfId="0" applyNumberFormat="1" applyBorder="1"/>
    <xf numFmtId="165" fontId="0" fillId="2" borderId="0" xfId="0" applyNumberFormat="1" applyFill="1"/>
    <xf numFmtId="164" fontId="0" fillId="2" borderId="0" xfId="0" applyNumberFormat="1" applyFill="1"/>
    <xf numFmtId="165" fontId="0" fillId="3" borderId="0" xfId="0" applyNumberFormat="1" applyFill="1"/>
    <xf numFmtId="0" fontId="0" fillId="3" borderId="0" xfId="0" applyFill="1"/>
    <xf numFmtId="0" fontId="0" fillId="0" borderId="0" xfId="0" applyAlignment="1">
      <alignment horizontal="center" vertical="center" wrapText="1"/>
    </xf>
    <xf numFmtId="0" fontId="0" fillId="0" borderId="0" xfId="0" applyAlignment="1">
      <alignment horizontal="center"/>
    </xf>
    <xf numFmtId="0" fontId="0" fillId="0" borderId="7" xfId="0" applyBorder="1"/>
    <xf numFmtId="0" fontId="0" fillId="0" borderId="8" xfId="0" applyBorder="1"/>
    <xf numFmtId="164" fontId="0" fillId="0" borderId="0" xfId="0" applyNumberFormat="1" applyBorder="1"/>
    <xf numFmtId="0" fontId="0" fillId="0" borderId="9" xfId="0" applyBorder="1"/>
    <xf numFmtId="164" fontId="0" fillId="0" borderId="10" xfId="0" applyNumberFormat="1"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a:t>
            </a:r>
            <a:r>
              <a:rPr lang="en-US" baseline="0"/>
              <a:t> settlement with uniform settlement removed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Raw elevations, inches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Survey!$D$26:$D$41</c:f>
              <c:numCache>
                <c:formatCode>0.0000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Survey!$C$26:$C$41</c:f>
              <c:numCache>
                <c:formatCode>0.0000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0-FFB4-4025-8D21-50BD641A021A}"/>
            </c:ext>
          </c:extLst>
        </c:ser>
        <c:ser>
          <c:idx val="1"/>
          <c:order val="1"/>
          <c:tx>
            <c:v>Net differential elevations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Survey!$D$26:$D$41</c:f>
              <c:numCache>
                <c:formatCode>0.0000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Survey!$B$26:$B$41</c:f>
              <c:numCache>
                <c:formatCode>0.0000</c:formatCode>
                <c:ptCount val="16"/>
                <c:pt idx="0">
                  <c:v>4.0059055118110232</c:v>
                </c:pt>
                <c:pt idx="1">
                  <c:v>4.0321522309711293</c:v>
                </c:pt>
                <c:pt idx="2">
                  <c:v>3.9895013123359582</c:v>
                </c:pt>
                <c:pt idx="3">
                  <c:v>3.9304461942257216</c:v>
                </c:pt>
                <c:pt idx="4">
                  <c:v>3.848425196850394</c:v>
                </c:pt>
                <c:pt idx="5">
                  <c:v>3.8057742782152229</c:v>
                </c:pt>
                <c:pt idx="6">
                  <c:v>3.8057742782152229</c:v>
                </c:pt>
                <c:pt idx="7">
                  <c:v>3.8451443569553807</c:v>
                </c:pt>
                <c:pt idx="8">
                  <c:v>3.9238845144356951</c:v>
                </c:pt>
                <c:pt idx="9">
                  <c:v>3.9599737532808401</c:v>
                </c:pt>
                <c:pt idx="10">
                  <c:v>3.969816272965879</c:v>
                </c:pt>
                <c:pt idx="11">
                  <c:v>3.9501312335958008</c:v>
                </c:pt>
                <c:pt idx="12">
                  <c:v>3.9041994750656168</c:v>
                </c:pt>
                <c:pt idx="13">
                  <c:v>3.8746719160104983</c:v>
                </c:pt>
                <c:pt idx="14">
                  <c:v>3.8845144356955381</c:v>
                </c:pt>
                <c:pt idx="15">
                  <c:v>3.9534120734908136</c:v>
                </c:pt>
              </c:numCache>
            </c:numRef>
          </c:yVal>
          <c:smooth val="0"/>
          <c:extLst>
            <c:ext xmlns:c16="http://schemas.microsoft.com/office/drawing/2014/chart" uri="{C3380CC4-5D6E-409C-BE32-E72D297353CC}">
              <c16:uniqueId val="{00000001-FFB4-4025-8D21-50BD641A021A}"/>
            </c:ext>
          </c:extLst>
        </c:ser>
        <c:dLbls>
          <c:showLegendKey val="0"/>
          <c:showVal val="0"/>
          <c:showCatName val="0"/>
          <c:showSerName val="0"/>
          <c:showPercent val="0"/>
          <c:showBubbleSize val="0"/>
        </c:dLbls>
        <c:axId val="245777088"/>
        <c:axId val="393854304"/>
      </c:scatterChart>
      <c:valAx>
        <c:axId val="245777088"/>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54304"/>
        <c:crosses val="autoZero"/>
        <c:crossBetween val="midCat"/>
      </c:valAx>
      <c:valAx>
        <c:axId val="39385430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77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Settlement wo uniform scaled 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Survey!$D$26:$D$41</c:f>
              <c:numCache>
                <c:formatCode>0.0000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Survey!$C$26:$C$41</c:f>
              <c:numCache>
                <c:formatCode>0.0000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0-1991-4A7F-BC63-32F4CAA23B3E}"/>
            </c:ext>
          </c:extLst>
        </c:ser>
        <c:dLbls>
          <c:showLegendKey val="0"/>
          <c:showVal val="0"/>
          <c:showCatName val="0"/>
          <c:showSerName val="0"/>
          <c:showPercent val="0"/>
          <c:showBubbleSize val="0"/>
        </c:dLbls>
        <c:axId val="386367696"/>
        <c:axId val="392215632"/>
      </c:scatterChart>
      <c:valAx>
        <c:axId val="386367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angle radians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15632"/>
        <c:crosses val="autoZero"/>
        <c:crossBetween val="midCat"/>
      </c:valAx>
      <c:valAx>
        <c:axId val="39221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settlement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6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Mode 1'!$D$3:$D$18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1'!$L$3:$L$18</c:f>
              <c:numCache>
                <c:formatCode>0.0000</c:formatCode>
                <c:ptCount val="16"/>
                <c:pt idx="0">
                  <c:v>-2.4147878606946626E-2</c:v>
                </c:pt>
                <c:pt idx="1">
                  <c:v>-6.0667973779084602E-3</c:v>
                </c:pt>
                <c:pt idx="2">
                  <c:v>1.2937898756261064E-2</c:v>
                </c:pt>
                <c:pt idx="3">
                  <c:v>2.9972917087134121E-2</c:v>
                </c:pt>
                <c:pt idx="4">
                  <c:v>4.2444830496660979E-2</c:v>
                </c:pt>
                <c:pt idx="5">
                  <c:v>4.8454903226417767E-2</c:v>
                </c:pt>
                <c:pt idx="6">
                  <c:v>4.708815618474399E-2</c:v>
                </c:pt>
                <c:pt idx="7">
                  <c:v>3.8552664219141691E-2</c:v>
                </c:pt>
                <c:pt idx="8">
                  <c:v>2.4147878606946463E-2</c:v>
                </c:pt>
                <c:pt idx="9">
                  <c:v>6.0667973779083041E-3</c:v>
                </c:pt>
                <c:pt idx="10">
                  <c:v>-1.2937898756261227E-2</c:v>
                </c:pt>
                <c:pt idx="11">
                  <c:v>-2.9972917087134263E-2</c:v>
                </c:pt>
                <c:pt idx="12">
                  <c:v>-4.2444830496661139E-2</c:v>
                </c:pt>
                <c:pt idx="13">
                  <c:v>-4.8454903226417941E-2</c:v>
                </c:pt>
                <c:pt idx="14">
                  <c:v>-4.7088156184744157E-2</c:v>
                </c:pt>
                <c:pt idx="15">
                  <c:v>-3.8552664219141872E-2</c:v>
                </c:pt>
              </c:numCache>
            </c:numRef>
          </c:yVal>
          <c:smooth val="0"/>
          <c:extLst>
            <c:ext xmlns:c16="http://schemas.microsoft.com/office/drawing/2014/chart" uri="{C3380CC4-5D6E-409C-BE32-E72D297353CC}">
              <c16:uniqueId val="{00000000-6243-4DB8-A1BC-A791E296229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Mode 1'!$D$3:$D$18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1'!$C$3:$C$18</c:f>
              <c:numCache>
                <c:formatCode>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1-6243-4DB8-A1BC-A791E2962290}"/>
            </c:ext>
          </c:extLst>
        </c:ser>
        <c:dLbls>
          <c:showLegendKey val="0"/>
          <c:showVal val="0"/>
          <c:showCatName val="0"/>
          <c:showSerName val="0"/>
          <c:showPercent val="0"/>
          <c:showBubbleSize val="0"/>
        </c:dLbls>
        <c:axId val="1503687824"/>
        <c:axId val="1503689744"/>
      </c:scatterChart>
      <c:valAx>
        <c:axId val="15036878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89744"/>
        <c:crosses val="autoZero"/>
        <c:crossBetween val="midCat"/>
      </c:valAx>
      <c:valAx>
        <c:axId val="15036897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8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theta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Mode 2'!$D$3:$D$18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2'!$C$3:$C$18</c:f>
              <c:numCache>
                <c:formatCode>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0-5AEF-4B43-B0D0-FCDA47A29668}"/>
            </c:ext>
          </c:extLst>
        </c:ser>
        <c:ser>
          <c:idx val="1"/>
          <c:order val="1"/>
          <c:tx>
            <c:v>mode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Mode 2'!$D$3:$D$18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2'!$M$3:$M$18</c:f>
              <c:numCache>
                <c:formatCode>0.000</c:formatCode>
                <c:ptCount val="16"/>
                <c:pt idx="0">
                  <c:v>8.4590019640851388E-2</c:v>
                </c:pt>
                <c:pt idx="1">
                  <c:v>0.15023961781373324</c:v>
                </c:pt>
                <c:pt idx="2">
                  <c:v>5.7005312707210383E-2</c:v>
                </c:pt>
                <c:pt idx="3">
                  <c:v>5.4635654491555767E-2</c:v>
                </c:pt>
                <c:pt idx="4">
                  <c:v>1.8344618865440922E-3</c:v>
                </c:pt>
                <c:pt idx="5">
                  <c:v>-0.11683634053295014</c:v>
                </c:pt>
                <c:pt idx="6">
                  <c:v>-0.1153034487426399</c:v>
                </c:pt>
                <c:pt idx="7">
                  <c:v>-6.6550359867821277E-2</c:v>
                </c:pt>
                <c:pt idx="8">
                  <c:v>2.9964135247071273E-4</c:v>
                </c:pt>
                <c:pt idx="9">
                  <c:v>4.8702259520557817E-2</c:v>
                </c:pt>
                <c:pt idx="10">
                  <c:v>5.5701150666146552E-2</c:v>
                </c:pt>
                <c:pt idx="11">
                  <c:v>2.4553754313195529E-2</c:v>
                </c:pt>
                <c:pt idx="12">
                  <c:v>-1.8296951889714513E-2</c:v>
                </c:pt>
                <c:pt idx="13">
                  <c:v>-3.9960347657150563E-2</c:v>
                </c:pt>
                <c:pt idx="14">
                  <c:v>-2.1550893237663619E-2</c:v>
                </c:pt>
                <c:pt idx="15">
                  <c:v>2.9805781559731022E-2</c:v>
                </c:pt>
              </c:numCache>
            </c:numRef>
          </c:yVal>
          <c:smooth val="0"/>
          <c:extLst>
            <c:ext xmlns:c16="http://schemas.microsoft.com/office/drawing/2014/chart" uri="{C3380CC4-5D6E-409C-BE32-E72D297353CC}">
              <c16:uniqueId val="{00000001-5AEF-4B43-B0D0-FCDA47A29668}"/>
            </c:ext>
          </c:extLst>
        </c:ser>
        <c:dLbls>
          <c:showLegendKey val="0"/>
          <c:showVal val="0"/>
          <c:showCatName val="0"/>
          <c:showSerName val="0"/>
          <c:showPercent val="0"/>
          <c:showBubbleSize val="0"/>
        </c:dLbls>
        <c:axId val="493918912"/>
        <c:axId val="493919392"/>
      </c:scatterChart>
      <c:valAx>
        <c:axId val="49391891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9392"/>
        <c:crosses val="autoZero"/>
        <c:crossBetween val="midCat"/>
      </c:valAx>
      <c:valAx>
        <c:axId val="493919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8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theta, radians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Mode 3'!$D$3:$D$18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3'!$C$3:$C$18</c:f>
              <c:numCache>
                <c:formatCode>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0-3D93-4664-8374-B906EC09773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Mode 3'!$D$3:$D$18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3'!$N$3:$N$18</c:f>
              <c:numCache>
                <c:formatCode>0.000</c:formatCode>
                <c:ptCount val="16"/>
                <c:pt idx="0">
                  <c:v>8.9091410863298151E-2</c:v>
                </c:pt>
                <c:pt idx="1">
                  <c:v>0.1519622256571572</c:v>
                </c:pt>
                <c:pt idx="2">
                  <c:v>5.3822348449044662E-2</c:v>
                </c:pt>
                <c:pt idx="3">
                  <c:v>5.0476911273311206E-2</c:v>
                </c:pt>
                <c:pt idx="4">
                  <c:v>1.8344618865441052E-3</c:v>
                </c:pt>
                <c:pt idx="5">
                  <c:v>-0.10817620609225875</c:v>
                </c:pt>
                <c:pt idx="6">
                  <c:v>-0.110298857288413</c:v>
                </c:pt>
                <c:pt idx="7">
                  <c:v>-6.8272967711245289E-2</c:v>
                </c:pt>
                <c:pt idx="8">
                  <c:v>-4.2017498699760993E-3</c:v>
                </c:pt>
                <c:pt idx="9">
                  <c:v>4.6979651677133763E-2</c:v>
                </c:pt>
                <c:pt idx="10">
                  <c:v>5.8884114924312253E-2</c:v>
                </c:pt>
                <c:pt idx="11">
                  <c:v>2.8712497531440086E-2</c:v>
                </c:pt>
                <c:pt idx="12">
                  <c:v>-1.8296951889714499E-2</c:v>
                </c:pt>
                <c:pt idx="13">
                  <c:v>-4.4119090875395103E-2</c:v>
                </c:pt>
                <c:pt idx="14">
                  <c:v>-2.4733857495829341E-2</c:v>
                </c:pt>
                <c:pt idx="15">
                  <c:v>3.1528389403155027E-2</c:v>
                </c:pt>
              </c:numCache>
            </c:numRef>
          </c:yVal>
          <c:smooth val="0"/>
          <c:extLst>
            <c:ext xmlns:c16="http://schemas.microsoft.com/office/drawing/2014/chart" uri="{C3380CC4-5D6E-409C-BE32-E72D297353CC}">
              <c16:uniqueId val="{00000002-3D93-4664-8374-B906EC09773E}"/>
            </c:ext>
          </c:extLst>
        </c:ser>
        <c:dLbls>
          <c:showLegendKey val="0"/>
          <c:showVal val="0"/>
          <c:showCatName val="0"/>
          <c:showSerName val="0"/>
          <c:showPercent val="0"/>
          <c:showBubbleSize val="0"/>
        </c:dLbls>
        <c:axId val="368343328"/>
        <c:axId val="368338048"/>
      </c:scatterChart>
      <c:valAx>
        <c:axId val="36834332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048"/>
        <c:crosses val="autoZero"/>
        <c:crossBetween val="midCat"/>
      </c:valAx>
      <c:valAx>
        <c:axId val="368338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3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theta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Mode 2'!$D$3:$D$18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2'!$C$3:$C$18</c:f>
              <c:numCache>
                <c:formatCode>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0-03CF-453C-A2D8-74D935E21519}"/>
            </c:ext>
          </c:extLst>
        </c:ser>
        <c:ser>
          <c:idx val="1"/>
          <c:order val="1"/>
          <c:tx>
            <c:v>mode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Mode 2'!$D$3:$D$18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2'!$M$3:$M$18</c:f>
              <c:numCache>
                <c:formatCode>0.000</c:formatCode>
                <c:ptCount val="16"/>
                <c:pt idx="0">
                  <c:v>8.4590019640851388E-2</c:v>
                </c:pt>
                <c:pt idx="1">
                  <c:v>0.15023961781373324</c:v>
                </c:pt>
                <c:pt idx="2">
                  <c:v>5.7005312707210383E-2</c:v>
                </c:pt>
                <c:pt idx="3">
                  <c:v>5.4635654491555767E-2</c:v>
                </c:pt>
                <c:pt idx="4">
                  <c:v>1.8344618865440922E-3</c:v>
                </c:pt>
                <c:pt idx="5">
                  <c:v>-0.11683634053295014</c:v>
                </c:pt>
                <c:pt idx="6">
                  <c:v>-0.1153034487426399</c:v>
                </c:pt>
                <c:pt idx="7">
                  <c:v>-6.6550359867821277E-2</c:v>
                </c:pt>
                <c:pt idx="8">
                  <c:v>2.9964135247071273E-4</c:v>
                </c:pt>
                <c:pt idx="9">
                  <c:v>4.8702259520557817E-2</c:v>
                </c:pt>
                <c:pt idx="10">
                  <c:v>5.5701150666146552E-2</c:v>
                </c:pt>
                <c:pt idx="11">
                  <c:v>2.4553754313195529E-2</c:v>
                </c:pt>
                <c:pt idx="12">
                  <c:v>-1.8296951889714513E-2</c:v>
                </c:pt>
                <c:pt idx="13">
                  <c:v>-3.9960347657150563E-2</c:v>
                </c:pt>
                <c:pt idx="14">
                  <c:v>-2.1550893237663619E-2</c:v>
                </c:pt>
                <c:pt idx="15">
                  <c:v>2.9805781559731022E-2</c:v>
                </c:pt>
              </c:numCache>
            </c:numRef>
          </c:yVal>
          <c:smooth val="0"/>
          <c:extLst>
            <c:ext xmlns:c16="http://schemas.microsoft.com/office/drawing/2014/chart" uri="{C3380CC4-5D6E-409C-BE32-E72D297353CC}">
              <c16:uniqueId val="{00000001-03CF-453C-A2D8-74D935E21519}"/>
            </c:ext>
          </c:extLst>
        </c:ser>
        <c:dLbls>
          <c:showLegendKey val="0"/>
          <c:showVal val="0"/>
          <c:showCatName val="0"/>
          <c:showSerName val="0"/>
          <c:showPercent val="0"/>
          <c:showBubbleSize val="0"/>
        </c:dLbls>
        <c:axId val="493918912"/>
        <c:axId val="493919392"/>
      </c:scatterChart>
      <c:valAx>
        <c:axId val="49391891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9392"/>
        <c:crosses val="autoZero"/>
        <c:crossBetween val="midCat"/>
      </c:valAx>
      <c:valAx>
        <c:axId val="493919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8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'Regression Mode 1'!$D$3:$D$18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1'!$L$3:$L$18</c:f>
              <c:numCache>
                <c:formatCode>0.0000</c:formatCode>
                <c:ptCount val="16"/>
                <c:pt idx="0">
                  <c:v>-2.4147878606946626E-2</c:v>
                </c:pt>
                <c:pt idx="1">
                  <c:v>-6.0667973779084602E-3</c:v>
                </c:pt>
                <c:pt idx="2">
                  <c:v>1.2937898756261064E-2</c:v>
                </c:pt>
                <c:pt idx="3">
                  <c:v>2.9972917087134121E-2</c:v>
                </c:pt>
                <c:pt idx="4">
                  <c:v>4.2444830496660979E-2</c:v>
                </c:pt>
                <c:pt idx="5">
                  <c:v>4.8454903226417767E-2</c:v>
                </c:pt>
                <c:pt idx="6">
                  <c:v>4.708815618474399E-2</c:v>
                </c:pt>
                <c:pt idx="7">
                  <c:v>3.8552664219141691E-2</c:v>
                </c:pt>
                <c:pt idx="8">
                  <c:v>2.4147878606946463E-2</c:v>
                </c:pt>
                <c:pt idx="9">
                  <c:v>6.0667973779083041E-3</c:v>
                </c:pt>
                <c:pt idx="10">
                  <c:v>-1.2937898756261227E-2</c:v>
                </c:pt>
                <c:pt idx="11">
                  <c:v>-2.9972917087134263E-2</c:v>
                </c:pt>
                <c:pt idx="12">
                  <c:v>-4.2444830496661139E-2</c:v>
                </c:pt>
                <c:pt idx="13">
                  <c:v>-4.8454903226417941E-2</c:v>
                </c:pt>
                <c:pt idx="14">
                  <c:v>-4.7088156184744157E-2</c:v>
                </c:pt>
                <c:pt idx="15">
                  <c:v>-3.8552664219141872E-2</c:v>
                </c:pt>
              </c:numCache>
            </c:numRef>
          </c:yVal>
          <c:smooth val="0"/>
          <c:extLst>
            <c:ext xmlns:c16="http://schemas.microsoft.com/office/drawing/2014/chart" uri="{C3380CC4-5D6E-409C-BE32-E72D297353CC}">
              <c16:uniqueId val="{00000000-EE9B-47AE-8329-949EB63EF5E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'Regression Mode 1'!$D$3:$D$18</c:f>
              <c:numCache>
                <c:formatCode>0.000</c:formatCode>
                <c:ptCount val="16"/>
                <c:pt idx="0">
                  <c:v>0</c:v>
                </c:pt>
                <c:pt idx="1">
                  <c:v>0.39269908169872414</c:v>
                </c:pt>
                <c:pt idx="2">
                  <c:v>0.78539816339744828</c:v>
                </c:pt>
                <c:pt idx="3">
                  <c:v>1.1780972450961724</c:v>
                </c:pt>
                <c:pt idx="4">
                  <c:v>1.5707963267948966</c:v>
                </c:pt>
                <c:pt idx="5">
                  <c:v>1.9634954084936207</c:v>
                </c:pt>
                <c:pt idx="6">
                  <c:v>2.3561944901923448</c:v>
                </c:pt>
                <c:pt idx="7">
                  <c:v>2.748893571891069</c:v>
                </c:pt>
                <c:pt idx="8">
                  <c:v>3.1415926535897931</c:v>
                </c:pt>
                <c:pt idx="9">
                  <c:v>3.5342917352885173</c:v>
                </c:pt>
                <c:pt idx="10">
                  <c:v>3.9269908169872414</c:v>
                </c:pt>
                <c:pt idx="11">
                  <c:v>4.3196898986859651</c:v>
                </c:pt>
                <c:pt idx="12">
                  <c:v>4.7123889803846897</c:v>
                </c:pt>
                <c:pt idx="13">
                  <c:v>5.1050880620834143</c:v>
                </c:pt>
                <c:pt idx="14">
                  <c:v>5.497787143782138</c:v>
                </c:pt>
                <c:pt idx="15">
                  <c:v>5.8904862254808616</c:v>
                </c:pt>
              </c:numCache>
            </c:numRef>
          </c:xVal>
          <c:yVal>
            <c:numRef>
              <c:f>'Regression Mode 1'!$C$3:$C$18</c:f>
              <c:numCache>
                <c:formatCode>0.000</c:formatCode>
                <c:ptCount val="16"/>
                <c:pt idx="0">
                  <c:v>8.8172572178477182E-2</c:v>
                </c:pt>
                <c:pt idx="1">
                  <c:v>0.11441929133858331</c:v>
                </c:pt>
                <c:pt idx="2">
                  <c:v>7.1768372703412187E-2</c:v>
                </c:pt>
                <c:pt idx="3">
                  <c:v>1.2713254593175627E-2</c:v>
                </c:pt>
                <c:pt idx="4">
                  <c:v>-6.9307742782152015E-2</c:v>
                </c:pt>
                <c:pt idx="5">
                  <c:v>-0.11195866141732314</c:v>
                </c:pt>
                <c:pt idx="6">
                  <c:v>-0.11195866141732314</c:v>
                </c:pt>
                <c:pt idx="7">
                  <c:v>-7.2588582677165281E-2</c:v>
                </c:pt>
                <c:pt idx="8">
                  <c:v>6.1515748031490958E-3</c:v>
                </c:pt>
                <c:pt idx="9">
                  <c:v>4.2240813648294129E-2</c:v>
                </c:pt>
                <c:pt idx="10">
                  <c:v>5.2083333333333037E-2</c:v>
                </c:pt>
                <c:pt idx="11">
                  <c:v>3.2398293963254776E-2</c:v>
                </c:pt>
                <c:pt idx="12">
                  <c:v>-1.3533464566929165E-2</c:v>
                </c:pt>
                <c:pt idx="13">
                  <c:v>-4.3061023622047667E-2</c:v>
                </c:pt>
                <c:pt idx="14">
                  <c:v>-3.3218503937007871E-2</c:v>
                </c:pt>
                <c:pt idx="15">
                  <c:v>3.5679133858267598E-2</c:v>
                </c:pt>
              </c:numCache>
            </c:numRef>
          </c:yVal>
          <c:smooth val="0"/>
          <c:extLst>
            <c:ext xmlns:c16="http://schemas.microsoft.com/office/drawing/2014/chart" uri="{C3380CC4-5D6E-409C-BE32-E72D297353CC}">
              <c16:uniqueId val="{00000001-EE9B-47AE-8329-949EB63EF5E3}"/>
            </c:ext>
          </c:extLst>
        </c:ser>
        <c:dLbls>
          <c:showLegendKey val="0"/>
          <c:showVal val="0"/>
          <c:showCatName val="0"/>
          <c:showSerName val="0"/>
          <c:showPercent val="0"/>
          <c:showBubbleSize val="0"/>
        </c:dLbls>
        <c:axId val="1503687824"/>
        <c:axId val="1503689744"/>
      </c:scatterChart>
      <c:valAx>
        <c:axId val="150368782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89744"/>
        <c:crosses val="autoZero"/>
        <c:crossBetween val="midCat"/>
      </c:valAx>
      <c:valAx>
        <c:axId val="15036897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87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7</xdr:col>
      <xdr:colOff>50800</xdr:colOff>
      <xdr:row>3</xdr:row>
      <xdr:rowOff>146050</xdr:rowOff>
    </xdr:from>
    <xdr:to>
      <xdr:col>13</xdr:col>
      <xdr:colOff>469900</xdr:colOff>
      <xdr:row>18</xdr:row>
      <xdr:rowOff>76200</xdr:rowOff>
    </xdr:to>
    <xdr:sp macro="" textlink="">
      <xdr:nvSpPr>
        <xdr:cNvPr id="2" name="TextBox 1">
          <a:extLst>
            <a:ext uri="{FF2B5EF4-FFF2-40B4-BE49-F238E27FC236}">
              <a16:creationId xmlns:a16="http://schemas.microsoft.com/office/drawing/2014/main" id="{A04FDE07-9BC0-65B3-E373-10A387D5C508}"/>
            </a:ext>
          </a:extLst>
        </xdr:cNvPr>
        <xdr:cNvSpPr txBox="1"/>
      </xdr:nvSpPr>
      <xdr:spPr>
        <a:xfrm>
          <a:off x="4318000" y="2432050"/>
          <a:ext cx="4133850" cy="27876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Step 1:</a:t>
          </a:r>
          <a:r>
            <a:rPr lang="en-US" sz="1200"/>
            <a:t> Survey tank perimeter for edge settlement.</a:t>
          </a:r>
        </a:p>
        <a:p>
          <a:r>
            <a:rPr lang="en-US" sz="1200"/>
            <a:t>Compile</a:t>
          </a:r>
          <a:r>
            <a:rPr lang="en-US" sz="1200" baseline="0"/>
            <a:t> in spreadsheet and record:</a:t>
          </a:r>
        </a:p>
        <a:p>
          <a:r>
            <a:rPr lang="en-US" sz="1200" b="1" baseline="0"/>
            <a:t>Step 2:</a:t>
          </a:r>
          <a:r>
            <a:rPr lang="en-US" sz="1200" baseline="0"/>
            <a:t> Process data</a:t>
          </a:r>
        </a:p>
        <a:p>
          <a:r>
            <a:rPr lang="en-US" sz="1200" baseline="0"/>
            <a:t>station number</a:t>
          </a:r>
        </a:p>
        <a:p>
          <a:r>
            <a:rPr lang="en-US" sz="1200" baseline="0"/>
            <a:t>raw data</a:t>
          </a:r>
        </a:p>
        <a:p>
          <a:r>
            <a:rPr lang="en-US" sz="1200" baseline="0"/>
            <a:t>net elevation by subtracting average from each data</a:t>
          </a:r>
        </a:p>
        <a:p>
          <a:r>
            <a:rPr lang="en-US" sz="1200" baseline="0"/>
            <a:t>theta in radians (angle of each station where 0 corresponds to  station 1)</a:t>
          </a:r>
        </a:p>
        <a:p>
          <a:r>
            <a:rPr lang="en-US" sz="1200" baseline="0"/>
            <a:t>create columns of cosines and sines as shown</a:t>
          </a:r>
        </a:p>
        <a:p>
          <a:r>
            <a:rPr lang="en-US" sz="1200" baseline="0"/>
            <a:t>first pair uses excel function =COS(cell) in one col and =SIN(cell) in next.</a:t>
          </a:r>
        </a:p>
        <a:p>
          <a:r>
            <a:rPr lang="en-US" sz="1200" baseline="0"/>
            <a:t>create columsn of cosines of twice the angles i.e. =COS(2*theta), etc.</a:t>
          </a:r>
        </a:p>
        <a:p>
          <a:r>
            <a:rPr lang="en-US" sz="1200" baseline="0"/>
            <a:t>You can do this up to any number n giving you n modes.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603250</xdr:colOff>
      <xdr:row>3</xdr:row>
      <xdr:rowOff>19050</xdr:rowOff>
    </xdr:from>
    <xdr:to>
      <xdr:col>8</xdr:col>
      <xdr:colOff>298450</xdr:colOff>
      <xdr:row>18</xdr:row>
      <xdr:rowOff>0</xdr:rowOff>
    </xdr:to>
    <xdr:graphicFrame macro="">
      <xdr:nvGraphicFramePr>
        <xdr:cNvPr id="3" name="Chart 2">
          <a:extLst>
            <a:ext uri="{FF2B5EF4-FFF2-40B4-BE49-F238E27FC236}">
              <a16:creationId xmlns:a16="http://schemas.microsoft.com/office/drawing/2014/main" id="{4A58F403-0DF7-4A1C-B669-794325F7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579820</xdr:colOff>
      <xdr:row>22</xdr:row>
      <xdr:rowOff>61749</xdr:rowOff>
    </xdr:from>
    <xdr:to>
      <xdr:col>8</xdr:col>
      <xdr:colOff>275020</xdr:colOff>
      <xdr:row>37</xdr:row>
      <xdr:rowOff>42699</xdr:rowOff>
    </xdr:to>
    <xdr:graphicFrame macro="">
      <xdr:nvGraphicFramePr>
        <xdr:cNvPr id="4" name="Chart 3">
          <a:extLst>
            <a:ext uri="{FF2B5EF4-FFF2-40B4-BE49-F238E27FC236}">
              <a16:creationId xmlns:a16="http://schemas.microsoft.com/office/drawing/2014/main" id="{DF610405-2D6E-4C3D-8EE8-EB94EB30D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607520</xdr:colOff>
      <xdr:row>15</xdr:row>
      <xdr:rowOff>187106</xdr:rowOff>
    </xdr:from>
    <xdr:to>
      <xdr:col>13</xdr:col>
      <xdr:colOff>245241</xdr:colOff>
      <xdr:row>24</xdr:row>
      <xdr:rowOff>182726</xdr:rowOff>
    </xdr:to>
    <xdr:sp macro="" textlink="">
      <xdr:nvSpPr>
        <xdr:cNvPr id="2" name="TextBox 1">
          <a:extLst>
            <a:ext uri="{FF2B5EF4-FFF2-40B4-BE49-F238E27FC236}">
              <a16:creationId xmlns:a16="http://schemas.microsoft.com/office/drawing/2014/main" id="{1D51CE25-6993-2A2A-823A-785FC629E6C6}"/>
            </a:ext>
          </a:extLst>
        </xdr:cNvPr>
        <xdr:cNvSpPr txBox="1"/>
      </xdr:nvSpPr>
      <xdr:spPr>
        <a:xfrm>
          <a:off x="5477313" y="3077451"/>
          <a:ext cx="2681342" cy="172982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Step 3: </a:t>
          </a:r>
          <a:r>
            <a:rPr lang="en-US" sz="1400"/>
            <a:t>plot raw data and net elevation data. To see the arbitrary reference elevation which gets eliminated and shown in Blue.</a:t>
          </a:r>
        </a:p>
        <a:p>
          <a:r>
            <a:rPr lang="en-US" sz="1400" b="1"/>
            <a:t>Step 4:</a:t>
          </a:r>
          <a:r>
            <a:rPr lang="en-US" sz="1400"/>
            <a:t> plot the net elevation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936625</xdr:colOff>
      <xdr:row>25</xdr:row>
      <xdr:rowOff>12700</xdr:rowOff>
    </xdr:from>
    <xdr:to>
      <xdr:col>19</xdr:col>
      <xdr:colOff>301625</xdr:colOff>
      <xdr:row>39</xdr:row>
      <xdr:rowOff>177800</xdr:rowOff>
    </xdr:to>
    <xdr:graphicFrame macro="">
      <xdr:nvGraphicFramePr>
        <xdr:cNvPr id="4" name="Chart 3">
          <a:extLst>
            <a:ext uri="{FF2B5EF4-FFF2-40B4-BE49-F238E27FC236}">
              <a16:creationId xmlns:a16="http://schemas.microsoft.com/office/drawing/2014/main" id="{CAD39B54-926B-0207-D199-5BD4DE8D0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565150</xdr:colOff>
      <xdr:row>24</xdr:row>
      <xdr:rowOff>50800</xdr:rowOff>
    </xdr:from>
    <xdr:to>
      <xdr:col>11</xdr:col>
      <xdr:colOff>88900</xdr:colOff>
      <xdr:row>38</xdr:row>
      <xdr:rowOff>101600</xdr:rowOff>
    </xdr:to>
    <xdr:sp macro="" textlink="">
      <xdr:nvSpPr>
        <xdr:cNvPr id="2" name="TextBox 1">
          <a:extLst>
            <a:ext uri="{FF2B5EF4-FFF2-40B4-BE49-F238E27FC236}">
              <a16:creationId xmlns:a16="http://schemas.microsoft.com/office/drawing/2014/main" id="{C83C29E1-79A9-8A3E-B2C5-4A863C2BEF11}"/>
            </a:ext>
          </a:extLst>
        </xdr:cNvPr>
        <xdr:cNvSpPr txBox="1"/>
      </xdr:nvSpPr>
      <xdr:spPr>
        <a:xfrm>
          <a:off x="2393950" y="4699000"/>
          <a:ext cx="4400550" cy="27178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Step 5: </a:t>
          </a:r>
          <a:r>
            <a:rPr lang="en-US" sz="1400"/>
            <a:t>Do a Mode 1 linear regression using cos(theta)</a:t>
          </a:r>
          <a:r>
            <a:rPr lang="en-US" sz="1400" baseline="0"/>
            <a:t> and sin(theta). These are the Blue cells. Recall angle theta is in radians. You can see how to get them by looking at the cell formulas.</a:t>
          </a:r>
        </a:p>
        <a:p>
          <a:endParaRPr lang="en-US" sz="1400" baseline="0"/>
        </a:p>
        <a:p>
          <a:r>
            <a:rPr lang="en-US" sz="1400" baseline="0"/>
            <a:t>The do the regression using the Data Analysi ToolPak under the tab Data. Check options to make sure the Data Analysis Pak is enabled. You can google how to do linear regression in Excel to start. We are doing multiple linear regression and you can google that too.</a:t>
          </a:r>
        </a:p>
        <a:p>
          <a:endParaRPr lang="en-US" sz="1400"/>
        </a:p>
      </xdr:txBody>
    </xdr:sp>
    <xdr:clientData/>
  </xdr:twoCellAnchor>
  <xdr:twoCellAnchor>
    <xdr:from>
      <xdr:col>11</xdr:col>
      <xdr:colOff>1117600</xdr:colOff>
      <xdr:row>18</xdr:row>
      <xdr:rowOff>82550</xdr:rowOff>
    </xdr:from>
    <xdr:to>
      <xdr:col>14</xdr:col>
      <xdr:colOff>781050</xdr:colOff>
      <xdr:row>32</xdr:row>
      <xdr:rowOff>139700</xdr:rowOff>
    </xdr:to>
    <xdr:cxnSp macro="">
      <xdr:nvCxnSpPr>
        <xdr:cNvPr id="5" name="Straight Arrow Connector 4">
          <a:extLst>
            <a:ext uri="{FF2B5EF4-FFF2-40B4-BE49-F238E27FC236}">
              <a16:creationId xmlns:a16="http://schemas.microsoft.com/office/drawing/2014/main" id="{08881910-81D6-2F3A-0BFD-7CD62BD0CF98}"/>
            </a:ext>
          </a:extLst>
        </xdr:cNvPr>
        <xdr:cNvCxnSpPr/>
      </xdr:nvCxnSpPr>
      <xdr:spPr>
        <a:xfrm>
          <a:off x="7823200" y="3575050"/>
          <a:ext cx="2559050" cy="2736850"/>
        </a:xfrm>
        <a:prstGeom prst="straightConnector1">
          <a:avLst/>
        </a:prstGeom>
        <a:ln w="444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463550</xdr:colOff>
      <xdr:row>21</xdr:row>
      <xdr:rowOff>9525</xdr:rowOff>
    </xdr:from>
    <xdr:to>
      <xdr:col>13</xdr:col>
      <xdr:colOff>555625</xdr:colOff>
      <xdr:row>26</xdr:row>
      <xdr:rowOff>19050</xdr:rowOff>
    </xdr:to>
    <xdr:sp macro="" textlink="">
      <xdr:nvSpPr>
        <xdr:cNvPr id="6" name="TextBox 5">
          <a:extLst>
            <a:ext uri="{FF2B5EF4-FFF2-40B4-BE49-F238E27FC236}">
              <a16:creationId xmlns:a16="http://schemas.microsoft.com/office/drawing/2014/main" id="{3763064B-4CE2-24DA-970C-20C54709EE21}"/>
            </a:ext>
          </a:extLst>
        </xdr:cNvPr>
        <xdr:cNvSpPr txBox="1"/>
      </xdr:nvSpPr>
      <xdr:spPr>
        <a:xfrm>
          <a:off x="8324850" y="4086225"/>
          <a:ext cx="923925" cy="96202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cosine fit</a:t>
          </a:r>
          <a:r>
            <a:rPr lang="en-US" sz="1100" baseline="0"/>
            <a:t> to data for Mode 1</a:t>
          </a:r>
          <a:endParaRPr lang="en-US" sz="1100"/>
        </a:p>
      </xdr:txBody>
    </xdr:sp>
    <xdr:clientData/>
  </xdr:twoCellAnchor>
  <xdr:twoCellAnchor>
    <xdr:from>
      <xdr:col>17</xdr:col>
      <xdr:colOff>368300</xdr:colOff>
      <xdr:row>4</xdr:row>
      <xdr:rowOff>184150</xdr:rowOff>
    </xdr:from>
    <xdr:to>
      <xdr:col>20</xdr:col>
      <xdr:colOff>88900</xdr:colOff>
      <xdr:row>8</xdr:row>
      <xdr:rowOff>76200</xdr:rowOff>
    </xdr:to>
    <xdr:sp macro="" textlink="">
      <xdr:nvSpPr>
        <xdr:cNvPr id="7" name="TextBox 6">
          <a:extLst>
            <a:ext uri="{FF2B5EF4-FFF2-40B4-BE49-F238E27FC236}">
              <a16:creationId xmlns:a16="http://schemas.microsoft.com/office/drawing/2014/main" id="{0594ECAD-F921-17E5-A6BE-52131D1475FA}"/>
            </a:ext>
          </a:extLst>
        </xdr:cNvPr>
        <xdr:cNvSpPr txBox="1"/>
      </xdr:nvSpPr>
      <xdr:spPr>
        <a:xfrm>
          <a:off x="12426950" y="958850"/>
          <a:ext cx="2146300" cy="6540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Adjusted</a:t>
          </a:r>
          <a:r>
            <a:rPr lang="en-US" sz="1100" baseline="0"/>
            <a:t> R-squared is how well the model fits the data. In this case only15.48%</a:t>
          </a:r>
          <a:endParaRPr lang="en-US" sz="1100"/>
        </a:p>
      </xdr:txBody>
    </xdr:sp>
    <xdr:clientData/>
  </xdr:twoCellAnchor>
  <xdr:twoCellAnchor>
    <xdr:from>
      <xdr:col>16</xdr:col>
      <xdr:colOff>88900</xdr:colOff>
      <xdr:row>6</xdr:row>
      <xdr:rowOff>95250</xdr:rowOff>
    </xdr:from>
    <xdr:to>
      <xdr:col>17</xdr:col>
      <xdr:colOff>260350</xdr:colOff>
      <xdr:row>6</xdr:row>
      <xdr:rowOff>127000</xdr:rowOff>
    </xdr:to>
    <xdr:cxnSp macro="">
      <xdr:nvCxnSpPr>
        <xdr:cNvPr id="9" name="Straight Arrow Connector 8">
          <a:extLst>
            <a:ext uri="{FF2B5EF4-FFF2-40B4-BE49-F238E27FC236}">
              <a16:creationId xmlns:a16="http://schemas.microsoft.com/office/drawing/2014/main" id="{05E5CB3B-37C1-8E4A-3F83-F227373B402E}"/>
            </a:ext>
          </a:extLst>
        </xdr:cNvPr>
        <xdr:cNvCxnSpPr/>
      </xdr:nvCxnSpPr>
      <xdr:spPr>
        <a:xfrm flipH="1" flipV="1">
          <a:off x="11315700" y="1250950"/>
          <a:ext cx="1003300" cy="31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409574</xdr:colOff>
          <xdr:row>20</xdr:row>
          <xdr:rowOff>161925</xdr:rowOff>
        </xdr:from>
        <xdr:to>
          <xdr:col>7</xdr:col>
          <xdr:colOff>251068</xdr:colOff>
          <xdr:row>22</xdr:row>
          <xdr:rowOff>180975</xdr:rowOff>
        </xdr:to>
        <xdr:sp macro="" textlink="">
          <xdr:nvSpPr>
            <xdr:cNvPr id="2052" name="Object 4" hidden="1">
              <a:extLst>
                <a:ext uri="{63B3BB69-23CF-44E3-9099-C40C66FF867C}">
                  <a14:compatExt spid="_x0000_s2052"/>
                </a:ext>
                <a:ext uri="{FF2B5EF4-FFF2-40B4-BE49-F238E27FC236}">
                  <a16:creationId xmlns:a16="http://schemas.microsoft.com/office/drawing/2014/main" id="{F2458C73-1472-BA53-E987-69B0BA937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18</xdr:row>
          <xdr:rowOff>44450</xdr:rowOff>
        </xdr:from>
        <xdr:to>
          <xdr:col>3</xdr:col>
          <xdr:colOff>542925</xdr:colOff>
          <xdr:row>20</xdr:row>
          <xdr:rowOff>33020</xdr:rowOff>
        </xdr:to>
        <xdr:sp macro="" textlink="">
          <xdr:nvSpPr>
            <xdr:cNvPr id="2053" name="Object 5" hidden="1">
              <a:extLst>
                <a:ext uri="{63B3BB69-23CF-44E3-9099-C40C66FF867C}">
                  <a14:compatExt spid="_x0000_s2053"/>
                </a:ext>
                <a:ext uri="{FF2B5EF4-FFF2-40B4-BE49-F238E27FC236}">
                  <a16:creationId xmlns:a16="http://schemas.microsoft.com/office/drawing/2014/main" id="{2B4CAA1B-5CE2-99D1-9633-41FCF3A3AEF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444500</xdr:colOff>
      <xdr:row>18</xdr:row>
      <xdr:rowOff>57150</xdr:rowOff>
    </xdr:from>
    <xdr:to>
      <xdr:col>4</xdr:col>
      <xdr:colOff>565150</xdr:colOff>
      <xdr:row>21</xdr:row>
      <xdr:rowOff>50800</xdr:rowOff>
    </xdr:to>
    <xdr:cxnSp macro="">
      <xdr:nvCxnSpPr>
        <xdr:cNvPr id="18" name="Straight Arrow Connector 17">
          <a:extLst>
            <a:ext uri="{FF2B5EF4-FFF2-40B4-BE49-F238E27FC236}">
              <a16:creationId xmlns:a16="http://schemas.microsoft.com/office/drawing/2014/main" id="{744E116B-4598-D50E-A0F6-619C598925E2}"/>
            </a:ext>
          </a:extLst>
        </xdr:cNvPr>
        <xdr:cNvCxnSpPr/>
      </xdr:nvCxnSpPr>
      <xdr:spPr>
        <a:xfrm flipH="1" flipV="1">
          <a:off x="2882900" y="3549650"/>
          <a:ext cx="120650" cy="577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482600</xdr:colOff>
      <xdr:row>18</xdr:row>
      <xdr:rowOff>76200</xdr:rowOff>
    </xdr:from>
    <xdr:to>
      <xdr:col>6</xdr:col>
      <xdr:colOff>508000</xdr:colOff>
      <xdr:row>20</xdr:row>
      <xdr:rowOff>184150</xdr:rowOff>
    </xdr:to>
    <xdr:cxnSp macro="">
      <xdr:nvCxnSpPr>
        <xdr:cNvPr id="20" name="Straight Arrow Connector 19">
          <a:extLst>
            <a:ext uri="{FF2B5EF4-FFF2-40B4-BE49-F238E27FC236}">
              <a16:creationId xmlns:a16="http://schemas.microsoft.com/office/drawing/2014/main" id="{37735964-D33E-4870-5713-54569E26575B}"/>
            </a:ext>
          </a:extLst>
        </xdr:cNvPr>
        <xdr:cNvCxnSpPr/>
      </xdr:nvCxnSpPr>
      <xdr:spPr>
        <a:xfrm flipH="1" flipV="1">
          <a:off x="3530600" y="3568700"/>
          <a:ext cx="635000" cy="501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600074</xdr:colOff>
      <xdr:row>27</xdr:row>
      <xdr:rowOff>95250</xdr:rowOff>
    </xdr:from>
    <xdr:to>
      <xdr:col>24</xdr:col>
      <xdr:colOff>292099</xdr:colOff>
      <xdr:row>51</xdr:row>
      <xdr:rowOff>31750</xdr:rowOff>
    </xdr:to>
    <xdr:graphicFrame macro="">
      <xdr:nvGraphicFramePr>
        <xdr:cNvPr id="3" name="Chart 2">
          <a:extLst>
            <a:ext uri="{FF2B5EF4-FFF2-40B4-BE49-F238E27FC236}">
              <a16:creationId xmlns:a16="http://schemas.microsoft.com/office/drawing/2014/main" id="{D9DEC19B-5211-E4DE-309F-780E64A7E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23</xdr:row>
      <xdr:rowOff>34925</xdr:rowOff>
    </xdr:from>
    <xdr:to>
      <xdr:col>9</xdr:col>
      <xdr:colOff>539750</xdr:colOff>
      <xdr:row>30</xdr:row>
      <xdr:rowOff>82550</xdr:rowOff>
    </xdr:to>
    <xdr:sp macro="" textlink="">
      <xdr:nvSpPr>
        <xdr:cNvPr id="2" name="TextBox 1">
          <a:extLst>
            <a:ext uri="{FF2B5EF4-FFF2-40B4-BE49-F238E27FC236}">
              <a16:creationId xmlns:a16="http://schemas.microsoft.com/office/drawing/2014/main" id="{A9603937-CE6F-B876-0FE3-C52F5FB8428F}"/>
            </a:ext>
          </a:extLst>
        </xdr:cNvPr>
        <xdr:cNvSpPr txBox="1"/>
      </xdr:nvSpPr>
      <xdr:spPr>
        <a:xfrm>
          <a:off x="1314450" y="4492625"/>
          <a:ext cx="4711700" cy="138112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Step 6</a:t>
          </a:r>
        </a:p>
        <a:p>
          <a:r>
            <a:rPr lang="en-US" sz="1400">
              <a:solidFill>
                <a:schemeClr val="dk1"/>
              </a:solidFill>
              <a:effectLst/>
              <a:latin typeface="+mn-lt"/>
              <a:ea typeface="+mn-ea"/>
              <a:cs typeface="+mn-cs"/>
            </a:rPr>
            <a:t>Do a Mode 2 linear regression using cos(theta)</a:t>
          </a:r>
          <a:r>
            <a:rPr lang="en-US" sz="1400" baseline="0">
              <a:solidFill>
                <a:schemeClr val="dk1"/>
              </a:solidFill>
              <a:effectLst/>
              <a:latin typeface="+mn-lt"/>
              <a:ea typeface="+mn-ea"/>
              <a:cs typeface="+mn-cs"/>
            </a:rPr>
            <a:t> and sin(theta). These are the Blue cells. Recall angle theta is in radians. You can see how to get them by looking at the cell formulas</a:t>
          </a:r>
          <a:r>
            <a:rPr lang="en-US" sz="1100" baseline="0">
              <a:solidFill>
                <a:schemeClr val="dk1"/>
              </a:solidFill>
              <a:effectLst/>
              <a:latin typeface="+mn-lt"/>
              <a:ea typeface="+mn-ea"/>
              <a:cs typeface="+mn-cs"/>
            </a:rPr>
            <a:t>.</a:t>
          </a:r>
          <a:endParaRPr lang="en-US">
            <a:effectLst/>
          </a:endParaRPr>
        </a:p>
      </xdr:txBody>
    </xdr:sp>
    <xdr:clientData/>
  </xdr:twoCellAnchor>
  <mc:AlternateContent xmlns:mc="http://schemas.openxmlformats.org/markup-compatibility/2006">
    <mc:Choice xmlns:a14="http://schemas.microsoft.com/office/drawing/2010/main" Requires="a14">
      <xdr:twoCellAnchor editAs="oneCell">
        <xdr:from>
          <xdr:col>1</xdr:col>
          <xdr:colOff>609599</xdr:colOff>
          <xdr:row>33</xdr:row>
          <xdr:rowOff>15875</xdr:rowOff>
        </xdr:from>
        <xdr:to>
          <xdr:col>9</xdr:col>
          <xdr:colOff>269630</xdr:colOff>
          <xdr:row>34</xdr:row>
          <xdr:rowOff>168275</xdr:rowOff>
        </xdr:to>
        <xdr:sp macro="" textlink="">
          <xdr:nvSpPr>
            <xdr:cNvPr id="3074" name="Object 2" hidden="1">
              <a:extLst>
                <a:ext uri="{63B3BB69-23CF-44E3-9099-C40C66FF867C}">
                  <a14:compatExt spid="_x0000_s3074"/>
                </a:ext>
                <a:ext uri="{FF2B5EF4-FFF2-40B4-BE49-F238E27FC236}">
                  <a16:creationId xmlns:a16="http://schemas.microsoft.com/office/drawing/2014/main" id="{F0090F2A-E520-077C-3AED-AB86C11DECA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17</xdr:col>
      <xdr:colOff>41275</xdr:colOff>
      <xdr:row>32</xdr:row>
      <xdr:rowOff>142875</xdr:rowOff>
    </xdr:from>
    <xdr:to>
      <xdr:col>24</xdr:col>
      <xdr:colOff>346075</xdr:colOff>
      <xdr:row>47</xdr:row>
      <xdr:rowOff>123825</xdr:rowOff>
    </xdr:to>
    <xdr:graphicFrame macro="">
      <xdr:nvGraphicFramePr>
        <xdr:cNvPr id="2" name="Chart 1">
          <a:extLst>
            <a:ext uri="{FF2B5EF4-FFF2-40B4-BE49-F238E27FC236}">
              <a16:creationId xmlns:a16="http://schemas.microsoft.com/office/drawing/2014/main" id="{2E6AB1A6-4BB7-EEE6-D2E6-6BD246D1A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32</xdr:row>
      <xdr:rowOff>146050</xdr:rowOff>
    </xdr:from>
    <xdr:to>
      <xdr:col>16</xdr:col>
      <xdr:colOff>330200</xdr:colOff>
      <xdr:row>47</xdr:row>
      <xdr:rowOff>127000</xdr:rowOff>
    </xdr:to>
    <xdr:graphicFrame macro="">
      <xdr:nvGraphicFramePr>
        <xdr:cNvPr id="3" name="Chart 2">
          <a:extLst>
            <a:ext uri="{FF2B5EF4-FFF2-40B4-BE49-F238E27FC236}">
              <a16:creationId xmlns:a16="http://schemas.microsoft.com/office/drawing/2014/main" id="{7197F7C0-A059-47F4-8419-CFCEE8DD3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552450</xdr:colOff>
      <xdr:row>32</xdr:row>
      <xdr:rowOff>133350</xdr:rowOff>
    </xdr:from>
    <xdr:to>
      <xdr:col>8</xdr:col>
      <xdr:colOff>247650</xdr:colOff>
      <xdr:row>47</xdr:row>
      <xdr:rowOff>114300</xdr:rowOff>
    </xdr:to>
    <xdr:graphicFrame macro="">
      <xdr:nvGraphicFramePr>
        <xdr:cNvPr id="4" name="Chart 3">
          <a:extLst>
            <a:ext uri="{FF2B5EF4-FFF2-40B4-BE49-F238E27FC236}">
              <a16:creationId xmlns:a16="http://schemas.microsoft.com/office/drawing/2014/main" id="{3B31FAFB-79F3-43E5-A391-261A7C5D7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15875</xdr:colOff>
      <xdr:row>19</xdr:row>
      <xdr:rowOff>19050</xdr:rowOff>
    </xdr:from>
    <xdr:to>
      <xdr:col>11</xdr:col>
      <xdr:colOff>466725</xdr:colOff>
      <xdr:row>24</xdr:row>
      <xdr:rowOff>139700</xdr:rowOff>
    </xdr:to>
    <xdr:sp macro="" textlink="">
      <xdr:nvSpPr>
        <xdr:cNvPr id="5" name="TextBox 4">
          <a:extLst>
            <a:ext uri="{FF2B5EF4-FFF2-40B4-BE49-F238E27FC236}">
              <a16:creationId xmlns:a16="http://schemas.microsoft.com/office/drawing/2014/main" id="{883A5AD8-D249-4E25-8CC9-D975ECBA4C4F}"/>
            </a:ext>
          </a:extLst>
        </xdr:cNvPr>
        <xdr:cNvSpPr txBox="1"/>
      </xdr:nvSpPr>
      <xdr:spPr>
        <a:xfrm>
          <a:off x="2454275" y="3702050"/>
          <a:ext cx="4718050" cy="108585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Step 7</a:t>
          </a:r>
        </a:p>
        <a:p>
          <a:r>
            <a:rPr lang="en-US" sz="1400">
              <a:solidFill>
                <a:schemeClr val="dk1"/>
              </a:solidFill>
              <a:effectLst/>
              <a:latin typeface="+mn-lt"/>
              <a:ea typeface="+mn-ea"/>
              <a:cs typeface="+mn-cs"/>
            </a:rPr>
            <a:t>Do a Mode 3 linear regression</a:t>
          </a:r>
          <a:r>
            <a:rPr lang="en-US" sz="1400" baseline="0">
              <a:solidFill>
                <a:schemeClr val="dk1"/>
              </a:solidFill>
              <a:effectLst/>
              <a:latin typeface="+mn-lt"/>
              <a:ea typeface="+mn-ea"/>
              <a:cs typeface="+mn-cs"/>
            </a:rPr>
            <a:t>. These are the Blue cells. Recall angle theta is in radians. You can see how to get them by looking at the cell formulas</a:t>
          </a:r>
          <a:r>
            <a:rPr lang="en-US" sz="1100" baseline="0">
              <a:solidFill>
                <a:schemeClr val="dk1"/>
              </a:solidFill>
              <a:effectLst/>
              <a:latin typeface="+mn-lt"/>
              <a:ea typeface="+mn-ea"/>
              <a:cs typeface="+mn-cs"/>
            </a:rPr>
            <a:t>.</a:t>
          </a:r>
          <a:endParaRPr lang="en-US">
            <a:effectLst/>
          </a:endParaRPr>
        </a:p>
      </xdr:txBody>
    </xdr:sp>
    <xdr:clientData/>
  </xdr:twoCellAnchor>
  <mc:AlternateContent xmlns:mc="http://schemas.openxmlformats.org/markup-compatibility/2006">
    <mc:Choice xmlns:a14="http://schemas.microsoft.com/office/drawing/2010/main" Requires="a14">
      <xdr:twoCellAnchor editAs="oneCell">
        <xdr:from>
          <xdr:col>3</xdr:col>
          <xdr:colOff>593725</xdr:colOff>
          <xdr:row>27</xdr:row>
          <xdr:rowOff>73025</xdr:rowOff>
        </xdr:from>
        <xdr:to>
          <xdr:col>16</xdr:col>
          <xdr:colOff>319210</xdr:colOff>
          <xdr:row>29</xdr:row>
          <xdr:rowOff>92075</xdr:rowOff>
        </xdr:to>
        <xdr:sp macro="" textlink="">
          <xdr:nvSpPr>
            <xdr:cNvPr id="4097" name="Object 1" hidden="1">
              <a:extLst>
                <a:ext uri="{63B3BB69-23CF-44E3-9099-C40C66FF867C}">
                  <a14:compatExt spid="_x0000_s4097"/>
                </a:ext>
                <a:ext uri="{FF2B5EF4-FFF2-40B4-BE49-F238E27FC236}">
                  <a16:creationId xmlns:a16="http://schemas.microsoft.com/office/drawing/2014/main" id="{4B48FBE3-2300-33B5-03A6-5036C196605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image" Target="../media/image3.emf"/></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3.vml"/><Relationship Id="rId1" Type="http://schemas.openxmlformats.org/officeDocument/2006/relationships/drawing" Target="../drawings/drawing5.xml"/><Relationship Id="rId4" Type="http://schemas.openxmlformats.org/officeDocument/2006/relationships/image" Target="../media/image4.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43"/>
  <sheetViews>
    <sheetView workbookViewId="0">
      <selection activeCell="D15" sqref="D15"/>
    </sheetView>
  </sheetViews>
  <sheetFormatPr defaultRowHeight="15" x14ac:dyDescent="0.25"/>
  <cols>
    <col min="1" max="1" width="10.28515625" bestFit="1" customWidth="1"/>
    <col min="2" max="2" width="25.140625" bestFit="1" customWidth="1"/>
    <col min="3" max="3" width="14" bestFit="1" customWidth="1"/>
    <col min="4" max="10" width="11.7109375" customWidth="1"/>
  </cols>
  <sheetData>
    <row r="3" spans="2:6" x14ac:dyDescent="0.25">
      <c r="B3" s="6" t="s">
        <v>66</v>
      </c>
    </row>
    <row r="4" spans="2:6" x14ac:dyDescent="0.25">
      <c r="B4" t="s">
        <v>0</v>
      </c>
      <c r="C4" t="s">
        <v>1</v>
      </c>
      <c r="D4" t="s">
        <v>2</v>
      </c>
      <c r="E4" t="s">
        <v>3</v>
      </c>
      <c r="F4" t="s">
        <v>4</v>
      </c>
    </row>
    <row r="5" spans="2:6" x14ac:dyDescent="0.25">
      <c r="B5">
        <f>Edge!U2/10/2.54/12</f>
        <v>4.0059055118110232</v>
      </c>
      <c r="C5">
        <v>48</v>
      </c>
      <c r="D5">
        <v>150</v>
      </c>
      <c r="E5">
        <v>29000000</v>
      </c>
      <c r="F5">
        <v>36000</v>
      </c>
    </row>
    <row r="6" spans="2:6" x14ac:dyDescent="0.25">
      <c r="B6">
        <f>Edge!U3/10/2.54/12</f>
        <v>4.0321522309711293</v>
      </c>
    </row>
    <row r="7" spans="2:6" x14ac:dyDescent="0.25">
      <c r="B7">
        <f>Edge!U4/10/2.54/12</f>
        <v>3.9895013123359582</v>
      </c>
    </row>
    <row r="8" spans="2:6" x14ac:dyDescent="0.25">
      <c r="B8">
        <f>Edge!U5/10/2.54/12</f>
        <v>3.9304461942257216</v>
      </c>
    </row>
    <row r="9" spans="2:6" x14ac:dyDescent="0.25">
      <c r="B9">
        <f>Edge!U6/10/2.54/12</f>
        <v>3.848425196850394</v>
      </c>
    </row>
    <row r="10" spans="2:6" x14ac:dyDescent="0.25">
      <c r="B10">
        <f>Edge!U7/10/2.54/12</f>
        <v>3.8057742782152229</v>
      </c>
    </row>
    <row r="11" spans="2:6" x14ac:dyDescent="0.25">
      <c r="B11">
        <f>Edge!U8/10/2.54/12</f>
        <v>3.8057742782152229</v>
      </c>
    </row>
    <row r="12" spans="2:6" x14ac:dyDescent="0.25">
      <c r="B12">
        <f>Edge!U9/10/2.54/12</f>
        <v>3.8451443569553807</v>
      </c>
    </row>
    <row r="13" spans="2:6" x14ac:dyDescent="0.25">
      <c r="B13">
        <f>Edge!U10/10/2.54/12</f>
        <v>3.9238845144356951</v>
      </c>
    </row>
    <row r="14" spans="2:6" x14ac:dyDescent="0.25">
      <c r="B14">
        <f>Edge!U11/10/2.54/12</f>
        <v>3.9599737532808401</v>
      </c>
    </row>
    <row r="15" spans="2:6" x14ac:dyDescent="0.25">
      <c r="B15">
        <f>Edge!U12/10/2.54/12</f>
        <v>3.969816272965879</v>
      </c>
    </row>
    <row r="16" spans="2:6" x14ac:dyDescent="0.25">
      <c r="B16">
        <f>Edge!U13/10/2.54/12</f>
        <v>3.9501312335958008</v>
      </c>
    </row>
    <row r="17" spans="1:10" x14ac:dyDescent="0.25">
      <c r="B17">
        <f>Edge!U14/10/2.54/12</f>
        <v>3.9041994750656168</v>
      </c>
    </row>
    <row r="18" spans="1:10" x14ac:dyDescent="0.25">
      <c r="B18">
        <f>Edge!U15/10/2.54/12</f>
        <v>3.8746719160104983</v>
      </c>
    </row>
    <row r="19" spans="1:10" x14ac:dyDescent="0.25">
      <c r="B19">
        <f>Edge!U16/10/2.54/12</f>
        <v>3.8845144356955381</v>
      </c>
    </row>
    <row r="20" spans="1:10" x14ac:dyDescent="0.25">
      <c r="B20">
        <f>Edge!U17/10/2.54/12</f>
        <v>3.9534120734908136</v>
      </c>
    </row>
    <row r="23" spans="1:10" x14ac:dyDescent="0.25">
      <c r="B23" s="6" t="s">
        <v>31</v>
      </c>
    </row>
    <row r="24" spans="1:10" ht="15.75" thickBot="1" x14ac:dyDescent="0.3"/>
    <row r="25" spans="1:10" x14ac:dyDescent="0.25">
      <c r="A25" t="s">
        <v>84</v>
      </c>
      <c r="B25" t="s">
        <v>85</v>
      </c>
      <c r="C25" s="25" t="s">
        <v>86</v>
      </c>
      <c r="D25" s="10" t="s">
        <v>23</v>
      </c>
      <c r="E25" s="10" t="s">
        <v>24</v>
      </c>
      <c r="F25" s="10" t="s">
        <v>25</v>
      </c>
      <c r="G25" s="10" t="s">
        <v>26</v>
      </c>
      <c r="H25" s="10" t="s">
        <v>27</v>
      </c>
      <c r="I25" s="10" t="s">
        <v>28</v>
      </c>
      <c r="J25" s="11" t="s">
        <v>29</v>
      </c>
    </row>
    <row r="26" spans="1:10" x14ac:dyDescent="0.25">
      <c r="A26">
        <v>1</v>
      </c>
      <c r="B26" s="1">
        <v>4.0059055118110232</v>
      </c>
      <c r="C26" s="26">
        <f>B26-$B$43</f>
        <v>8.8172572178477182E-2</v>
      </c>
      <c r="D26" s="24">
        <f>(A26-1)*2*PI()/$A$41</f>
        <v>0</v>
      </c>
      <c r="E26" s="2">
        <f>COS(D26)</f>
        <v>1</v>
      </c>
      <c r="F26" s="1">
        <f>SIN(D26)</f>
        <v>0</v>
      </c>
      <c r="G26" s="2">
        <f>COS(2*D26)</f>
        <v>1</v>
      </c>
      <c r="H26" s="2">
        <f>SIN(2*D26)</f>
        <v>0</v>
      </c>
      <c r="I26" s="2">
        <f>COS(3*D26)</f>
        <v>1</v>
      </c>
      <c r="J26" s="12">
        <f>SIN(3*D26)</f>
        <v>0</v>
      </c>
    </row>
    <row r="27" spans="1:10" x14ac:dyDescent="0.25">
      <c r="A27">
        <v>2</v>
      </c>
      <c r="B27" s="1">
        <v>4.0321522309711293</v>
      </c>
      <c r="C27" s="26">
        <f t="shared" ref="C27:C41" si="0">B27-$B$43</f>
        <v>0.11441929133858331</v>
      </c>
      <c r="D27" s="24">
        <f t="shared" ref="D27:D41" si="1">(A27-1)*2*PI()/$A$41</f>
        <v>0.39269908169872414</v>
      </c>
      <c r="E27" s="2">
        <f t="shared" ref="E27:E42" si="2">COS(D27)</f>
        <v>0.92387953251128674</v>
      </c>
      <c r="F27" s="1">
        <f t="shared" ref="F27:F42" si="3">SIN(D27)</f>
        <v>0.38268343236508978</v>
      </c>
      <c r="G27" s="2">
        <f t="shared" ref="G27:G42" si="4">COS(2*D27)</f>
        <v>0.70710678118654757</v>
      </c>
      <c r="H27" s="2">
        <f t="shared" ref="H27:H42" si="5">SIN(2*D27)</f>
        <v>0.70710678118654746</v>
      </c>
      <c r="I27" s="2">
        <f t="shared" ref="I27:I42" si="6">COS(3*D27)</f>
        <v>0.38268343236508984</v>
      </c>
      <c r="J27" s="12">
        <f t="shared" ref="J27:J42" si="7">SIN(3*D27)</f>
        <v>0.92387953251128674</v>
      </c>
    </row>
    <row r="28" spans="1:10" x14ac:dyDescent="0.25">
      <c r="A28">
        <v>3</v>
      </c>
      <c r="B28" s="1">
        <v>3.9895013123359582</v>
      </c>
      <c r="C28" s="26">
        <f t="shared" si="0"/>
        <v>7.1768372703412187E-2</v>
      </c>
      <c r="D28" s="24">
        <f t="shared" si="1"/>
        <v>0.78539816339744828</v>
      </c>
      <c r="E28" s="2">
        <f t="shared" si="2"/>
        <v>0.70710678118654757</v>
      </c>
      <c r="F28" s="1">
        <f t="shared" si="3"/>
        <v>0.70710678118654746</v>
      </c>
      <c r="G28" s="2">
        <f t="shared" si="4"/>
        <v>6.1257422745431001E-17</v>
      </c>
      <c r="H28" s="2">
        <f t="shared" si="5"/>
        <v>1</v>
      </c>
      <c r="I28" s="2">
        <f t="shared" si="6"/>
        <v>-0.70710678118654746</v>
      </c>
      <c r="J28" s="12">
        <f t="shared" si="7"/>
        <v>0.70710678118654757</v>
      </c>
    </row>
    <row r="29" spans="1:10" x14ac:dyDescent="0.25">
      <c r="A29">
        <v>4</v>
      </c>
      <c r="B29" s="1">
        <v>3.9304461942257216</v>
      </c>
      <c r="C29" s="26">
        <f t="shared" si="0"/>
        <v>1.2713254593175627E-2</v>
      </c>
      <c r="D29" s="24">
        <f t="shared" si="1"/>
        <v>1.1780972450961724</v>
      </c>
      <c r="E29" s="2">
        <f t="shared" si="2"/>
        <v>0.38268343236508984</v>
      </c>
      <c r="F29" s="1">
        <f t="shared" si="3"/>
        <v>0.92387953251128674</v>
      </c>
      <c r="G29" s="2">
        <f t="shared" si="4"/>
        <v>-0.70710678118654746</v>
      </c>
      <c r="H29" s="2">
        <f t="shared" si="5"/>
        <v>0.70710678118654757</v>
      </c>
      <c r="I29" s="2">
        <f t="shared" si="6"/>
        <v>-0.92387953251128685</v>
      </c>
      <c r="J29" s="12">
        <f t="shared" si="7"/>
        <v>-0.38268343236508967</v>
      </c>
    </row>
    <row r="30" spans="1:10" x14ac:dyDescent="0.25">
      <c r="A30">
        <v>5</v>
      </c>
      <c r="B30" s="1">
        <v>3.848425196850394</v>
      </c>
      <c r="C30" s="26">
        <f t="shared" si="0"/>
        <v>-6.9307742782152015E-2</v>
      </c>
      <c r="D30" s="24">
        <f t="shared" si="1"/>
        <v>1.5707963267948966</v>
      </c>
      <c r="E30" s="2">
        <f t="shared" si="2"/>
        <v>6.1257422745431001E-17</v>
      </c>
      <c r="F30" s="1">
        <f t="shared" si="3"/>
        <v>1</v>
      </c>
      <c r="G30" s="2">
        <f t="shared" si="4"/>
        <v>-1</v>
      </c>
      <c r="H30" s="2">
        <f t="shared" si="5"/>
        <v>1.22514845490862E-16</v>
      </c>
      <c r="I30" s="2">
        <f t="shared" si="6"/>
        <v>-1.83772268236293E-16</v>
      </c>
      <c r="J30" s="12">
        <f t="shared" si="7"/>
        <v>-1</v>
      </c>
    </row>
    <row r="31" spans="1:10" x14ac:dyDescent="0.25">
      <c r="A31">
        <v>6</v>
      </c>
      <c r="B31" s="1">
        <v>3.8057742782152229</v>
      </c>
      <c r="C31" s="26">
        <f t="shared" si="0"/>
        <v>-0.11195866141732314</v>
      </c>
      <c r="D31" s="24">
        <f t="shared" si="1"/>
        <v>1.9634954084936207</v>
      </c>
      <c r="E31" s="2">
        <f t="shared" si="2"/>
        <v>-0.38268343236508973</v>
      </c>
      <c r="F31" s="1">
        <f t="shared" si="3"/>
        <v>0.92387953251128674</v>
      </c>
      <c r="G31" s="2">
        <f t="shared" si="4"/>
        <v>-0.70710678118654768</v>
      </c>
      <c r="H31" s="2">
        <f t="shared" si="5"/>
        <v>-0.70710678118654746</v>
      </c>
      <c r="I31" s="2">
        <f t="shared" si="6"/>
        <v>0.92387953251128652</v>
      </c>
      <c r="J31" s="12">
        <f t="shared" si="7"/>
        <v>-0.38268343236509039</v>
      </c>
    </row>
    <row r="32" spans="1:10" x14ac:dyDescent="0.25">
      <c r="A32">
        <v>7</v>
      </c>
      <c r="B32" s="1">
        <v>3.8057742782152229</v>
      </c>
      <c r="C32" s="26">
        <f t="shared" si="0"/>
        <v>-0.11195866141732314</v>
      </c>
      <c r="D32" s="24">
        <f t="shared" si="1"/>
        <v>2.3561944901923448</v>
      </c>
      <c r="E32" s="2">
        <f t="shared" si="2"/>
        <v>-0.70710678118654746</v>
      </c>
      <c r="F32" s="1">
        <f t="shared" si="3"/>
        <v>0.70710678118654757</v>
      </c>
      <c r="G32" s="2">
        <f t="shared" si="4"/>
        <v>-1.83772268236293E-16</v>
      </c>
      <c r="H32" s="2">
        <f t="shared" si="5"/>
        <v>-1</v>
      </c>
      <c r="I32" s="2">
        <f t="shared" si="6"/>
        <v>0.70710678118654768</v>
      </c>
      <c r="J32" s="12">
        <f t="shared" si="7"/>
        <v>0.70710678118654735</v>
      </c>
    </row>
    <row r="33" spans="1:10" x14ac:dyDescent="0.25">
      <c r="A33">
        <v>8</v>
      </c>
      <c r="B33" s="1">
        <v>3.8451443569553807</v>
      </c>
      <c r="C33" s="26">
        <f t="shared" si="0"/>
        <v>-7.2588582677165281E-2</v>
      </c>
      <c r="D33" s="24">
        <f t="shared" si="1"/>
        <v>2.748893571891069</v>
      </c>
      <c r="E33" s="2">
        <f t="shared" si="2"/>
        <v>-0.92387953251128674</v>
      </c>
      <c r="F33" s="1">
        <f t="shared" si="3"/>
        <v>0.38268343236508989</v>
      </c>
      <c r="G33" s="2">
        <f t="shared" si="4"/>
        <v>0.70710678118654735</v>
      </c>
      <c r="H33" s="2">
        <f t="shared" si="5"/>
        <v>-0.70710678118654768</v>
      </c>
      <c r="I33" s="2">
        <f t="shared" si="6"/>
        <v>-0.38268343236508989</v>
      </c>
      <c r="J33" s="12">
        <f t="shared" si="7"/>
        <v>0.92387953251128674</v>
      </c>
    </row>
    <row r="34" spans="1:10" x14ac:dyDescent="0.25">
      <c r="A34">
        <v>9</v>
      </c>
      <c r="B34" s="1">
        <v>3.9238845144356951</v>
      </c>
      <c r="C34" s="26">
        <f t="shared" si="0"/>
        <v>6.1515748031490958E-3</v>
      </c>
      <c r="D34" s="24">
        <f t="shared" si="1"/>
        <v>3.1415926535897931</v>
      </c>
      <c r="E34" s="2">
        <f t="shared" si="2"/>
        <v>-1</v>
      </c>
      <c r="F34" s="1">
        <f t="shared" si="3"/>
        <v>1.22514845490862E-16</v>
      </c>
      <c r="G34" s="2">
        <f t="shared" si="4"/>
        <v>1</v>
      </c>
      <c r="H34" s="2">
        <f t="shared" si="5"/>
        <v>-2.45029690981724E-16</v>
      </c>
      <c r="I34" s="2">
        <f t="shared" si="6"/>
        <v>-1</v>
      </c>
      <c r="J34" s="12">
        <f t="shared" si="7"/>
        <v>3.67544536472586E-16</v>
      </c>
    </row>
    <row r="35" spans="1:10" x14ac:dyDescent="0.25">
      <c r="A35">
        <v>10</v>
      </c>
      <c r="B35" s="1">
        <v>3.9599737532808401</v>
      </c>
      <c r="C35" s="26">
        <f t="shared" si="0"/>
        <v>4.2240813648294129E-2</v>
      </c>
      <c r="D35" s="24">
        <f t="shared" si="1"/>
        <v>3.5342917352885173</v>
      </c>
      <c r="E35" s="2">
        <f t="shared" si="2"/>
        <v>-0.92387953251128685</v>
      </c>
      <c r="F35" s="1">
        <f t="shared" si="3"/>
        <v>-0.38268343236508967</v>
      </c>
      <c r="G35" s="2">
        <f t="shared" si="4"/>
        <v>0.70710678118654768</v>
      </c>
      <c r="H35" s="2">
        <f t="shared" si="5"/>
        <v>0.70710678118654735</v>
      </c>
      <c r="I35" s="2">
        <f t="shared" si="6"/>
        <v>-0.38268343236509056</v>
      </c>
      <c r="J35" s="12">
        <f t="shared" si="7"/>
        <v>-0.92387953251128641</v>
      </c>
    </row>
    <row r="36" spans="1:10" x14ac:dyDescent="0.25">
      <c r="A36">
        <v>11</v>
      </c>
      <c r="B36" s="1">
        <v>3.969816272965879</v>
      </c>
      <c r="C36" s="26">
        <f t="shared" si="0"/>
        <v>5.2083333333333037E-2</v>
      </c>
      <c r="D36" s="24">
        <f t="shared" si="1"/>
        <v>3.9269908169872414</v>
      </c>
      <c r="E36" s="2">
        <f t="shared" si="2"/>
        <v>-0.70710678118654768</v>
      </c>
      <c r="F36" s="1">
        <f t="shared" si="3"/>
        <v>-0.70710678118654746</v>
      </c>
      <c r="G36" s="2">
        <f t="shared" si="4"/>
        <v>3.06287113727155E-16</v>
      </c>
      <c r="H36" s="2">
        <f t="shared" si="5"/>
        <v>1</v>
      </c>
      <c r="I36" s="2">
        <f t="shared" si="6"/>
        <v>0.70710678118654657</v>
      </c>
      <c r="J36" s="12">
        <f t="shared" si="7"/>
        <v>-0.70710678118654846</v>
      </c>
    </row>
    <row r="37" spans="1:10" x14ac:dyDescent="0.25">
      <c r="A37">
        <v>12</v>
      </c>
      <c r="B37" s="1">
        <v>3.9501312335958008</v>
      </c>
      <c r="C37" s="26">
        <f t="shared" si="0"/>
        <v>3.2398293963254776E-2</v>
      </c>
      <c r="D37" s="24">
        <f t="shared" si="1"/>
        <v>4.3196898986859651</v>
      </c>
      <c r="E37" s="2">
        <f t="shared" si="2"/>
        <v>-0.38268343236509034</v>
      </c>
      <c r="F37" s="1">
        <f t="shared" si="3"/>
        <v>-0.92387953251128652</v>
      </c>
      <c r="G37" s="2">
        <f t="shared" si="4"/>
        <v>-0.70710678118654668</v>
      </c>
      <c r="H37" s="2">
        <f t="shared" si="5"/>
        <v>0.70710678118654835</v>
      </c>
      <c r="I37" s="2">
        <f t="shared" si="6"/>
        <v>0.9238795325112874</v>
      </c>
      <c r="J37" s="12">
        <f t="shared" si="7"/>
        <v>0.38268343236508806</v>
      </c>
    </row>
    <row r="38" spans="1:10" x14ac:dyDescent="0.25">
      <c r="A38">
        <v>13</v>
      </c>
      <c r="B38" s="1">
        <v>3.9041994750656168</v>
      </c>
      <c r="C38" s="26">
        <f t="shared" si="0"/>
        <v>-1.3533464566929165E-2</v>
      </c>
      <c r="D38" s="24">
        <f t="shared" si="1"/>
        <v>4.7123889803846897</v>
      </c>
      <c r="E38" s="2">
        <f t="shared" si="2"/>
        <v>-1.83772268236293E-16</v>
      </c>
      <c r="F38" s="1">
        <f t="shared" si="3"/>
        <v>-1</v>
      </c>
      <c r="G38" s="2">
        <f t="shared" si="4"/>
        <v>-1</v>
      </c>
      <c r="H38" s="2">
        <f t="shared" si="5"/>
        <v>3.67544536472586E-16</v>
      </c>
      <c r="I38" s="2">
        <f t="shared" si="6"/>
        <v>5.51316804708879E-16</v>
      </c>
      <c r="J38" s="12">
        <f t="shared" si="7"/>
        <v>1</v>
      </c>
    </row>
    <row r="39" spans="1:10" x14ac:dyDescent="0.25">
      <c r="A39">
        <v>14</v>
      </c>
      <c r="B39" s="1">
        <v>3.8746719160104983</v>
      </c>
      <c r="C39" s="26">
        <f t="shared" si="0"/>
        <v>-4.3061023622047667E-2</v>
      </c>
      <c r="D39" s="24">
        <f t="shared" si="1"/>
        <v>5.1050880620834143</v>
      </c>
      <c r="E39" s="2">
        <f t="shared" si="2"/>
        <v>0.38268343236509</v>
      </c>
      <c r="F39" s="1">
        <f t="shared" si="3"/>
        <v>-0.92387953251128663</v>
      </c>
      <c r="G39" s="2">
        <f t="shared" si="4"/>
        <v>-0.70710678118654713</v>
      </c>
      <c r="H39" s="2">
        <f t="shared" si="5"/>
        <v>-0.70710678118654791</v>
      </c>
      <c r="I39" s="2">
        <f t="shared" si="6"/>
        <v>-0.92387953251128707</v>
      </c>
      <c r="J39" s="12">
        <f t="shared" si="7"/>
        <v>0.38268343236508912</v>
      </c>
    </row>
    <row r="40" spans="1:10" x14ac:dyDescent="0.25">
      <c r="A40">
        <v>15</v>
      </c>
      <c r="B40" s="1">
        <v>3.8845144356955381</v>
      </c>
      <c r="C40" s="26">
        <f t="shared" si="0"/>
        <v>-3.3218503937007871E-2</v>
      </c>
      <c r="D40" s="24">
        <f t="shared" si="1"/>
        <v>5.497787143782138</v>
      </c>
      <c r="E40" s="2">
        <f t="shared" si="2"/>
        <v>0.70710678118654735</v>
      </c>
      <c r="F40" s="1">
        <f t="shared" si="3"/>
        <v>-0.70710678118654768</v>
      </c>
      <c r="G40" s="2">
        <f t="shared" si="4"/>
        <v>-4.28801959218017E-16</v>
      </c>
      <c r="H40" s="2">
        <f t="shared" si="5"/>
        <v>-1</v>
      </c>
      <c r="I40" s="2">
        <f t="shared" si="6"/>
        <v>-0.70710678118654735</v>
      </c>
      <c r="J40" s="12">
        <f t="shared" si="7"/>
        <v>-0.70710678118654768</v>
      </c>
    </row>
    <row r="41" spans="1:10" x14ac:dyDescent="0.25">
      <c r="A41">
        <v>16</v>
      </c>
      <c r="B41" s="1">
        <v>3.9534120734908136</v>
      </c>
      <c r="C41" s="26">
        <f t="shared" si="0"/>
        <v>3.5679133858267598E-2</v>
      </c>
      <c r="D41" s="24">
        <f t="shared" si="1"/>
        <v>5.8904862254808616</v>
      </c>
      <c r="E41" s="2">
        <f t="shared" si="2"/>
        <v>0.92387953251128652</v>
      </c>
      <c r="F41" s="1">
        <f t="shared" si="3"/>
        <v>-0.38268343236509039</v>
      </c>
      <c r="G41" s="2">
        <f t="shared" si="4"/>
        <v>0.70710678118654657</v>
      </c>
      <c r="H41" s="2">
        <f t="shared" si="5"/>
        <v>-0.70710678118654846</v>
      </c>
      <c r="I41" s="2">
        <f t="shared" si="6"/>
        <v>0.38268343236508628</v>
      </c>
      <c r="J41" s="12">
        <f t="shared" si="7"/>
        <v>-0.92387953251128818</v>
      </c>
    </row>
    <row r="42" spans="1:10" ht="15.75" thickBot="1" x14ac:dyDescent="0.3">
      <c r="C42" s="27"/>
      <c r="D42" s="14">
        <f>D41+2*PI()/16</f>
        <v>6.2831853071795862</v>
      </c>
      <c r="E42" s="13">
        <f t="shared" si="2"/>
        <v>1</v>
      </c>
      <c r="F42" s="14">
        <f t="shared" si="3"/>
        <v>-2.45029690981724E-16</v>
      </c>
      <c r="G42" s="13">
        <f t="shared" si="4"/>
        <v>1</v>
      </c>
      <c r="H42" s="13">
        <f t="shared" si="5"/>
        <v>-4.90059381963448E-16</v>
      </c>
      <c r="I42" s="13">
        <f t="shared" si="6"/>
        <v>1</v>
      </c>
      <c r="J42" s="15">
        <f t="shared" si="7"/>
        <v>-7.3508907294517201E-16</v>
      </c>
    </row>
    <row r="43" spans="1:10" x14ac:dyDescent="0.25">
      <c r="A43" s="22" t="s">
        <v>30</v>
      </c>
      <c r="B43" s="23">
        <f>AVERAGE(B26:B41)</f>
        <v>3.917732939632546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21"/>
  <sheetViews>
    <sheetView topLeftCell="A4" zoomScale="145" zoomScaleNormal="145" workbookViewId="0">
      <selection activeCell="B20" sqref="B20"/>
    </sheetView>
  </sheetViews>
  <sheetFormatPr defaultRowHeight="15" x14ac:dyDescent="0.25"/>
  <sheetData>
    <row r="2" spans="2:2" x14ac:dyDescent="0.25">
      <c r="B2" s="6" t="s">
        <v>67</v>
      </c>
    </row>
    <row r="3" spans="2:2" x14ac:dyDescent="0.25">
      <c r="B3" t="s">
        <v>68</v>
      </c>
    </row>
    <row r="20" spans="2:2" x14ac:dyDescent="0.25">
      <c r="B20" s="6" t="s">
        <v>69</v>
      </c>
    </row>
    <row r="21" spans="2:2" x14ac:dyDescent="0.25">
      <c r="B21" t="s">
        <v>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B165-6986-4200-B1A1-A6534B5EE692}">
  <dimension ref="A2:W44"/>
  <sheetViews>
    <sheetView workbookViewId="0">
      <selection activeCell="L44" sqref="L44"/>
    </sheetView>
  </sheetViews>
  <sheetFormatPr defaultRowHeight="15" x14ac:dyDescent="0.25"/>
  <cols>
    <col min="12" max="12" width="17.28515625" bestFit="1" customWidth="1"/>
    <col min="13" max="13" width="12.42578125" bestFit="1" customWidth="1"/>
    <col min="14" max="14" width="13.5703125" bestFit="1" customWidth="1"/>
    <col min="15" max="15" width="12.42578125" bestFit="1" customWidth="1"/>
    <col min="16" max="16" width="11.85546875" bestFit="1" customWidth="1"/>
    <col min="17" max="17" width="12.42578125" bestFit="1" customWidth="1"/>
    <col min="18" max="18" width="11.85546875" bestFit="1" customWidth="1"/>
    <col min="19" max="19" width="12.42578125" bestFit="1" customWidth="1"/>
    <col min="20" max="20" width="12" bestFit="1" customWidth="1"/>
  </cols>
  <sheetData>
    <row r="2" spans="1:20" x14ac:dyDescent="0.25">
      <c r="A2" s="2" t="s">
        <v>78</v>
      </c>
      <c r="B2" s="2" t="s">
        <v>0</v>
      </c>
      <c r="C2" s="2" t="s">
        <v>22</v>
      </c>
      <c r="D2" s="2" t="s">
        <v>23</v>
      </c>
      <c r="E2" s="18" t="s">
        <v>24</v>
      </c>
      <c r="F2" s="18" t="s">
        <v>25</v>
      </c>
      <c r="G2" s="2" t="s">
        <v>26</v>
      </c>
      <c r="H2" s="2" t="s">
        <v>27</v>
      </c>
      <c r="I2" s="2" t="s">
        <v>28</v>
      </c>
      <c r="J2" s="2" t="s">
        <v>29</v>
      </c>
      <c r="L2" s="16" t="s">
        <v>58</v>
      </c>
      <c r="O2" t="s">
        <v>32</v>
      </c>
    </row>
    <row r="3" spans="1:20" ht="15.75" thickBot="1" x14ac:dyDescent="0.3">
      <c r="A3" s="2">
        <v>1</v>
      </c>
      <c r="B3" s="2">
        <v>4.0059055118110232</v>
      </c>
      <c r="C3" s="2">
        <v>8.8172572178477182E-2</v>
      </c>
      <c r="D3" s="2">
        <v>0</v>
      </c>
      <c r="E3" s="18">
        <v>1</v>
      </c>
      <c r="F3" s="18">
        <v>0</v>
      </c>
      <c r="G3" s="2">
        <v>1</v>
      </c>
      <c r="H3" s="2">
        <v>0</v>
      </c>
      <c r="I3" s="2">
        <v>1</v>
      </c>
      <c r="J3" s="2">
        <v>0</v>
      </c>
      <c r="L3" s="17">
        <f>$P$18+$P$19*E3+$P$20*F3</f>
        <v>-2.4147878606946626E-2</v>
      </c>
    </row>
    <row r="4" spans="1:20" x14ac:dyDescent="0.25">
      <c r="A4" s="2">
        <v>2</v>
      </c>
      <c r="B4" s="2">
        <v>4.0321522309711293</v>
      </c>
      <c r="C4" s="2">
        <v>0.11441929133858331</v>
      </c>
      <c r="D4" s="2">
        <v>0.39269908169872414</v>
      </c>
      <c r="E4" s="18">
        <v>0.92387953251128674</v>
      </c>
      <c r="F4" s="18">
        <v>0.38268343236508978</v>
      </c>
      <c r="G4" s="2">
        <v>0.70710678118654757</v>
      </c>
      <c r="H4" s="2">
        <v>0.70710678118654746</v>
      </c>
      <c r="I4" s="2">
        <v>0.38268343236508984</v>
      </c>
      <c r="J4" s="2">
        <v>0.92387953251128674</v>
      </c>
      <c r="L4" s="17">
        <f t="shared" ref="L4:L18" si="0">$P$18+$P$19*E4+$P$20*F4</f>
        <v>-6.0667973779084602E-3</v>
      </c>
      <c r="O4" s="5" t="s">
        <v>33</v>
      </c>
      <c r="P4" s="5"/>
    </row>
    <row r="5" spans="1:20" x14ac:dyDescent="0.25">
      <c r="A5" s="2">
        <v>3</v>
      </c>
      <c r="B5" s="2">
        <v>3.9895013123359582</v>
      </c>
      <c r="C5" s="2">
        <v>7.1768372703412187E-2</v>
      </c>
      <c r="D5" s="2">
        <v>0.78539816339744828</v>
      </c>
      <c r="E5" s="18">
        <v>0.70710678118654757</v>
      </c>
      <c r="F5" s="18">
        <v>0.70710678118654746</v>
      </c>
      <c r="G5" s="2">
        <v>6.1257422745431001E-17</v>
      </c>
      <c r="H5" s="2">
        <v>1</v>
      </c>
      <c r="I5" s="2">
        <v>-0.70710678118654746</v>
      </c>
      <c r="J5" s="2">
        <v>0.70710678118654757</v>
      </c>
      <c r="L5" s="17">
        <f t="shared" si="0"/>
        <v>1.2937898756261064E-2</v>
      </c>
      <c r="O5" t="s">
        <v>34</v>
      </c>
      <c r="P5">
        <v>0.51719917452292852</v>
      </c>
    </row>
    <row r="6" spans="1:20" x14ac:dyDescent="0.25">
      <c r="A6" s="2">
        <v>4</v>
      </c>
      <c r="B6" s="2">
        <v>3.9304461942257216</v>
      </c>
      <c r="C6" s="2">
        <v>1.2713254593175627E-2</v>
      </c>
      <c r="D6" s="2">
        <v>1.1780972450961724</v>
      </c>
      <c r="E6" s="18">
        <v>0.38268343236508984</v>
      </c>
      <c r="F6" s="18">
        <v>0.92387953251128674</v>
      </c>
      <c r="G6" s="2">
        <v>-0.70710678118654746</v>
      </c>
      <c r="H6" s="2">
        <v>0.70710678118654757</v>
      </c>
      <c r="I6" s="2">
        <v>-0.92387953251128685</v>
      </c>
      <c r="J6" s="2">
        <v>-0.38268343236508967</v>
      </c>
      <c r="L6" s="17">
        <f t="shared" si="0"/>
        <v>2.9972917087134121E-2</v>
      </c>
      <c r="O6" t="s">
        <v>35</v>
      </c>
      <c r="P6">
        <v>0.26749498612719869</v>
      </c>
    </row>
    <row r="7" spans="1:20" x14ac:dyDescent="0.25">
      <c r="A7" s="2">
        <v>5</v>
      </c>
      <c r="B7" s="2">
        <v>3.848425196850394</v>
      </c>
      <c r="C7" s="2">
        <v>-6.9307742782152015E-2</v>
      </c>
      <c r="D7" s="2">
        <v>1.5707963267948966</v>
      </c>
      <c r="E7" s="18">
        <v>6.1257422745431001E-17</v>
      </c>
      <c r="F7" s="18">
        <v>1</v>
      </c>
      <c r="G7" s="2">
        <v>-1</v>
      </c>
      <c r="H7" s="2">
        <v>1.22514845490862E-16</v>
      </c>
      <c r="I7" s="2">
        <v>-1.83772268236293E-16</v>
      </c>
      <c r="J7" s="2">
        <v>-1</v>
      </c>
      <c r="L7" s="17">
        <f t="shared" si="0"/>
        <v>4.2444830496660979E-2</v>
      </c>
      <c r="O7" t="s">
        <v>36</v>
      </c>
      <c r="P7" s="7">
        <v>0.15480190706984465</v>
      </c>
    </row>
    <row r="8" spans="1:20" x14ac:dyDescent="0.25">
      <c r="A8" s="2">
        <v>6</v>
      </c>
      <c r="B8" s="2">
        <v>3.8057742782152229</v>
      </c>
      <c r="C8" s="2">
        <v>-0.11195866141732314</v>
      </c>
      <c r="D8" s="2">
        <v>1.9634954084936207</v>
      </c>
      <c r="E8" s="18">
        <v>-0.38268343236508973</v>
      </c>
      <c r="F8" s="18">
        <v>0.92387953251128674</v>
      </c>
      <c r="G8" s="2">
        <v>-0.70710678118654768</v>
      </c>
      <c r="H8" s="2">
        <v>-0.70710678118654746</v>
      </c>
      <c r="I8" s="2">
        <v>0.92387953251128652</v>
      </c>
      <c r="J8" s="2">
        <v>-0.38268343236509039</v>
      </c>
      <c r="L8" s="17">
        <f t="shared" si="0"/>
        <v>4.8454903226417767E-2</v>
      </c>
      <c r="O8" t="s">
        <v>37</v>
      </c>
      <c r="P8">
        <v>6.3392252636729207E-2</v>
      </c>
    </row>
    <row r="9" spans="1:20" ht="15.75" thickBot="1" x14ac:dyDescent="0.3">
      <c r="A9" s="2">
        <v>7</v>
      </c>
      <c r="B9" s="2">
        <v>3.8057742782152229</v>
      </c>
      <c r="C9" s="2">
        <v>-0.11195866141732314</v>
      </c>
      <c r="D9" s="2">
        <v>2.3561944901923448</v>
      </c>
      <c r="E9" s="18">
        <v>-0.70710678118654746</v>
      </c>
      <c r="F9" s="18">
        <v>0.70710678118654757</v>
      </c>
      <c r="G9" s="2">
        <v>-1.83772268236293E-16</v>
      </c>
      <c r="H9" s="2">
        <v>-1</v>
      </c>
      <c r="I9" s="2">
        <v>0.70710678118654768</v>
      </c>
      <c r="J9" s="2">
        <v>0.70710678118654735</v>
      </c>
      <c r="L9" s="17">
        <f t="shared" si="0"/>
        <v>4.708815618474399E-2</v>
      </c>
      <c r="O9" s="3" t="s">
        <v>38</v>
      </c>
      <c r="P9" s="3">
        <v>16</v>
      </c>
    </row>
    <row r="10" spans="1:20" x14ac:dyDescent="0.25">
      <c r="A10" s="2">
        <v>8</v>
      </c>
      <c r="B10" s="2">
        <v>3.8451443569553807</v>
      </c>
      <c r="C10" s="2">
        <v>-7.2588582677165281E-2</v>
      </c>
      <c r="D10" s="2">
        <v>2.748893571891069</v>
      </c>
      <c r="E10" s="18">
        <v>-0.92387953251128674</v>
      </c>
      <c r="F10" s="18">
        <v>0.38268343236508989</v>
      </c>
      <c r="G10" s="2">
        <v>0.70710678118654735</v>
      </c>
      <c r="H10" s="2">
        <v>-0.70710678118654768</v>
      </c>
      <c r="I10" s="2">
        <v>-0.38268343236508989</v>
      </c>
      <c r="J10" s="2">
        <v>0.92387953251128674</v>
      </c>
      <c r="L10" s="17">
        <f t="shared" si="0"/>
        <v>3.8552664219141691E-2</v>
      </c>
    </row>
    <row r="11" spans="1:20" ht="15.75" thickBot="1" x14ac:dyDescent="0.3">
      <c r="A11" s="2">
        <v>9</v>
      </c>
      <c r="B11" s="2">
        <v>3.9238845144356951</v>
      </c>
      <c r="C11" s="2">
        <v>6.1515748031490958E-3</v>
      </c>
      <c r="D11" s="2">
        <v>3.1415926535897931</v>
      </c>
      <c r="E11" s="18">
        <v>-1</v>
      </c>
      <c r="F11" s="18">
        <v>1.22514845490862E-16</v>
      </c>
      <c r="G11" s="2">
        <v>1</v>
      </c>
      <c r="H11" s="2">
        <v>-2.45029690981724E-16</v>
      </c>
      <c r="I11" s="2">
        <v>-1</v>
      </c>
      <c r="J11" s="2">
        <v>3.67544536472586E-16</v>
      </c>
      <c r="L11" s="17">
        <f>$P$18+$P$19*E11+$P$20*F11</f>
        <v>2.4147878606946463E-2</v>
      </c>
      <c r="O11" t="s">
        <v>39</v>
      </c>
    </row>
    <row r="12" spans="1:20" x14ac:dyDescent="0.25">
      <c r="A12" s="2">
        <v>10</v>
      </c>
      <c r="B12" s="2">
        <v>3.9599737532808401</v>
      </c>
      <c r="C12" s="2">
        <v>4.2240813648294129E-2</v>
      </c>
      <c r="D12" s="2">
        <v>3.5342917352885173</v>
      </c>
      <c r="E12" s="18">
        <v>-0.92387953251128685</v>
      </c>
      <c r="F12" s="18">
        <v>-0.38268343236508967</v>
      </c>
      <c r="G12" s="2">
        <v>0.70710678118654768</v>
      </c>
      <c r="H12" s="2">
        <v>0.70710678118654735</v>
      </c>
      <c r="I12" s="2">
        <v>-0.38268343236509056</v>
      </c>
      <c r="J12" s="2">
        <v>-0.92387953251128641</v>
      </c>
      <c r="L12" s="17">
        <f t="shared" si="0"/>
        <v>6.0667973779083041E-3</v>
      </c>
      <c r="O12" s="4"/>
      <c r="P12" s="4" t="s">
        <v>44</v>
      </c>
      <c r="Q12" s="4" t="s">
        <v>45</v>
      </c>
      <c r="R12" s="4" t="s">
        <v>46</v>
      </c>
      <c r="S12" s="4" t="s">
        <v>47</v>
      </c>
      <c r="T12" s="4" t="s">
        <v>48</v>
      </c>
    </row>
    <row r="13" spans="1:20" x14ac:dyDescent="0.25">
      <c r="A13" s="2">
        <v>11</v>
      </c>
      <c r="B13" s="2">
        <v>3.969816272965879</v>
      </c>
      <c r="C13" s="2">
        <v>5.2083333333333037E-2</v>
      </c>
      <c r="D13" s="2">
        <v>3.9269908169872414</v>
      </c>
      <c r="E13" s="18">
        <v>-0.70710678118654768</v>
      </c>
      <c r="F13" s="18">
        <v>-0.70710678118654746</v>
      </c>
      <c r="G13" s="2">
        <v>3.06287113727155E-16</v>
      </c>
      <c r="H13" s="2">
        <v>1</v>
      </c>
      <c r="I13" s="2">
        <v>0.70710678118654657</v>
      </c>
      <c r="J13" s="2">
        <v>-0.70710678118654846</v>
      </c>
      <c r="L13" s="17">
        <f t="shared" si="0"/>
        <v>-1.2937898756261227E-2</v>
      </c>
      <c r="O13" t="s">
        <v>40</v>
      </c>
      <c r="P13">
        <v>2</v>
      </c>
      <c r="Q13">
        <v>1.9077469416848909E-2</v>
      </c>
      <c r="R13">
        <v>9.5387347084244546E-3</v>
      </c>
      <c r="S13">
        <v>2.3736593974068243</v>
      </c>
      <c r="T13">
        <v>0.13221140215013977</v>
      </c>
    </row>
    <row r="14" spans="1:20" x14ac:dyDescent="0.25">
      <c r="A14" s="2">
        <v>12</v>
      </c>
      <c r="B14" s="2">
        <v>3.9501312335958008</v>
      </c>
      <c r="C14" s="2">
        <v>3.2398293963254776E-2</v>
      </c>
      <c r="D14" s="2">
        <v>4.3196898986859651</v>
      </c>
      <c r="E14" s="18">
        <v>-0.38268343236509034</v>
      </c>
      <c r="F14" s="18">
        <v>-0.92387953251128652</v>
      </c>
      <c r="G14" s="2">
        <v>-0.70710678118654668</v>
      </c>
      <c r="H14" s="2">
        <v>0.70710678118654835</v>
      </c>
      <c r="I14" s="2">
        <v>0.9238795325112874</v>
      </c>
      <c r="J14" s="2">
        <v>0.38268343236508806</v>
      </c>
      <c r="L14" s="17">
        <f t="shared" si="0"/>
        <v>-2.9972917087134263E-2</v>
      </c>
      <c r="O14" t="s">
        <v>41</v>
      </c>
      <c r="P14">
        <v>13</v>
      </c>
      <c r="Q14">
        <v>5.2241510026665709E-2</v>
      </c>
      <c r="R14">
        <v>4.0185776943589008E-3</v>
      </c>
    </row>
    <row r="15" spans="1:20" ht="15.75" thickBot="1" x14ac:dyDescent="0.3">
      <c r="A15" s="2">
        <v>13</v>
      </c>
      <c r="B15" s="2">
        <v>3.9041994750656168</v>
      </c>
      <c r="C15" s="2">
        <v>-1.3533464566929165E-2</v>
      </c>
      <c r="D15" s="2">
        <v>4.7123889803846897</v>
      </c>
      <c r="E15" s="18">
        <v>-1.83772268236293E-16</v>
      </c>
      <c r="F15" s="18">
        <v>-1</v>
      </c>
      <c r="G15" s="2">
        <v>-1</v>
      </c>
      <c r="H15" s="2">
        <v>3.67544536472586E-16</v>
      </c>
      <c r="I15" s="2">
        <v>5.51316804708879E-16</v>
      </c>
      <c r="J15" s="2">
        <v>1</v>
      </c>
      <c r="L15" s="17">
        <f t="shared" si="0"/>
        <v>-4.2444830496661139E-2</v>
      </c>
      <c r="O15" s="3" t="s">
        <v>42</v>
      </c>
      <c r="P15" s="3">
        <v>15</v>
      </c>
      <c r="Q15" s="3">
        <v>7.1318979443514618E-2</v>
      </c>
      <c r="R15" s="3"/>
      <c r="S15" s="3"/>
      <c r="T15" s="3"/>
    </row>
    <row r="16" spans="1:20" ht="15.75" thickBot="1" x14ac:dyDescent="0.3">
      <c r="A16" s="2">
        <v>14</v>
      </c>
      <c r="B16" s="2">
        <v>3.8746719160104983</v>
      </c>
      <c r="C16" s="2">
        <v>-4.3061023622047667E-2</v>
      </c>
      <c r="D16" s="2">
        <v>5.1050880620834143</v>
      </c>
      <c r="E16" s="18">
        <v>0.38268343236509</v>
      </c>
      <c r="F16" s="18">
        <v>-0.92387953251128663</v>
      </c>
      <c r="G16" s="2">
        <v>-0.70710678118654713</v>
      </c>
      <c r="H16" s="2">
        <v>-0.70710678118654791</v>
      </c>
      <c r="I16" s="2">
        <v>-0.92387953251128707</v>
      </c>
      <c r="J16" s="2">
        <v>0.38268343236508912</v>
      </c>
      <c r="L16" s="17">
        <f t="shared" si="0"/>
        <v>-4.8454903226417941E-2</v>
      </c>
    </row>
    <row r="17" spans="1:23" x14ac:dyDescent="0.25">
      <c r="A17" s="2">
        <v>15</v>
      </c>
      <c r="B17" s="2">
        <v>3.8845144356955381</v>
      </c>
      <c r="C17" s="2">
        <v>-3.3218503937007871E-2</v>
      </c>
      <c r="D17" s="2">
        <v>5.497787143782138</v>
      </c>
      <c r="E17" s="18">
        <v>0.70710678118654735</v>
      </c>
      <c r="F17" s="18">
        <v>-0.70710678118654768</v>
      </c>
      <c r="G17" s="2">
        <v>-4.28801959218017E-16</v>
      </c>
      <c r="H17" s="2">
        <v>-1</v>
      </c>
      <c r="I17" s="2">
        <v>-0.70710678118654735</v>
      </c>
      <c r="J17" s="2">
        <v>-0.70710678118654768</v>
      </c>
      <c r="L17" s="17">
        <f t="shared" si="0"/>
        <v>-4.7088156184744157E-2</v>
      </c>
      <c r="O17" s="4"/>
      <c r="P17" s="4" t="s">
        <v>49</v>
      </c>
      <c r="Q17" s="4" t="s">
        <v>37</v>
      </c>
      <c r="R17" s="4" t="s">
        <v>50</v>
      </c>
      <c r="S17" s="4" t="s">
        <v>51</v>
      </c>
      <c r="T17" s="4" t="s">
        <v>52</v>
      </c>
      <c r="U17" s="4" t="s">
        <v>53</v>
      </c>
      <c r="V17" s="4" t="s">
        <v>54</v>
      </c>
      <c r="W17" s="4" t="s">
        <v>55</v>
      </c>
    </row>
    <row r="18" spans="1:23" x14ac:dyDescent="0.25">
      <c r="A18" s="2">
        <v>16</v>
      </c>
      <c r="B18" s="2">
        <v>3.9534120734908136</v>
      </c>
      <c r="C18" s="2">
        <v>3.5679133858267598E-2</v>
      </c>
      <c r="D18" s="2">
        <v>5.8904862254808616</v>
      </c>
      <c r="E18" s="18">
        <v>0.92387953251128652</v>
      </c>
      <c r="F18" s="18">
        <v>-0.38268343236509039</v>
      </c>
      <c r="G18" s="2">
        <v>0.70710678118654657</v>
      </c>
      <c r="H18" s="2">
        <v>-0.70710678118654846</v>
      </c>
      <c r="I18" s="2">
        <v>0.38268343236508628</v>
      </c>
      <c r="J18" s="2">
        <v>-0.92387953251128818</v>
      </c>
      <c r="L18" s="17">
        <f t="shared" si="0"/>
        <v>-3.8552664219141872E-2</v>
      </c>
      <c r="O18" t="s">
        <v>43</v>
      </c>
      <c r="P18">
        <v>-8.1961685536616489E-17</v>
      </c>
      <c r="Q18">
        <v>1.5848063159182302E-2</v>
      </c>
      <c r="R18">
        <v>-5.1717162351872774E-15</v>
      </c>
      <c r="S18">
        <v>1</v>
      </c>
      <c r="T18">
        <v>-3.4237658914740232E-2</v>
      </c>
      <c r="U18">
        <v>3.4237658914740066E-2</v>
      </c>
      <c r="V18">
        <v>-3.4237658914740232E-2</v>
      </c>
      <c r="W18">
        <v>3.4237658914740066E-2</v>
      </c>
    </row>
    <row r="19" spans="1:23" x14ac:dyDescent="0.25">
      <c r="O19" t="s">
        <v>25</v>
      </c>
      <c r="P19">
        <v>-2.4147878606946543E-2</v>
      </c>
      <c r="Q19">
        <v>2.2412545857061008E-2</v>
      </c>
      <c r="R19">
        <v>-1.0774268465953332</v>
      </c>
      <c r="S19">
        <v>0.30087727329238173</v>
      </c>
      <c r="T19">
        <v>-7.2567240188076157E-2</v>
      </c>
      <c r="U19">
        <v>2.4271482974183075E-2</v>
      </c>
      <c r="V19">
        <v>-7.2567240188076157E-2</v>
      </c>
      <c r="W19">
        <v>2.4271482974183075E-2</v>
      </c>
    </row>
    <row r="20" spans="1:23" ht="15.75" thickBot="1" x14ac:dyDescent="0.3">
      <c r="O20" s="3" t="s">
        <v>24</v>
      </c>
      <c r="P20" s="3">
        <v>4.2444830496661062E-2</v>
      </c>
      <c r="Q20" s="3">
        <v>2.2412545857061011E-2</v>
      </c>
      <c r="R20" s="3">
        <v>1.8937978205313493</v>
      </c>
      <c r="S20" s="3">
        <v>8.0719014794063237E-2</v>
      </c>
      <c r="T20" s="3">
        <v>-5.9745310844685623E-3</v>
      </c>
      <c r="U20" s="3">
        <v>9.0864192077790687E-2</v>
      </c>
      <c r="V20" s="3">
        <v>-5.9745310844685623E-3</v>
      </c>
      <c r="W20" s="3">
        <v>9.0864192077790687E-2</v>
      </c>
    </row>
    <row r="24" spans="1:23" x14ac:dyDescent="0.25">
      <c r="O24" t="s">
        <v>71</v>
      </c>
    </row>
    <row r="43" spans="18:18" x14ac:dyDescent="0.25">
      <c r="R43" s="9"/>
    </row>
    <row r="44" spans="18:18" x14ac:dyDescent="0.25">
      <c r="R44" s="9"/>
    </row>
  </sheetData>
  <pageMargins left="0.7" right="0.7" top="0.75" bottom="0.75" header="0.3" footer="0.3"/>
  <pageSetup orientation="portrait" horizontalDpi="200" verticalDpi="200" r:id="rId1"/>
  <drawing r:id="rId2"/>
  <legacyDrawing r:id="rId3"/>
  <oleObjects>
    <mc:AlternateContent xmlns:mc="http://schemas.openxmlformats.org/markup-compatibility/2006">
      <mc:Choice Requires="x14">
        <oleObject progId="Equation.DSMT4" shapeId="2052" r:id="rId4">
          <objectPr defaultSize="0" autoPict="0" r:id="rId5">
            <anchor moveWithCells="1">
              <from>
                <xdr:col>2</xdr:col>
                <xdr:colOff>409575</xdr:colOff>
                <xdr:row>20</xdr:row>
                <xdr:rowOff>161925</xdr:rowOff>
              </from>
              <to>
                <xdr:col>7</xdr:col>
                <xdr:colOff>247650</xdr:colOff>
                <xdr:row>22</xdr:row>
                <xdr:rowOff>180975</xdr:rowOff>
              </to>
            </anchor>
          </objectPr>
        </oleObject>
      </mc:Choice>
      <mc:Fallback>
        <oleObject progId="Equation.DSMT4" shapeId="2052" r:id="rId4"/>
      </mc:Fallback>
    </mc:AlternateContent>
    <mc:AlternateContent xmlns:mc="http://schemas.openxmlformats.org/markup-compatibility/2006">
      <mc:Choice Requires="x14">
        <oleObject progId="Equation.DSMT4" shapeId="2053" r:id="rId6">
          <objectPr defaultSize="0" autoPict="0" r:id="rId7">
            <anchor moveWithCells="1">
              <from>
                <xdr:col>3</xdr:col>
                <xdr:colOff>266700</xdr:colOff>
                <xdr:row>18</xdr:row>
                <xdr:rowOff>47625</xdr:rowOff>
              </from>
              <to>
                <xdr:col>3</xdr:col>
                <xdr:colOff>542925</xdr:colOff>
                <xdr:row>20</xdr:row>
                <xdr:rowOff>28575</xdr:rowOff>
              </to>
            </anchor>
          </objectPr>
        </oleObject>
      </mc:Choice>
      <mc:Fallback>
        <oleObject progId="Equation.DSMT4" shapeId="2053"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D208-9D70-426A-9E2D-BCC43F5EC911}">
  <dimension ref="A2:W33"/>
  <sheetViews>
    <sheetView workbookViewId="0">
      <selection activeCell="C33" sqref="C33"/>
    </sheetView>
  </sheetViews>
  <sheetFormatPr defaultRowHeight="15" x14ac:dyDescent="0.25"/>
  <sheetData>
    <row r="2" spans="1:20" x14ac:dyDescent="0.25">
      <c r="B2" t="s">
        <v>0</v>
      </c>
      <c r="C2" t="s">
        <v>22</v>
      </c>
      <c r="D2" t="s">
        <v>23</v>
      </c>
      <c r="E2" s="19" t="s">
        <v>24</v>
      </c>
      <c r="F2" s="19" t="s">
        <v>25</v>
      </c>
      <c r="G2" s="19" t="s">
        <v>26</v>
      </c>
      <c r="H2" s="19" t="s">
        <v>27</v>
      </c>
      <c r="I2" t="s">
        <v>28</v>
      </c>
      <c r="J2" t="s">
        <v>29</v>
      </c>
      <c r="L2" t="s">
        <v>59</v>
      </c>
      <c r="M2" t="s">
        <v>62</v>
      </c>
      <c r="O2" t="s">
        <v>32</v>
      </c>
    </row>
    <row r="3" spans="1:20" ht="15.75" thickBot="1" x14ac:dyDescent="0.3">
      <c r="A3">
        <v>1</v>
      </c>
      <c r="B3" s="2">
        <v>4.0059055118110232</v>
      </c>
      <c r="C3" s="2">
        <v>8.8172572178477182E-2</v>
      </c>
      <c r="D3" s="2">
        <v>0</v>
      </c>
      <c r="E3" s="18">
        <v>1</v>
      </c>
      <c r="F3" s="18">
        <v>0</v>
      </c>
      <c r="G3" s="18">
        <v>1</v>
      </c>
      <c r="H3" s="18">
        <v>0</v>
      </c>
      <c r="I3" s="2">
        <v>1</v>
      </c>
      <c r="J3" s="2">
        <v>0</v>
      </c>
      <c r="K3" s="2"/>
      <c r="L3" s="2">
        <v>-2.4147878606946626E-2</v>
      </c>
      <c r="M3" s="2">
        <f>P18+$P$19*E3+$P$20*F3+$P$21*G3+$P$22*H3</f>
        <v>8.4590019640851388E-2</v>
      </c>
    </row>
    <row r="4" spans="1:20" x14ac:dyDescent="0.25">
      <c r="A4">
        <v>2</v>
      </c>
      <c r="B4" s="2">
        <v>4.0321522309711293</v>
      </c>
      <c r="C4" s="2">
        <v>0.11441929133858331</v>
      </c>
      <c r="D4" s="2">
        <v>0.39269908169872414</v>
      </c>
      <c r="E4" s="18">
        <v>0.92387953251128674</v>
      </c>
      <c r="F4" s="18">
        <v>0.38268343236508978</v>
      </c>
      <c r="G4" s="18">
        <v>0.70710678118654757</v>
      </c>
      <c r="H4" s="18">
        <v>0.70710678118654746</v>
      </c>
      <c r="I4" s="2">
        <v>0.38268343236508984</v>
      </c>
      <c r="J4" s="2">
        <v>0.92387953251128674</v>
      </c>
      <c r="K4" s="2"/>
      <c r="L4" s="2">
        <v>-6.0667973779084602E-3</v>
      </c>
      <c r="M4" s="2">
        <f t="shared" ref="M4:M18" si="0">P19+$P$19*E4+$P$20*F4+$P$21*G4+$P$22*H4</f>
        <v>0.15023961781373324</v>
      </c>
      <c r="O4" s="5" t="s">
        <v>33</v>
      </c>
      <c r="P4" s="5"/>
    </row>
    <row r="5" spans="1:20" x14ac:dyDescent="0.25">
      <c r="A5">
        <v>3</v>
      </c>
      <c r="B5" s="2">
        <v>3.9895013123359582</v>
      </c>
      <c r="C5" s="2">
        <v>7.1768372703412187E-2</v>
      </c>
      <c r="D5" s="2">
        <v>0.78539816339744828</v>
      </c>
      <c r="E5" s="18">
        <v>0.70710678118654757</v>
      </c>
      <c r="F5" s="18">
        <v>0.70710678118654746</v>
      </c>
      <c r="G5" s="18">
        <v>6.1257422745431001E-17</v>
      </c>
      <c r="H5" s="18">
        <v>1</v>
      </c>
      <c r="I5" s="2">
        <v>-0.70710678118654746</v>
      </c>
      <c r="J5" s="2">
        <v>0.70710678118654757</v>
      </c>
      <c r="K5" s="2"/>
      <c r="L5" s="2">
        <v>1.2937898756261064E-2</v>
      </c>
      <c r="M5" s="2">
        <f t="shared" si="0"/>
        <v>5.7005312707210383E-2</v>
      </c>
      <c r="O5" t="s">
        <v>34</v>
      </c>
      <c r="P5">
        <v>0.99597084641881972</v>
      </c>
    </row>
    <row r="6" spans="1:20" x14ac:dyDescent="0.25">
      <c r="A6">
        <v>4</v>
      </c>
      <c r="B6" s="2">
        <v>3.9304461942257216</v>
      </c>
      <c r="C6" s="2">
        <v>1.2713254593175627E-2</v>
      </c>
      <c r="D6" s="2">
        <v>1.1780972450961724</v>
      </c>
      <c r="E6" s="18">
        <v>0.38268343236508984</v>
      </c>
      <c r="F6" s="18">
        <v>0.92387953251128674</v>
      </c>
      <c r="G6" s="18">
        <v>-0.70710678118654746</v>
      </c>
      <c r="H6" s="18">
        <v>0.70710678118654757</v>
      </c>
      <c r="I6" s="2">
        <v>-0.92387953251128685</v>
      </c>
      <c r="J6" s="2">
        <v>-0.38268343236508967</v>
      </c>
      <c r="K6" s="2"/>
      <c r="L6" s="2">
        <v>2.9972917087134121E-2</v>
      </c>
      <c r="M6" s="2">
        <f t="shared" si="0"/>
        <v>5.4635654491555767E-2</v>
      </c>
      <c r="O6" t="s">
        <v>35</v>
      </c>
      <c r="P6">
        <v>0.9919579269162202</v>
      </c>
    </row>
    <row r="7" spans="1:20" x14ac:dyDescent="0.25">
      <c r="A7">
        <v>5</v>
      </c>
      <c r="B7" s="2">
        <v>3.848425196850394</v>
      </c>
      <c r="C7" s="2">
        <v>-6.9307742782152015E-2</v>
      </c>
      <c r="D7" s="2">
        <v>1.5707963267948966</v>
      </c>
      <c r="E7" s="18">
        <v>6.1257422745431001E-17</v>
      </c>
      <c r="F7" s="18">
        <v>1</v>
      </c>
      <c r="G7" s="18">
        <v>-1</v>
      </c>
      <c r="H7" s="18">
        <v>1.22514845490862E-16</v>
      </c>
      <c r="I7" s="2">
        <v>-1.83772268236293E-16</v>
      </c>
      <c r="J7" s="2">
        <v>-1</v>
      </c>
      <c r="K7" s="2"/>
      <c r="L7" s="2">
        <v>4.2444830496660979E-2</v>
      </c>
      <c r="M7" s="2">
        <f t="shared" si="0"/>
        <v>1.8344618865440922E-3</v>
      </c>
      <c r="O7" t="s">
        <v>36</v>
      </c>
      <c r="P7" s="7">
        <v>0.98903353670393668</v>
      </c>
    </row>
    <row r="8" spans="1:20" x14ac:dyDescent="0.25">
      <c r="A8">
        <v>6</v>
      </c>
      <c r="B8" s="2">
        <v>3.8057742782152229</v>
      </c>
      <c r="C8" s="2">
        <v>-0.11195866141732314</v>
      </c>
      <c r="D8" s="2">
        <v>1.9634954084936207</v>
      </c>
      <c r="E8" s="18">
        <v>-0.38268343236508973</v>
      </c>
      <c r="F8" s="18">
        <v>0.92387953251128674</v>
      </c>
      <c r="G8" s="18">
        <v>-0.70710678118654768</v>
      </c>
      <c r="H8" s="18">
        <v>-0.70710678118654746</v>
      </c>
      <c r="I8" s="2">
        <v>0.92387953251128652</v>
      </c>
      <c r="J8" s="2">
        <v>-0.38268343236509039</v>
      </c>
      <c r="K8" s="2"/>
      <c r="L8" s="2">
        <v>4.8454903226417767E-2</v>
      </c>
      <c r="M8" s="2">
        <f t="shared" si="0"/>
        <v>-0.11683634053295014</v>
      </c>
      <c r="O8" t="s">
        <v>37</v>
      </c>
      <c r="P8">
        <v>7.220881619211506E-3</v>
      </c>
    </row>
    <row r="9" spans="1:20" ht="15.75" thickBot="1" x14ac:dyDescent="0.3">
      <c r="A9">
        <v>7</v>
      </c>
      <c r="B9" s="2">
        <v>3.8057742782152229</v>
      </c>
      <c r="C9" s="2">
        <v>-0.11195866141732314</v>
      </c>
      <c r="D9" s="2">
        <v>2.3561944901923448</v>
      </c>
      <c r="E9" s="18">
        <v>-0.70710678118654746</v>
      </c>
      <c r="F9" s="18">
        <v>0.70710678118654757</v>
      </c>
      <c r="G9" s="18">
        <v>-1.83772268236293E-16</v>
      </c>
      <c r="H9" s="18">
        <v>-1</v>
      </c>
      <c r="I9" s="2">
        <v>0.70710678118654768</v>
      </c>
      <c r="J9" s="2">
        <v>0.70710678118654735</v>
      </c>
      <c r="K9" s="2"/>
      <c r="L9" s="2">
        <v>4.708815618474399E-2</v>
      </c>
      <c r="M9" s="2">
        <f t="shared" si="0"/>
        <v>-0.1153034487426399</v>
      </c>
      <c r="O9" s="3" t="s">
        <v>38</v>
      </c>
      <c r="P9" s="3">
        <v>16</v>
      </c>
    </row>
    <row r="10" spans="1:20" x14ac:dyDescent="0.25">
      <c r="A10">
        <v>8</v>
      </c>
      <c r="B10" s="2">
        <v>3.8451443569553807</v>
      </c>
      <c r="C10" s="2">
        <v>-7.2588582677165281E-2</v>
      </c>
      <c r="D10" s="2">
        <v>2.748893571891069</v>
      </c>
      <c r="E10" s="18">
        <v>-0.92387953251128674</v>
      </c>
      <c r="F10" s="18">
        <v>0.38268343236508989</v>
      </c>
      <c r="G10" s="18">
        <v>0.70710678118654735</v>
      </c>
      <c r="H10" s="18">
        <v>-0.70710678118654768</v>
      </c>
      <c r="I10" s="2">
        <v>-0.38268343236508989</v>
      </c>
      <c r="J10" s="2">
        <v>0.92387953251128674</v>
      </c>
      <c r="K10" s="2"/>
      <c r="L10" s="2">
        <v>3.8552664219141691E-2</v>
      </c>
      <c r="M10" s="2">
        <f t="shared" si="0"/>
        <v>-6.6550359867821277E-2</v>
      </c>
    </row>
    <row r="11" spans="1:20" ht="15.75" thickBot="1" x14ac:dyDescent="0.3">
      <c r="A11">
        <v>9</v>
      </c>
      <c r="B11" s="2">
        <v>3.9238845144356951</v>
      </c>
      <c r="C11" s="2">
        <v>6.1515748031490958E-3</v>
      </c>
      <c r="D11" s="2">
        <v>3.1415926535897931</v>
      </c>
      <c r="E11" s="18">
        <v>-1</v>
      </c>
      <c r="F11" s="18">
        <v>1.22514845490862E-16</v>
      </c>
      <c r="G11" s="18">
        <v>1</v>
      </c>
      <c r="H11" s="18">
        <v>-2.45029690981724E-16</v>
      </c>
      <c r="I11" s="2">
        <v>-1</v>
      </c>
      <c r="J11" s="2">
        <v>3.67544536472586E-16</v>
      </c>
      <c r="K11" s="2"/>
      <c r="L11" s="2">
        <v>2.4147878606946463E-2</v>
      </c>
      <c r="M11" s="2">
        <f t="shared" si="0"/>
        <v>2.9964135247071273E-4</v>
      </c>
      <c r="O11" t="s">
        <v>39</v>
      </c>
    </row>
    <row r="12" spans="1:20" x14ac:dyDescent="0.25">
      <c r="A12">
        <v>10</v>
      </c>
      <c r="B12" s="2">
        <v>3.9599737532808401</v>
      </c>
      <c r="C12" s="2">
        <v>4.2240813648294129E-2</v>
      </c>
      <c r="D12" s="2">
        <v>3.5342917352885173</v>
      </c>
      <c r="E12" s="18">
        <v>-0.92387953251128685</v>
      </c>
      <c r="F12" s="18">
        <v>-0.38268343236508967</v>
      </c>
      <c r="G12" s="18">
        <v>0.70710678118654768</v>
      </c>
      <c r="H12" s="18">
        <v>0.70710678118654735</v>
      </c>
      <c r="I12" s="2">
        <v>-0.38268343236509056</v>
      </c>
      <c r="J12" s="2">
        <v>-0.92387953251128641</v>
      </c>
      <c r="K12" s="2"/>
      <c r="L12" s="2">
        <v>6.0667973779083041E-3</v>
      </c>
      <c r="M12" s="2">
        <f t="shared" si="0"/>
        <v>4.8702259520557817E-2</v>
      </c>
      <c r="O12" s="4"/>
      <c r="P12" s="4" t="s">
        <v>44</v>
      </c>
      <c r="Q12" s="4" t="s">
        <v>45</v>
      </c>
      <c r="R12" s="4" t="s">
        <v>46</v>
      </c>
      <c r="S12" s="4" t="s">
        <v>47</v>
      </c>
      <c r="T12" s="4" t="s">
        <v>48</v>
      </c>
    </row>
    <row r="13" spans="1:20" x14ac:dyDescent="0.25">
      <c r="A13">
        <v>11</v>
      </c>
      <c r="B13" s="2">
        <v>3.969816272965879</v>
      </c>
      <c r="C13" s="2">
        <v>5.2083333333333037E-2</v>
      </c>
      <c r="D13" s="2">
        <v>3.9269908169872414</v>
      </c>
      <c r="E13" s="18">
        <v>-0.70710678118654768</v>
      </c>
      <c r="F13" s="18">
        <v>-0.70710678118654746</v>
      </c>
      <c r="G13" s="18">
        <v>3.06287113727155E-16</v>
      </c>
      <c r="H13" s="18">
        <v>1</v>
      </c>
      <c r="I13" s="2">
        <v>0.70710678118654657</v>
      </c>
      <c r="J13" s="2">
        <v>-0.70710678118654846</v>
      </c>
      <c r="K13" s="2"/>
      <c r="L13" s="2">
        <v>-1.2937898756261227E-2</v>
      </c>
      <c r="M13" s="2">
        <f t="shared" si="0"/>
        <v>5.5701150666146552E-2</v>
      </c>
      <c r="O13" t="s">
        <v>40</v>
      </c>
      <c r="P13">
        <v>4</v>
      </c>
      <c r="Q13">
        <v>7.0745426998569283E-2</v>
      </c>
      <c r="R13">
        <v>1.7686356749642321E-2</v>
      </c>
      <c r="S13">
        <v>339.2016300525209</v>
      </c>
      <c r="T13">
        <v>1.9474756685540939E-11</v>
      </c>
    </row>
    <row r="14" spans="1:20" x14ac:dyDescent="0.25">
      <c r="A14">
        <v>12</v>
      </c>
      <c r="B14" s="2">
        <v>3.9501312335958008</v>
      </c>
      <c r="C14" s="2">
        <v>3.2398293963254776E-2</v>
      </c>
      <c r="D14" s="2">
        <v>4.3196898986859651</v>
      </c>
      <c r="E14" s="18">
        <v>-0.38268343236509034</v>
      </c>
      <c r="F14" s="18">
        <v>-0.92387953251128652</v>
      </c>
      <c r="G14" s="18">
        <v>-0.70710678118654668</v>
      </c>
      <c r="H14" s="18">
        <v>0.70710678118654835</v>
      </c>
      <c r="I14" s="2">
        <v>0.9238795325112874</v>
      </c>
      <c r="J14" s="2">
        <v>0.38268343236508806</v>
      </c>
      <c r="K14" s="2"/>
      <c r="L14" s="2">
        <v>-2.9972917087134263E-2</v>
      </c>
      <c r="M14" s="2">
        <f t="shared" si="0"/>
        <v>2.4553754313195529E-2</v>
      </c>
      <c r="O14" t="s">
        <v>41</v>
      </c>
      <c r="P14">
        <v>11</v>
      </c>
      <c r="Q14">
        <v>5.7355244494533249E-4</v>
      </c>
      <c r="R14">
        <v>5.2141131358666587E-5</v>
      </c>
    </row>
    <row r="15" spans="1:20" ht="15.75" thickBot="1" x14ac:dyDescent="0.3">
      <c r="A15">
        <v>13</v>
      </c>
      <c r="B15" s="2">
        <v>3.9041994750656168</v>
      </c>
      <c r="C15" s="2">
        <v>-1.3533464566929165E-2</v>
      </c>
      <c r="D15" s="2">
        <v>4.7123889803846897</v>
      </c>
      <c r="E15" s="18">
        <v>-1.83772268236293E-16</v>
      </c>
      <c r="F15" s="18">
        <v>-1</v>
      </c>
      <c r="G15" s="18">
        <v>-1</v>
      </c>
      <c r="H15" s="18">
        <v>3.67544536472586E-16</v>
      </c>
      <c r="I15" s="2">
        <v>5.51316804708879E-16</v>
      </c>
      <c r="J15" s="2">
        <v>1</v>
      </c>
      <c r="K15" s="2"/>
      <c r="L15" s="2">
        <v>-4.2444830496661139E-2</v>
      </c>
      <c r="M15" s="2">
        <f t="shared" si="0"/>
        <v>-1.8296951889714513E-2</v>
      </c>
      <c r="O15" s="3" t="s">
        <v>42</v>
      </c>
      <c r="P15" s="3">
        <v>15</v>
      </c>
      <c r="Q15" s="3">
        <v>7.1318979443514618E-2</v>
      </c>
      <c r="R15" s="3"/>
      <c r="S15" s="3"/>
      <c r="T15" s="3"/>
    </row>
    <row r="16" spans="1:20" ht="15.75" thickBot="1" x14ac:dyDescent="0.3">
      <c r="A16">
        <v>14</v>
      </c>
      <c r="B16" s="2">
        <v>3.8746719160104983</v>
      </c>
      <c r="C16" s="2">
        <v>-4.3061023622047667E-2</v>
      </c>
      <c r="D16" s="2">
        <v>5.1050880620834143</v>
      </c>
      <c r="E16" s="18">
        <v>0.38268343236509</v>
      </c>
      <c r="F16" s="18">
        <v>-0.92387953251128663</v>
      </c>
      <c r="G16" s="18">
        <v>-0.70710678118654713</v>
      </c>
      <c r="H16" s="18">
        <v>-0.70710678118654791</v>
      </c>
      <c r="I16" s="2">
        <v>-0.92387953251128707</v>
      </c>
      <c r="J16" s="2">
        <v>0.38268343236508912</v>
      </c>
      <c r="K16" s="2"/>
      <c r="L16" s="2">
        <v>-4.8454903226417941E-2</v>
      </c>
      <c r="M16" s="2">
        <f t="shared" si="0"/>
        <v>-3.9960347657150563E-2</v>
      </c>
    </row>
    <row r="17" spans="1:23" x14ac:dyDescent="0.25">
      <c r="A17">
        <v>15</v>
      </c>
      <c r="B17" s="2">
        <v>3.8845144356955381</v>
      </c>
      <c r="C17" s="2">
        <v>-3.3218503937007871E-2</v>
      </c>
      <c r="D17" s="2">
        <v>5.497787143782138</v>
      </c>
      <c r="E17" s="18">
        <v>0.70710678118654735</v>
      </c>
      <c r="F17" s="18">
        <v>-0.70710678118654768</v>
      </c>
      <c r="G17" s="18">
        <v>-4.28801959218017E-16</v>
      </c>
      <c r="H17" s="18">
        <v>-1</v>
      </c>
      <c r="I17" s="2">
        <v>-0.70710678118654735</v>
      </c>
      <c r="J17" s="2">
        <v>-0.70710678118654768</v>
      </c>
      <c r="K17" s="2"/>
      <c r="L17" s="2">
        <v>-4.7088156184744157E-2</v>
      </c>
      <c r="M17" s="2">
        <f t="shared" si="0"/>
        <v>-2.1550893237663619E-2</v>
      </c>
      <c r="O17" s="4"/>
      <c r="P17" s="4" t="s">
        <v>49</v>
      </c>
      <c r="Q17" s="4" t="s">
        <v>37</v>
      </c>
      <c r="R17" s="4" t="s">
        <v>50</v>
      </c>
      <c r="S17" s="4" t="s">
        <v>51</v>
      </c>
      <c r="T17" s="4" t="s">
        <v>52</v>
      </c>
      <c r="U17" s="4" t="s">
        <v>53</v>
      </c>
      <c r="V17" s="4" t="s">
        <v>54</v>
      </c>
      <c r="W17" s="4" t="s">
        <v>55</v>
      </c>
    </row>
    <row r="18" spans="1:23" x14ac:dyDescent="0.25">
      <c r="A18">
        <v>16</v>
      </c>
      <c r="B18" s="2">
        <v>3.9534120734908136</v>
      </c>
      <c r="C18" s="2">
        <v>3.5679133858267598E-2</v>
      </c>
      <c r="D18" s="2">
        <v>5.8904862254808616</v>
      </c>
      <c r="E18" s="18">
        <v>0.92387953251128652</v>
      </c>
      <c r="F18" s="18">
        <v>-0.38268343236509039</v>
      </c>
      <c r="G18" s="18">
        <v>0.70710678118654657</v>
      </c>
      <c r="H18" s="18">
        <v>-0.70710678118654846</v>
      </c>
      <c r="I18" s="2">
        <v>0.38268343236508628</v>
      </c>
      <c r="J18" s="2">
        <v>-0.92387953251128818</v>
      </c>
      <c r="K18" s="2"/>
      <c r="L18" s="2">
        <v>-3.8552664219141872E-2</v>
      </c>
      <c r="M18" s="2">
        <f t="shared" si="0"/>
        <v>2.9805781559731022E-2</v>
      </c>
      <c r="O18" t="s">
        <v>43</v>
      </c>
      <c r="P18">
        <v>-7.8125436158232386E-17</v>
      </c>
      <c r="Q18">
        <v>1.8052204048028765E-3</v>
      </c>
      <c r="R18">
        <v>-4.3277505588999474E-14</v>
      </c>
      <c r="S18">
        <v>1</v>
      </c>
      <c r="T18">
        <v>-3.9732633216658297E-3</v>
      </c>
      <c r="U18">
        <v>3.9732633216656736E-3</v>
      </c>
      <c r="V18">
        <v>-3.9732633216658297E-3</v>
      </c>
      <c r="W18">
        <v>3.9732633216656736E-3</v>
      </c>
    </row>
    <row r="19" spans="1:23" x14ac:dyDescent="0.25">
      <c r="O19" t="s">
        <v>25</v>
      </c>
      <c r="P19">
        <v>4.2145189144190368E-2</v>
      </c>
      <c r="Q19">
        <v>2.552967179544877E-3</v>
      </c>
      <c r="R19">
        <v>16.508316080939075</v>
      </c>
      <c r="S19">
        <v>4.140484339195131E-9</v>
      </c>
      <c r="T19">
        <v>3.6526146267811088E-2</v>
      </c>
      <c r="U19">
        <v>4.7764232020569647E-2</v>
      </c>
      <c r="V19">
        <v>3.6526146267811088E-2</v>
      </c>
      <c r="W19">
        <v>4.7764232020569647E-2</v>
      </c>
    </row>
    <row r="20" spans="1:23" x14ac:dyDescent="0.25">
      <c r="O20" t="s">
        <v>24</v>
      </c>
      <c r="P20">
        <v>-2.4147878606946567E-2</v>
      </c>
      <c r="Q20">
        <v>2.552967179544877E-3</v>
      </c>
      <c r="R20">
        <v>-9.4587501165022658</v>
      </c>
      <c r="S20">
        <v>1.2854244928134613E-6</v>
      </c>
      <c r="T20">
        <v>-2.9766921483325846E-2</v>
      </c>
      <c r="U20">
        <v>-1.8528835730567288E-2</v>
      </c>
      <c r="V20">
        <v>-2.9766921483325846E-2</v>
      </c>
      <c r="W20">
        <v>-1.8528835730567288E-2</v>
      </c>
    </row>
    <row r="21" spans="1:23" x14ac:dyDescent="0.25">
      <c r="O21" t="s">
        <v>27</v>
      </c>
      <c r="P21">
        <v>4.2444830496661097E-2</v>
      </c>
      <c r="Q21">
        <v>2.5529671795448778E-3</v>
      </c>
      <c r="R21">
        <v>16.62568592214641</v>
      </c>
      <c r="S21">
        <v>3.8407031239293772E-9</v>
      </c>
      <c r="T21">
        <v>3.6825787620281818E-2</v>
      </c>
      <c r="U21">
        <v>4.8063873373040376E-2</v>
      </c>
      <c r="V21">
        <v>3.6825787620281818E-2</v>
      </c>
      <c r="W21">
        <v>4.8063873373040376E-2</v>
      </c>
    </row>
    <row r="22" spans="1:23" ht="15.75" thickBot="1" x14ac:dyDescent="0.3">
      <c r="O22" s="3" t="s">
        <v>26</v>
      </c>
      <c r="P22" s="3">
        <v>6.8427170990151748E-2</v>
      </c>
      <c r="Q22" s="3">
        <v>2.5529671795448765E-3</v>
      </c>
      <c r="R22" s="3">
        <v>26.802996739797656</v>
      </c>
      <c r="S22" s="3">
        <v>2.2673696036372184E-11</v>
      </c>
      <c r="T22" s="3">
        <v>6.2808128113772468E-2</v>
      </c>
      <c r="U22" s="3">
        <v>7.4046213866531027E-2</v>
      </c>
      <c r="V22" s="3">
        <v>6.2808128113772468E-2</v>
      </c>
      <c r="W22" s="3">
        <v>7.4046213866531027E-2</v>
      </c>
    </row>
    <row r="25" spans="1:23" x14ac:dyDescent="0.25">
      <c r="O25" s="6" t="s">
        <v>72</v>
      </c>
    </row>
    <row r="29" spans="1:23" x14ac:dyDescent="0.25">
      <c r="I29" s="9"/>
    </row>
    <row r="30" spans="1:23" x14ac:dyDescent="0.25">
      <c r="I30" s="9"/>
    </row>
    <row r="33" spans="3:3" x14ac:dyDescent="0.25">
      <c r="C33" t="s">
        <v>87</v>
      </c>
    </row>
  </sheetData>
  <pageMargins left="0.7" right="0.7" top="0.75" bottom="0.75" header="0.3" footer="0.3"/>
  <drawing r:id="rId1"/>
  <legacyDrawing r:id="rId2"/>
  <oleObjects>
    <mc:AlternateContent xmlns:mc="http://schemas.openxmlformats.org/markup-compatibility/2006">
      <mc:Choice Requires="x14">
        <oleObject progId="Equation.DSMT4" shapeId="3074" r:id="rId3">
          <objectPr defaultSize="0" autoPict="0" r:id="rId4">
            <anchor moveWithCells="1">
              <from>
                <xdr:col>1</xdr:col>
                <xdr:colOff>609600</xdr:colOff>
                <xdr:row>33</xdr:row>
                <xdr:rowOff>19050</xdr:rowOff>
              </from>
              <to>
                <xdr:col>9</xdr:col>
                <xdr:colOff>266700</xdr:colOff>
                <xdr:row>34</xdr:row>
                <xdr:rowOff>171450</xdr:rowOff>
              </to>
            </anchor>
          </objectPr>
        </oleObject>
      </mc:Choice>
      <mc:Fallback>
        <oleObject progId="Equation.DSMT4" shapeId="3074" r:id="rId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31765-4A51-44D2-ABDF-09C92B790645}">
  <dimension ref="A2:Z50"/>
  <sheetViews>
    <sheetView tabSelected="1" workbookViewId="0">
      <selection activeCell="AD12" sqref="AD12"/>
    </sheetView>
  </sheetViews>
  <sheetFormatPr defaultRowHeight="15" x14ac:dyDescent="0.25"/>
  <sheetData>
    <row r="2" spans="1:25" x14ac:dyDescent="0.25">
      <c r="B2" t="s">
        <v>0</v>
      </c>
      <c r="C2" t="s">
        <v>22</v>
      </c>
      <c r="D2" t="s">
        <v>23</v>
      </c>
      <c r="E2" t="s">
        <v>24</v>
      </c>
      <c r="F2" t="s">
        <v>25</v>
      </c>
      <c r="G2" t="s">
        <v>26</v>
      </c>
      <c r="H2" t="s">
        <v>27</v>
      </c>
      <c r="I2" t="s">
        <v>28</v>
      </c>
      <c r="J2" t="s">
        <v>29</v>
      </c>
      <c r="L2" t="s">
        <v>59</v>
      </c>
      <c r="M2" t="s">
        <v>62</v>
      </c>
      <c r="N2" t="s">
        <v>63</v>
      </c>
      <c r="R2" t="s">
        <v>32</v>
      </c>
    </row>
    <row r="3" spans="1:25" ht="15.75" thickBot="1" x14ac:dyDescent="0.3">
      <c r="A3">
        <v>1</v>
      </c>
      <c r="B3" s="2">
        <v>4.0059055118110232</v>
      </c>
      <c r="C3" s="2">
        <v>8.8172572178477182E-2</v>
      </c>
      <c r="D3" s="2">
        <v>0</v>
      </c>
      <c r="E3" s="18">
        <v>1</v>
      </c>
      <c r="F3" s="18">
        <v>0</v>
      </c>
      <c r="G3" s="18">
        <v>1</v>
      </c>
      <c r="H3" s="18">
        <v>0</v>
      </c>
      <c r="I3" s="18">
        <v>1</v>
      </c>
      <c r="J3" s="18">
        <v>0</v>
      </c>
      <c r="K3" s="2"/>
      <c r="L3" s="2">
        <v>-2.4147878606946626E-2</v>
      </c>
      <c r="M3" s="2">
        <v>8.4590019640851388E-2</v>
      </c>
      <c r="N3" s="2">
        <f>S18+$S$19*E3+$S$20*F3+$S$21*G3+$S$22*H3+$S$23*I3+$J$3*J3</f>
        <v>8.9091410863298151E-2</v>
      </c>
    </row>
    <row r="4" spans="1:25" x14ac:dyDescent="0.25">
      <c r="A4">
        <v>2</v>
      </c>
      <c r="B4" s="2">
        <v>4.0321522309711293</v>
      </c>
      <c r="C4" s="2">
        <v>0.11441929133858331</v>
      </c>
      <c r="D4" s="2">
        <v>0.39269908169872414</v>
      </c>
      <c r="E4" s="18">
        <v>0.92387953251128674</v>
      </c>
      <c r="F4" s="18">
        <v>0.38268343236508978</v>
      </c>
      <c r="G4" s="18">
        <v>0.70710678118654757</v>
      </c>
      <c r="H4" s="18">
        <v>0.70710678118654746</v>
      </c>
      <c r="I4" s="18">
        <v>0.38268343236508984</v>
      </c>
      <c r="J4" s="18">
        <v>0.92387953251128674</v>
      </c>
      <c r="K4" s="2"/>
      <c r="L4" s="2">
        <v>-6.0667973779084602E-3</v>
      </c>
      <c r="M4" s="2">
        <v>0.15023961781373324</v>
      </c>
      <c r="N4" s="2">
        <f t="shared" ref="N4:N18" si="0">S19+$S$19*E4+$S$20*F4+$S$21*G4+$S$22*H4+$S$23*I4+$J$3*J4</f>
        <v>0.1519622256571572</v>
      </c>
      <c r="R4" s="5" t="s">
        <v>33</v>
      </c>
      <c r="S4" s="5"/>
      <c r="V4" t="s">
        <v>76</v>
      </c>
      <c r="W4" t="s">
        <v>79</v>
      </c>
      <c r="X4" t="s">
        <v>80</v>
      </c>
    </row>
    <row r="5" spans="1:25" x14ac:dyDescent="0.25">
      <c r="A5">
        <v>3</v>
      </c>
      <c r="B5" s="2">
        <v>3.9895013123359582</v>
      </c>
      <c r="C5" s="2">
        <v>7.1768372703412187E-2</v>
      </c>
      <c r="D5" s="2">
        <v>0.78539816339744828</v>
      </c>
      <c r="E5" s="18">
        <v>0.70710678118654757</v>
      </c>
      <c r="F5" s="18">
        <v>0.70710678118654746</v>
      </c>
      <c r="G5" s="18">
        <v>6.1257422745431001E-17</v>
      </c>
      <c r="H5" s="18">
        <v>1</v>
      </c>
      <c r="I5" s="18">
        <v>-0.70710678118654746</v>
      </c>
      <c r="J5" s="18">
        <v>0.70710678118654757</v>
      </c>
      <c r="K5" s="2"/>
      <c r="L5" s="2">
        <v>1.2937898756261064E-2</v>
      </c>
      <c r="M5" s="2">
        <v>5.7005312707210383E-2</v>
      </c>
      <c r="N5" s="2">
        <f t="shared" si="0"/>
        <v>5.3822348449044662E-2</v>
      </c>
      <c r="R5" t="s">
        <v>34</v>
      </c>
      <c r="S5">
        <v>0.99729786940626053</v>
      </c>
      <c r="U5" t="s">
        <v>81</v>
      </c>
      <c r="V5" s="7">
        <v>0.99100506720377801</v>
      </c>
      <c r="W5" s="7">
        <v>0.98903353670393668</v>
      </c>
      <c r="X5" s="7">
        <v>0.15480190706984465</v>
      </c>
    </row>
    <row r="6" spans="1:25" x14ac:dyDescent="0.25">
      <c r="A6">
        <v>4</v>
      </c>
      <c r="B6" s="2">
        <v>3.9304461942257216</v>
      </c>
      <c r="C6" s="2">
        <v>1.2713254593175627E-2</v>
      </c>
      <c r="D6" s="2">
        <v>1.1780972450961724</v>
      </c>
      <c r="E6" s="18">
        <v>0.38268343236508984</v>
      </c>
      <c r="F6" s="18">
        <v>0.92387953251128674</v>
      </c>
      <c r="G6" s="18">
        <v>-0.70710678118654746</v>
      </c>
      <c r="H6" s="18">
        <v>0.70710678118654757</v>
      </c>
      <c r="I6" s="18">
        <v>-0.92387953251128685</v>
      </c>
      <c r="J6" s="18">
        <v>-0.38268343236508967</v>
      </c>
      <c r="K6" s="2"/>
      <c r="L6" s="2">
        <v>2.9972917087134121E-2</v>
      </c>
      <c r="M6" s="2">
        <v>5.4635654491555767E-2</v>
      </c>
      <c r="N6" s="2">
        <f t="shared" si="0"/>
        <v>5.0476911273311206E-2</v>
      </c>
      <c r="R6" t="s">
        <v>35</v>
      </c>
      <c r="S6">
        <v>0.99460304032226676</v>
      </c>
      <c r="U6" t="s">
        <v>82</v>
      </c>
      <c r="V6">
        <v>1.9474756685540939E-11</v>
      </c>
      <c r="W6">
        <v>1.1042660142929836E-9</v>
      </c>
      <c r="X6">
        <v>0.13221140215013977</v>
      </c>
    </row>
    <row r="7" spans="1:25" x14ac:dyDescent="0.25">
      <c r="A7">
        <v>5</v>
      </c>
      <c r="B7" s="2">
        <v>3.848425196850394</v>
      </c>
      <c r="C7" s="2">
        <v>-6.9307742782152015E-2</v>
      </c>
      <c r="D7" s="2">
        <v>1.5707963267948966</v>
      </c>
      <c r="E7" s="18">
        <v>6.1257422745431001E-17</v>
      </c>
      <c r="F7" s="18">
        <v>1</v>
      </c>
      <c r="G7" s="18">
        <v>-1</v>
      </c>
      <c r="H7" s="18">
        <v>1.22514845490862E-16</v>
      </c>
      <c r="I7" s="18">
        <v>-1.83772268236293E-16</v>
      </c>
      <c r="J7" s="18">
        <v>-1</v>
      </c>
      <c r="K7" s="2"/>
      <c r="L7" s="2">
        <v>4.2444830496660979E-2</v>
      </c>
      <c r="M7" s="2">
        <v>1.8344618865440922E-3</v>
      </c>
      <c r="N7" s="2">
        <f t="shared" si="0"/>
        <v>1.8344618865441052E-3</v>
      </c>
      <c r="R7" t="s">
        <v>36</v>
      </c>
      <c r="S7" s="7">
        <v>0.99100506720377801</v>
      </c>
    </row>
    <row r="8" spans="1:25" x14ac:dyDescent="0.25">
      <c r="A8">
        <v>6</v>
      </c>
      <c r="B8" s="2">
        <v>3.8057742782152229</v>
      </c>
      <c r="C8" s="2">
        <v>-0.11195866141732314</v>
      </c>
      <c r="D8" s="2">
        <v>1.9634954084936207</v>
      </c>
      <c r="E8" s="18">
        <v>-0.38268343236508973</v>
      </c>
      <c r="F8" s="18">
        <v>0.92387953251128674</v>
      </c>
      <c r="G8" s="18">
        <v>-0.70710678118654768</v>
      </c>
      <c r="H8" s="18">
        <v>-0.70710678118654746</v>
      </c>
      <c r="I8" s="18">
        <v>0.92387953251128652</v>
      </c>
      <c r="J8" s="18">
        <v>-0.38268343236509039</v>
      </c>
      <c r="K8" s="2"/>
      <c r="L8" s="2">
        <v>4.8454903226417767E-2</v>
      </c>
      <c r="M8" s="2">
        <v>-0.11683634053295014</v>
      </c>
      <c r="N8" s="2">
        <f t="shared" si="0"/>
        <v>-0.10817620609225875</v>
      </c>
      <c r="R8" t="s">
        <v>37</v>
      </c>
      <c r="S8">
        <v>6.5396708744377653E-3</v>
      </c>
    </row>
    <row r="9" spans="1:25" ht="15.75" thickBot="1" x14ac:dyDescent="0.3">
      <c r="A9">
        <v>7</v>
      </c>
      <c r="B9" s="2">
        <v>3.8057742782152229</v>
      </c>
      <c r="C9" s="2">
        <v>-0.11195866141732314</v>
      </c>
      <c r="D9" s="2">
        <v>2.3561944901923448</v>
      </c>
      <c r="E9" s="18">
        <v>-0.70710678118654746</v>
      </c>
      <c r="F9" s="18">
        <v>0.70710678118654757</v>
      </c>
      <c r="G9" s="18">
        <v>-1.83772268236293E-16</v>
      </c>
      <c r="H9" s="18">
        <v>-1</v>
      </c>
      <c r="I9" s="18">
        <v>0.70710678118654768</v>
      </c>
      <c r="J9" s="18">
        <v>0.70710678118654735</v>
      </c>
      <c r="K9" s="2"/>
      <c r="L9" s="2">
        <v>4.708815618474399E-2</v>
      </c>
      <c r="M9" s="2">
        <v>-0.1153034487426399</v>
      </c>
      <c r="N9" s="2">
        <f t="shared" si="0"/>
        <v>-0.110298857288413</v>
      </c>
      <c r="R9" s="3" t="s">
        <v>38</v>
      </c>
      <c r="S9" s="3">
        <v>16</v>
      </c>
    </row>
    <row r="10" spans="1:25" x14ac:dyDescent="0.25">
      <c r="A10">
        <v>8</v>
      </c>
      <c r="B10" s="2">
        <v>3.8451443569553807</v>
      </c>
      <c r="C10" s="2">
        <v>-7.2588582677165281E-2</v>
      </c>
      <c r="D10" s="2">
        <v>2.748893571891069</v>
      </c>
      <c r="E10" s="18">
        <v>-0.92387953251128674</v>
      </c>
      <c r="F10" s="18">
        <v>0.38268343236508989</v>
      </c>
      <c r="G10" s="18">
        <v>0.70710678118654735</v>
      </c>
      <c r="H10" s="18">
        <v>-0.70710678118654768</v>
      </c>
      <c r="I10" s="18">
        <v>-0.38268343236508989</v>
      </c>
      <c r="J10" s="18">
        <v>0.92387953251128674</v>
      </c>
      <c r="K10" s="2"/>
      <c r="L10" s="2">
        <v>3.8552664219141691E-2</v>
      </c>
      <c r="M10" s="2">
        <v>-6.6550359867821277E-2</v>
      </c>
      <c r="N10" s="2">
        <f t="shared" si="0"/>
        <v>-6.8272967711245289E-2</v>
      </c>
    </row>
    <row r="11" spans="1:25" ht="15.75" thickBot="1" x14ac:dyDescent="0.3">
      <c r="A11">
        <v>9</v>
      </c>
      <c r="B11" s="2">
        <v>3.9238845144356951</v>
      </c>
      <c r="C11" s="2">
        <v>6.1515748031490958E-3</v>
      </c>
      <c r="D11" s="2">
        <v>3.1415926535897931</v>
      </c>
      <c r="E11" s="18">
        <v>-1</v>
      </c>
      <c r="F11" s="18">
        <v>1.22514845490862E-16</v>
      </c>
      <c r="G11" s="18">
        <v>1</v>
      </c>
      <c r="H11" s="18">
        <v>-2.45029690981724E-16</v>
      </c>
      <c r="I11" s="18">
        <v>-1</v>
      </c>
      <c r="J11" s="18">
        <v>3.67544536472586E-16</v>
      </c>
      <c r="K11" s="2"/>
      <c r="L11" s="2">
        <v>2.4147878606946463E-2</v>
      </c>
      <c r="M11" s="2">
        <v>2.9964135247071273E-4</v>
      </c>
      <c r="N11" s="2">
        <f t="shared" si="0"/>
        <v>-4.2017498699760993E-3</v>
      </c>
      <c r="R11" t="s">
        <v>39</v>
      </c>
    </row>
    <row r="12" spans="1:25" x14ac:dyDescent="0.25">
      <c r="A12">
        <v>10</v>
      </c>
      <c r="B12" s="2">
        <v>3.9599737532808401</v>
      </c>
      <c r="C12" s="2">
        <v>4.2240813648294129E-2</v>
      </c>
      <c r="D12" s="2">
        <v>3.5342917352885173</v>
      </c>
      <c r="E12" s="18">
        <v>-0.92387953251128685</v>
      </c>
      <c r="F12" s="18">
        <v>-0.38268343236508967</v>
      </c>
      <c r="G12" s="18">
        <v>0.70710678118654768</v>
      </c>
      <c r="H12" s="18">
        <v>0.70710678118654735</v>
      </c>
      <c r="I12" s="18">
        <v>-0.38268343236509056</v>
      </c>
      <c r="J12" s="18">
        <v>-0.92387953251128641</v>
      </c>
      <c r="K12" s="2"/>
      <c r="L12" s="2">
        <v>6.0667973779083041E-3</v>
      </c>
      <c r="M12" s="2">
        <v>4.8702259520557817E-2</v>
      </c>
      <c r="N12" s="2">
        <f t="shared" si="0"/>
        <v>4.6979651677133763E-2</v>
      </c>
      <c r="R12" s="4"/>
      <c r="S12" s="4" t="s">
        <v>44</v>
      </c>
      <c r="T12" s="4" t="s">
        <v>45</v>
      </c>
      <c r="U12" s="4" t="s">
        <v>46</v>
      </c>
      <c r="V12" s="4" t="s">
        <v>47</v>
      </c>
      <c r="W12" s="4" t="s">
        <v>48</v>
      </c>
    </row>
    <row r="13" spans="1:25" x14ac:dyDescent="0.25">
      <c r="A13">
        <v>11</v>
      </c>
      <c r="B13" s="2">
        <v>3.969816272965879</v>
      </c>
      <c r="C13" s="2">
        <v>5.2083333333333037E-2</v>
      </c>
      <c r="D13" s="2">
        <v>3.9269908169872414</v>
      </c>
      <c r="E13" s="18">
        <v>-0.70710678118654768</v>
      </c>
      <c r="F13" s="18">
        <v>-0.70710678118654746</v>
      </c>
      <c r="G13" s="18">
        <v>3.06287113727155E-16</v>
      </c>
      <c r="H13" s="18">
        <v>1</v>
      </c>
      <c r="I13" s="18">
        <v>0.70710678118654657</v>
      </c>
      <c r="J13" s="18">
        <v>-0.70710678118654846</v>
      </c>
      <c r="K13" s="2"/>
      <c r="L13" s="2">
        <v>-1.2937898756261227E-2</v>
      </c>
      <c r="M13" s="2">
        <v>5.5701150666146552E-2</v>
      </c>
      <c r="N13" s="2">
        <f t="shared" si="0"/>
        <v>5.8884114924312253E-2</v>
      </c>
      <c r="R13" t="s">
        <v>40</v>
      </c>
      <c r="S13">
        <v>6</v>
      </c>
      <c r="T13">
        <v>7.0934073787200888E-2</v>
      </c>
      <c r="U13">
        <v>1.1822345631200147E-2</v>
      </c>
      <c r="V13">
        <v>276.43426105974544</v>
      </c>
      <c r="W13">
        <v>1.1042660142929836E-9</v>
      </c>
      <c r="Y13" t="s">
        <v>77</v>
      </c>
    </row>
    <row r="14" spans="1:25" x14ac:dyDescent="0.25">
      <c r="A14">
        <v>12</v>
      </c>
      <c r="B14" s="2">
        <v>3.9501312335958008</v>
      </c>
      <c r="C14" s="2">
        <v>3.2398293963254776E-2</v>
      </c>
      <c r="D14" s="2">
        <v>4.3196898986859651</v>
      </c>
      <c r="E14" s="18">
        <v>-0.38268343236509034</v>
      </c>
      <c r="F14" s="18">
        <v>-0.92387953251128652</v>
      </c>
      <c r="G14" s="18">
        <v>-0.70710678118654668</v>
      </c>
      <c r="H14" s="18">
        <v>0.70710678118654835</v>
      </c>
      <c r="I14" s="18">
        <v>0.9238795325112874</v>
      </c>
      <c r="J14" s="18">
        <v>0.38268343236508806</v>
      </c>
      <c r="K14" s="2"/>
      <c r="L14" s="2">
        <v>-2.9972917087134263E-2</v>
      </c>
      <c r="M14" s="2">
        <v>2.4553754313195529E-2</v>
      </c>
      <c r="N14" s="2">
        <f t="shared" si="0"/>
        <v>2.8712497531440086E-2</v>
      </c>
      <c r="R14" t="s">
        <v>41</v>
      </c>
      <c r="S14">
        <v>9</v>
      </c>
      <c r="T14">
        <v>3.8490565631372646E-4</v>
      </c>
      <c r="U14">
        <v>4.2767295145969607E-5</v>
      </c>
    </row>
    <row r="15" spans="1:25" ht="15.75" thickBot="1" x14ac:dyDescent="0.3">
      <c r="A15">
        <v>13</v>
      </c>
      <c r="B15" s="2">
        <v>3.9041994750656168</v>
      </c>
      <c r="C15" s="2">
        <v>-1.3533464566929165E-2</v>
      </c>
      <c r="D15" s="2">
        <v>4.7123889803846897</v>
      </c>
      <c r="E15" s="18">
        <v>-1.83772268236293E-16</v>
      </c>
      <c r="F15" s="18">
        <v>-1</v>
      </c>
      <c r="G15" s="18">
        <v>-1</v>
      </c>
      <c r="H15" s="18">
        <v>3.67544536472586E-16</v>
      </c>
      <c r="I15" s="18">
        <v>5.51316804708879E-16</v>
      </c>
      <c r="J15" s="18">
        <v>1</v>
      </c>
      <c r="K15" s="2"/>
      <c r="L15" s="2">
        <v>-4.2444830496661139E-2</v>
      </c>
      <c r="M15" s="2">
        <v>-1.8296951889714513E-2</v>
      </c>
      <c r="N15" s="2">
        <f t="shared" si="0"/>
        <v>-1.8296951889714499E-2</v>
      </c>
      <c r="R15" s="3" t="s">
        <v>42</v>
      </c>
      <c r="S15" s="3">
        <v>15</v>
      </c>
      <c r="T15" s="3">
        <v>7.1318979443514618E-2</v>
      </c>
      <c r="U15" s="3"/>
      <c r="V15" s="3"/>
      <c r="W15" s="3"/>
    </row>
    <row r="16" spans="1:25" ht="15.75" thickBot="1" x14ac:dyDescent="0.3">
      <c r="A16">
        <v>14</v>
      </c>
      <c r="B16" s="2">
        <v>3.8746719160104983</v>
      </c>
      <c r="C16" s="2">
        <v>-4.3061023622047667E-2</v>
      </c>
      <c r="D16" s="2">
        <v>5.1050880620834143</v>
      </c>
      <c r="E16" s="18">
        <v>0.38268343236509</v>
      </c>
      <c r="F16" s="18">
        <v>-0.92387953251128663</v>
      </c>
      <c r="G16" s="18">
        <v>-0.70710678118654713</v>
      </c>
      <c r="H16" s="18">
        <v>-0.70710678118654791</v>
      </c>
      <c r="I16" s="18">
        <v>-0.92387953251128707</v>
      </c>
      <c r="J16" s="18">
        <v>0.38268343236508912</v>
      </c>
      <c r="K16" s="2"/>
      <c r="L16" s="2">
        <v>-4.8454903226417941E-2</v>
      </c>
      <c r="M16" s="2">
        <v>-3.9960347657150563E-2</v>
      </c>
      <c r="N16" s="2">
        <f t="shared" si="0"/>
        <v>-4.4119090875395103E-2</v>
      </c>
    </row>
    <row r="17" spans="1:26" x14ac:dyDescent="0.25">
      <c r="A17">
        <v>15</v>
      </c>
      <c r="B17" s="2">
        <v>3.8845144356955381</v>
      </c>
      <c r="C17" s="2">
        <v>-3.3218503937007871E-2</v>
      </c>
      <c r="D17" s="2">
        <v>5.497787143782138</v>
      </c>
      <c r="E17" s="18">
        <v>0.70710678118654735</v>
      </c>
      <c r="F17" s="18">
        <v>-0.70710678118654768</v>
      </c>
      <c r="G17" s="18">
        <v>-4.28801959218017E-16</v>
      </c>
      <c r="H17" s="18">
        <v>-1</v>
      </c>
      <c r="I17" s="18">
        <v>-0.70710678118654735</v>
      </c>
      <c r="J17" s="18">
        <v>-0.70710678118654768</v>
      </c>
      <c r="K17" s="2"/>
      <c r="L17" s="2">
        <v>-4.7088156184744157E-2</v>
      </c>
      <c r="M17" s="2">
        <v>-2.1550893237663619E-2</v>
      </c>
      <c r="N17" s="2">
        <f t="shared" si="0"/>
        <v>-2.4733857495829341E-2</v>
      </c>
      <c r="R17" s="4"/>
      <c r="S17" s="4" t="s">
        <v>49</v>
      </c>
      <c r="T17" s="4" t="s">
        <v>37</v>
      </c>
      <c r="U17" s="4" t="s">
        <v>50</v>
      </c>
      <c r="V17" s="4" t="s">
        <v>51</v>
      </c>
      <c r="W17" s="4" t="s">
        <v>52</v>
      </c>
      <c r="X17" s="4" t="s">
        <v>53</v>
      </c>
      <c r="Y17" s="4" t="s">
        <v>54</v>
      </c>
      <c r="Z17" s="4" t="s">
        <v>55</v>
      </c>
    </row>
    <row r="18" spans="1:26" x14ac:dyDescent="0.25">
      <c r="A18">
        <v>16</v>
      </c>
      <c r="B18" s="2">
        <v>3.9534120734908136</v>
      </c>
      <c r="C18" s="2">
        <v>3.5679133858267598E-2</v>
      </c>
      <c r="D18" s="2">
        <v>5.8904862254808616</v>
      </c>
      <c r="E18" s="18">
        <v>0.92387953251128652</v>
      </c>
      <c r="F18" s="18">
        <v>-0.38268343236509039</v>
      </c>
      <c r="G18" s="18">
        <v>0.70710678118654657</v>
      </c>
      <c r="H18" s="18">
        <v>-0.70710678118654846</v>
      </c>
      <c r="I18" s="18">
        <v>0.38268343236508628</v>
      </c>
      <c r="J18" s="18">
        <v>-0.92387953251128818</v>
      </c>
      <c r="K18" s="2"/>
      <c r="L18" s="2">
        <v>-3.8552664219141872E-2</v>
      </c>
      <c r="M18" s="2">
        <v>2.9805781559731022E-2</v>
      </c>
      <c r="N18" s="2">
        <f t="shared" si="0"/>
        <v>3.1528389403155027E-2</v>
      </c>
      <c r="R18" t="s">
        <v>43</v>
      </c>
      <c r="S18">
        <v>-7.6357805922047322E-17</v>
      </c>
      <c r="T18">
        <v>1.6349177186094413E-3</v>
      </c>
      <c r="U18">
        <v>-4.6704372368655036E-14</v>
      </c>
      <c r="V18">
        <v>1</v>
      </c>
      <c r="W18">
        <v>-3.6984408277381249E-3</v>
      </c>
      <c r="X18">
        <v>3.6984408277379722E-3</v>
      </c>
      <c r="Y18">
        <v>-3.6984408277381249E-3</v>
      </c>
      <c r="Z18">
        <v>3.6984408277379722E-3</v>
      </c>
    </row>
    <row r="19" spans="1:26" x14ac:dyDescent="0.25">
      <c r="R19" t="s">
        <v>56</v>
      </c>
      <c r="S19">
        <v>4.2145189144190368E-2</v>
      </c>
      <c r="T19">
        <v>2.3121228110215518E-3</v>
      </c>
      <c r="U19">
        <v>18.227919790112534</v>
      </c>
      <c r="V19">
        <v>2.0546744361876056E-8</v>
      </c>
      <c r="W19">
        <v>3.6914803965968843E-2</v>
      </c>
      <c r="X19">
        <v>4.7375574322411892E-2</v>
      </c>
      <c r="Y19">
        <v>3.6914803965968843E-2</v>
      </c>
      <c r="Z19">
        <v>4.7375574322411892E-2</v>
      </c>
    </row>
    <row r="20" spans="1:26" x14ac:dyDescent="0.25">
      <c r="R20" t="s">
        <v>57</v>
      </c>
      <c r="S20">
        <v>-2.4147878606946557E-2</v>
      </c>
      <c r="T20">
        <v>2.3121228110215518E-3</v>
      </c>
      <c r="U20">
        <v>-10.444029396638079</v>
      </c>
      <c r="V20">
        <v>2.4895532380076744E-6</v>
      </c>
      <c r="W20">
        <v>-2.9378263785168082E-2</v>
      </c>
      <c r="X20">
        <v>-1.8917493428725032E-2</v>
      </c>
      <c r="Y20">
        <v>-2.9378263785168082E-2</v>
      </c>
      <c r="Z20">
        <v>-1.8917493428725032E-2</v>
      </c>
    </row>
    <row r="21" spans="1:26" x14ac:dyDescent="0.25">
      <c r="R21" t="s">
        <v>60</v>
      </c>
      <c r="S21">
        <v>4.2444830496661076E-2</v>
      </c>
      <c r="T21">
        <v>2.3121228110215518E-3</v>
      </c>
      <c r="U21">
        <v>18.357515567223665</v>
      </c>
      <c r="V21">
        <v>1.9306851137719257E-8</v>
      </c>
      <c r="W21">
        <v>3.7214445318439551E-2</v>
      </c>
      <c r="X21">
        <v>4.7675215674882601E-2</v>
      </c>
      <c r="Y21">
        <v>3.7214445318439551E-2</v>
      </c>
      <c r="Z21">
        <v>4.7675215674882601E-2</v>
      </c>
    </row>
    <row r="22" spans="1:26" x14ac:dyDescent="0.25">
      <c r="R22" t="s">
        <v>61</v>
      </c>
      <c r="S22">
        <v>6.8427170990151734E-2</v>
      </c>
      <c r="T22">
        <v>2.3121228110215509E-3</v>
      </c>
      <c r="U22">
        <v>29.594955191813096</v>
      </c>
      <c r="V22">
        <v>2.8038015534779412E-10</v>
      </c>
      <c r="W22">
        <v>6.3196785811930209E-2</v>
      </c>
      <c r="X22">
        <v>7.3657556168373259E-2</v>
      </c>
      <c r="Y22">
        <v>6.3196785811930209E-2</v>
      </c>
      <c r="Z22">
        <v>7.3657556168373259E-2</v>
      </c>
    </row>
    <row r="23" spans="1:26" x14ac:dyDescent="0.25">
      <c r="R23" t="s">
        <v>64</v>
      </c>
      <c r="S23" s="7">
        <v>4.5013912224467914E-3</v>
      </c>
      <c r="T23">
        <v>2.3121228110215522E-3</v>
      </c>
      <c r="U23">
        <v>1.9468651063815969</v>
      </c>
      <c r="V23" s="7">
        <v>8.3385413720004811E-2</v>
      </c>
      <c r="W23">
        <v>-7.2899395577473436E-4</v>
      </c>
      <c r="X23">
        <v>9.7317764006683172E-3</v>
      </c>
      <c r="Y23">
        <v>-7.2899395577473436E-4</v>
      </c>
      <c r="Z23">
        <v>9.7317764006683172E-3</v>
      </c>
    </row>
    <row r="24" spans="1:26" ht="15.75" thickBot="1" x14ac:dyDescent="0.3">
      <c r="R24" s="3" t="s">
        <v>65</v>
      </c>
      <c r="S24" s="8">
        <v>1.8216271960611573E-3</v>
      </c>
      <c r="T24" s="3">
        <v>2.3121228110215509E-3</v>
      </c>
      <c r="U24" s="3">
        <v>0.78785918610280004</v>
      </c>
      <c r="V24" s="8">
        <v>0.45102969936450976</v>
      </c>
      <c r="W24" s="3">
        <v>-3.4087579821603653E-3</v>
      </c>
      <c r="X24" s="3">
        <v>7.0520123742826794E-3</v>
      </c>
      <c r="Y24" s="3">
        <v>-3.4087579821603653E-3</v>
      </c>
      <c r="Z24" s="3">
        <v>7.0520123742826794E-3</v>
      </c>
    </row>
    <row r="26" spans="1:26" x14ac:dyDescent="0.25">
      <c r="R26" s="6" t="s">
        <v>83</v>
      </c>
    </row>
    <row r="27" spans="1:26" x14ac:dyDescent="0.25">
      <c r="E27" t="s">
        <v>76</v>
      </c>
      <c r="R27" t="s">
        <v>74</v>
      </c>
    </row>
    <row r="32" spans="1:26" x14ac:dyDescent="0.25">
      <c r="B32" t="s">
        <v>75</v>
      </c>
      <c r="J32" t="s">
        <v>73</v>
      </c>
      <c r="R32" t="s">
        <v>76</v>
      </c>
    </row>
    <row r="50" spans="10:10" x14ac:dyDescent="0.25">
      <c r="J50" t="s">
        <v>88</v>
      </c>
    </row>
  </sheetData>
  <pageMargins left="0.7" right="0.7" top="0.75" bottom="0.75" header="0.3" footer="0.3"/>
  <drawing r:id="rId1"/>
  <legacyDrawing r:id="rId2"/>
  <oleObjects>
    <mc:AlternateContent xmlns:mc="http://schemas.openxmlformats.org/markup-compatibility/2006">
      <mc:Choice Requires="x14">
        <oleObject progId="Equation.DSMT4" shapeId="4097" r:id="rId3">
          <objectPr defaultSize="0" autoPict="0" r:id="rId4">
            <anchor moveWithCells="1">
              <from>
                <xdr:col>3</xdr:col>
                <xdr:colOff>590550</xdr:colOff>
                <xdr:row>27</xdr:row>
                <xdr:rowOff>76200</xdr:rowOff>
              </from>
              <to>
                <xdr:col>16</xdr:col>
                <xdr:colOff>323850</xdr:colOff>
                <xdr:row>29</xdr:row>
                <xdr:rowOff>95250</xdr:rowOff>
              </to>
            </anchor>
          </objectPr>
        </oleObject>
      </mc:Choice>
      <mc:Fallback>
        <oleObject progId="Equation.DSMT4" shapeId="4097"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
  <sheetViews>
    <sheetView topLeftCell="N1" workbookViewId="0">
      <selection activeCell="O30" sqref="O30"/>
    </sheetView>
  </sheetViews>
  <sheetFormatPr defaultRowHeight="15" x14ac:dyDescent="0.25"/>
  <sheetData>
    <row r="1" spans="1:33" x14ac:dyDescent="0.25">
      <c r="A1" s="20" t="s">
        <v>19</v>
      </c>
      <c r="B1" s="21" t="s">
        <v>20</v>
      </c>
      <c r="C1" s="21"/>
      <c r="D1" s="21"/>
      <c r="E1" s="21"/>
      <c r="F1" s="21"/>
      <c r="G1" s="21"/>
      <c r="H1" s="21"/>
      <c r="I1" s="21"/>
      <c r="J1" s="21"/>
      <c r="K1" s="21"/>
      <c r="L1" s="21"/>
      <c r="M1" s="21"/>
      <c r="N1" s="21"/>
      <c r="O1" s="21"/>
      <c r="P1" s="21"/>
      <c r="Q1" s="21"/>
      <c r="T1" t="s">
        <v>21</v>
      </c>
      <c r="U1">
        <v>0</v>
      </c>
      <c r="V1">
        <v>0.5</v>
      </c>
      <c r="W1">
        <v>1</v>
      </c>
      <c r="X1">
        <v>1.5</v>
      </c>
      <c r="Y1">
        <v>2</v>
      </c>
      <c r="Z1">
        <v>3</v>
      </c>
      <c r="AA1">
        <v>4</v>
      </c>
      <c r="AB1">
        <v>5</v>
      </c>
      <c r="AC1">
        <v>6</v>
      </c>
      <c r="AD1">
        <v>7</v>
      </c>
      <c r="AE1">
        <v>8</v>
      </c>
      <c r="AF1">
        <v>9</v>
      </c>
      <c r="AG1">
        <v>10</v>
      </c>
    </row>
    <row r="2" spans="1:33" x14ac:dyDescent="0.25">
      <c r="A2" s="20"/>
      <c r="B2">
        <v>1</v>
      </c>
      <c r="C2">
        <v>2</v>
      </c>
      <c r="D2">
        <v>3</v>
      </c>
      <c r="E2">
        <v>4</v>
      </c>
      <c r="F2">
        <v>5</v>
      </c>
      <c r="G2">
        <v>6</v>
      </c>
      <c r="H2">
        <v>7</v>
      </c>
      <c r="I2">
        <v>8</v>
      </c>
      <c r="J2">
        <v>9</v>
      </c>
      <c r="K2">
        <v>10</v>
      </c>
      <c r="L2">
        <v>11</v>
      </c>
      <c r="M2">
        <v>12</v>
      </c>
      <c r="N2">
        <v>13</v>
      </c>
      <c r="O2">
        <v>14</v>
      </c>
      <c r="P2">
        <v>15</v>
      </c>
      <c r="Q2">
        <v>16</v>
      </c>
      <c r="T2">
        <v>1</v>
      </c>
      <c r="U2">
        <v>1221</v>
      </c>
      <c r="V2">
        <v>1220</v>
      </c>
      <c r="W2">
        <v>1220</v>
      </c>
      <c r="X2">
        <v>1220</v>
      </c>
      <c r="Y2">
        <v>1219</v>
      </c>
      <c r="Z2">
        <v>1224</v>
      </c>
      <c r="AA2">
        <v>1245</v>
      </c>
      <c r="AB2">
        <v>1258</v>
      </c>
      <c r="AC2">
        <v>1265</v>
      </c>
      <c r="AD2">
        <v>1275</v>
      </c>
      <c r="AE2">
        <v>1285</v>
      </c>
      <c r="AF2">
        <v>1294</v>
      </c>
      <c r="AG2">
        <v>1304</v>
      </c>
    </row>
    <row r="3" spans="1:33" x14ac:dyDescent="0.25">
      <c r="A3" s="20"/>
      <c r="B3" s="21" t="s">
        <v>18</v>
      </c>
      <c r="C3" s="21"/>
      <c r="D3" s="21"/>
      <c r="E3" s="21"/>
      <c r="F3" s="21"/>
      <c r="G3" s="21"/>
      <c r="H3" s="21"/>
      <c r="I3" s="21"/>
      <c r="J3" s="21"/>
      <c r="K3" s="21"/>
      <c r="L3" s="21"/>
      <c r="M3" s="21"/>
      <c r="N3" s="21"/>
      <c r="O3" s="21"/>
      <c r="P3" s="21"/>
      <c r="Q3" s="21"/>
      <c r="T3">
        <v>2</v>
      </c>
      <c r="U3">
        <v>1229</v>
      </c>
      <c r="V3">
        <v>1230</v>
      </c>
      <c r="W3">
        <v>1232</v>
      </c>
      <c r="X3">
        <v>1232</v>
      </c>
      <c r="Y3">
        <v>1238</v>
      </c>
      <c r="Z3">
        <v>1242</v>
      </c>
      <c r="AA3">
        <v>1249</v>
      </c>
      <c r="AB3">
        <v>1254</v>
      </c>
      <c r="AC3">
        <v>1259</v>
      </c>
      <c r="AD3">
        <v>1272</v>
      </c>
      <c r="AE3">
        <v>1285</v>
      </c>
      <c r="AF3">
        <v>1296</v>
      </c>
      <c r="AG3">
        <v>1303</v>
      </c>
    </row>
    <row r="4" spans="1:33" x14ac:dyDescent="0.25">
      <c r="A4" t="s">
        <v>5</v>
      </c>
      <c r="B4">
        <v>1221</v>
      </c>
      <c r="C4">
        <v>1229</v>
      </c>
      <c r="D4">
        <v>1216</v>
      </c>
      <c r="E4">
        <v>1198</v>
      </c>
      <c r="F4">
        <v>1173</v>
      </c>
      <c r="G4">
        <v>1160</v>
      </c>
      <c r="H4">
        <v>1160</v>
      </c>
      <c r="I4">
        <v>1172</v>
      </c>
      <c r="J4">
        <v>1196</v>
      </c>
      <c r="K4">
        <v>1207</v>
      </c>
      <c r="L4">
        <v>1210</v>
      </c>
      <c r="M4">
        <v>1204</v>
      </c>
      <c r="N4">
        <v>1190</v>
      </c>
      <c r="O4">
        <v>1181</v>
      </c>
      <c r="P4">
        <v>1184</v>
      </c>
      <c r="Q4">
        <v>1205</v>
      </c>
      <c r="T4">
        <v>3</v>
      </c>
      <c r="U4">
        <v>1216</v>
      </c>
      <c r="V4">
        <v>1220</v>
      </c>
      <c r="W4">
        <v>1225</v>
      </c>
      <c r="X4">
        <v>1229</v>
      </c>
      <c r="Y4">
        <v>1232</v>
      </c>
      <c r="Z4">
        <v>1225</v>
      </c>
      <c r="AA4">
        <v>1225</v>
      </c>
      <c r="AB4">
        <v>1226</v>
      </c>
      <c r="AC4">
        <v>1238</v>
      </c>
      <c r="AD4">
        <v>1254</v>
      </c>
      <c r="AE4">
        <v>1268</v>
      </c>
      <c r="AF4">
        <v>1285</v>
      </c>
      <c r="AG4">
        <v>1297</v>
      </c>
    </row>
    <row r="5" spans="1:33" x14ac:dyDescent="0.25">
      <c r="A5" t="s">
        <v>6</v>
      </c>
      <c r="B5">
        <v>1220</v>
      </c>
      <c r="C5">
        <v>1230</v>
      </c>
      <c r="D5">
        <v>1220</v>
      </c>
      <c r="E5">
        <v>1202</v>
      </c>
      <c r="F5">
        <v>1176</v>
      </c>
      <c r="G5">
        <v>1162</v>
      </c>
      <c r="H5">
        <v>1162</v>
      </c>
      <c r="I5">
        <v>1177</v>
      </c>
      <c r="J5">
        <v>1195</v>
      </c>
      <c r="K5">
        <v>1205</v>
      </c>
      <c r="L5">
        <v>1211</v>
      </c>
      <c r="M5">
        <v>1207</v>
      </c>
      <c r="N5">
        <v>1190</v>
      </c>
      <c r="O5">
        <v>1185</v>
      </c>
      <c r="P5">
        <v>1196</v>
      </c>
      <c r="Q5">
        <v>1205</v>
      </c>
      <c r="T5">
        <v>4</v>
      </c>
      <c r="U5">
        <v>1198</v>
      </c>
      <c r="V5">
        <v>1202</v>
      </c>
      <c r="W5">
        <v>1202</v>
      </c>
      <c r="X5">
        <v>1210</v>
      </c>
      <c r="Y5">
        <v>1215</v>
      </c>
      <c r="Z5">
        <v>1212</v>
      </c>
      <c r="AA5">
        <v>1212</v>
      </c>
      <c r="AB5">
        <v>1215</v>
      </c>
      <c r="AC5">
        <v>1224</v>
      </c>
      <c r="AD5">
        <v>1234</v>
      </c>
      <c r="AE5">
        <v>1242</v>
      </c>
      <c r="AF5">
        <v>1249</v>
      </c>
      <c r="AG5">
        <v>1250</v>
      </c>
    </row>
    <row r="6" spans="1:33" x14ac:dyDescent="0.25">
      <c r="A6" t="s">
        <v>7</v>
      </c>
      <c r="B6">
        <v>1220</v>
      </c>
      <c r="C6">
        <v>1232</v>
      </c>
      <c r="D6">
        <v>1225</v>
      </c>
      <c r="E6">
        <v>1202</v>
      </c>
      <c r="F6">
        <v>1180</v>
      </c>
      <c r="G6">
        <v>1165</v>
      </c>
      <c r="H6">
        <v>1172</v>
      </c>
      <c r="I6">
        <v>1178</v>
      </c>
      <c r="J6">
        <v>1197</v>
      </c>
      <c r="K6">
        <v>1209</v>
      </c>
      <c r="L6">
        <v>1211</v>
      </c>
      <c r="M6">
        <v>1207</v>
      </c>
      <c r="N6">
        <v>1195</v>
      </c>
      <c r="O6">
        <v>1190</v>
      </c>
      <c r="P6">
        <v>1199</v>
      </c>
      <c r="Q6">
        <v>1207</v>
      </c>
      <c r="T6">
        <v>5</v>
      </c>
      <c r="U6">
        <v>1173</v>
      </c>
      <c r="V6">
        <v>1176</v>
      </c>
      <c r="W6">
        <v>1180</v>
      </c>
      <c r="X6">
        <v>1182</v>
      </c>
      <c r="Y6">
        <v>1190</v>
      </c>
      <c r="Z6">
        <v>1187</v>
      </c>
      <c r="AA6">
        <v>1191</v>
      </c>
      <c r="AB6">
        <v>1199</v>
      </c>
      <c r="AC6">
        <v>1215</v>
      </c>
      <c r="AD6">
        <v>1225</v>
      </c>
      <c r="AE6">
        <v>1236</v>
      </c>
      <c r="AF6">
        <v>1240</v>
      </c>
      <c r="AG6">
        <v>1245</v>
      </c>
    </row>
    <row r="7" spans="1:33" x14ac:dyDescent="0.25">
      <c r="A7" t="s">
        <v>8</v>
      </c>
      <c r="B7">
        <v>1220</v>
      </c>
      <c r="C7">
        <v>1232</v>
      </c>
      <c r="D7">
        <v>1229</v>
      </c>
      <c r="E7">
        <v>1210</v>
      </c>
      <c r="F7">
        <v>1182</v>
      </c>
      <c r="G7">
        <v>1169</v>
      </c>
      <c r="H7">
        <v>1179</v>
      </c>
      <c r="I7">
        <v>1188</v>
      </c>
      <c r="J7">
        <v>1204</v>
      </c>
      <c r="K7">
        <v>1212</v>
      </c>
      <c r="L7">
        <v>1218</v>
      </c>
      <c r="M7">
        <v>1217</v>
      </c>
      <c r="N7">
        <v>1202</v>
      </c>
      <c r="O7">
        <v>1198</v>
      </c>
      <c r="P7">
        <v>1202</v>
      </c>
      <c r="Q7">
        <v>1214</v>
      </c>
      <c r="T7">
        <v>6</v>
      </c>
      <c r="U7">
        <v>1160</v>
      </c>
      <c r="V7">
        <v>1162</v>
      </c>
      <c r="W7">
        <v>1165</v>
      </c>
      <c r="X7">
        <v>1169</v>
      </c>
      <c r="Y7">
        <v>1175</v>
      </c>
      <c r="Z7">
        <v>1173</v>
      </c>
      <c r="AA7">
        <v>1174</v>
      </c>
      <c r="AB7">
        <v>1182</v>
      </c>
      <c r="AC7">
        <v>1199</v>
      </c>
      <c r="AD7">
        <v>1212</v>
      </c>
      <c r="AE7">
        <v>1220</v>
      </c>
      <c r="AF7">
        <v>1228</v>
      </c>
      <c r="AG7">
        <v>1238</v>
      </c>
    </row>
    <row r="8" spans="1:33" x14ac:dyDescent="0.25">
      <c r="A8" t="s">
        <v>9</v>
      </c>
      <c r="B8">
        <v>1219</v>
      </c>
      <c r="C8">
        <v>1238</v>
      </c>
      <c r="D8">
        <v>1232</v>
      </c>
      <c r="E8">
        <v>1215</v>
      </c>
      <c r="F8">
        <v>1190</v>
      </c>
      <c r="G8">
        <v>1175</v>
      </c>
      <c r="H8">
        <v>1184</v>
      </c>
      <c r="I8">
        <v>1201</v>
      </c>
      <c r="J8">
        <v>1207</v>
      </c>
      <c r="K8">
        <v>1219</v>
      </c>
      <c r="L8">
        <v>1222</v>
      </c>
      <c r="M8">
        <v>1231</v>
      </c>
      <c r="N8">
        <v>1211</v>
      </c>
      <c r="O8">
        <v>1207</v>
      </c>
      <c r="P8">
        <v>1202</v>
      </c>
      <c r="Q8">
        <v>1222</v>
      </c>
      <c r="T8">
        <v>7</v>
      </c>
      <c r="U8">
        <v>1160</v>
      </c>
      <c r="V8">
        <v>1162</v>
      </c>
      <c r="W8">
        <v>1172</v>
      </c>
      <c r="X8">
        <v>1179</v>
      </c>
      <c r="Y8">
        <v>1184</v>
      </c>
      <c r="Z8">
        <v>1192</v>
      </c>
      <c r="AA8">
        <v>1205</v>
      </c>
      <c r="AB8">
        <v>1204</v>
      </c>
      <c r="AC8">
        <v>1208</v>
      </c>
      <c r="AD8">
        <v>1221</v>
      </c>
      <c r="AE8">
        <v>1229</v>
      </c>
      <c r="AF8">
        <v>1234</v>
      </c>
      <c r="AG8">
        <v>1236</v>
      </c>
    </row>
    <row r="9" spans="1:33" x14ac:dyDescent="0.25">
      <c r="A9" t="s">
        <v>10</v>
      </c>
      <c r="B9">
        <v>1224</v>
      </c>
      <c r="C9">
        <v>1242</v>
      </c>
      <c r="D9">
        <v>1225</v>
      </c>
      <c r="E9">
        <v>1212</v>
      </c>
      <c r="F9">
        <v>1187</v>
      </c>
      <c r="G9">
        <v>1173</v>
      </c>
      <c r="H9">
        <v>1192</v>
      </c>
      <c r="I9">
        <v>1202</v>
      </c>
      <c r="J9">
        <v>1210</v>
      </c>
      <c r="K9">
        <v>1214</v>
      </c>
      <c r="L9">
        <v>1221</v>
      </c>
      <c r="M9">
        <v>1228</v>
      </c>
      <c r="N9">
        <v>1205</v>
      </c>
      <c r="O9">
        <v>1199</v>
      </c>
      <c r="P9">
        <v>1205</v>
      </c>
      <c r="Q9">
        <v>1228</v>
      </c>
      <c r="T9">
        <v>8</v>
      </c>
      <c r="U9">
        <v>1172</v>
      </c>
      <c r="V9">
        <v>1177</v>
      </c>
      <c r="W9">
        <v>1178</v>
      </c>
      <c r="X9">
        <v>1188</v>
      </c>
      <c r="Y9">
        <v>1201</v>
      </c>
      <c r="Z9">
        <v>1202</v>
      </c>
      <c r="AA9">
        <v>1214</v>
      </c>
      <c r="AB9">
        <v>1241</v>
      </c>
      <c r="AC9">
        <v>1251</v>
      </c>
      <c r="AD9">
        <v>1264</v>
      </c>
      <c r="AE9">
        <v>1273</v>
      </c>
      <c r="AF9">
        <v>1276</v>
      </c>
      <c r="AG9">
        <v>1279</v>
      </c>
    </row>
    <row r="10" spans="1:33" x14ac:dyDescent="0.25">
      <c r="A10" t="s">
        <v>11</v>
      </c>
      <c r="B10">
        <v>1245</v>
      </c>
      <c r="C10">
        <v>1249</v>
      </c>
      <c r="D10">
        <v>1225</v>
      </c>
      <c r="E10">
        <v>1212</v>
      </c>
      <c r="F10">
        <v>1191</v>
      </c>
      <c r="G10">
        <v>1174</v>
      </c>
      <c r="H10">
        <v>1205</v>
      </c>
      <c r="I10">
        <v>1214</v>
      </c>
      <c r="J10">
        <v>1226</v>
      </c>
      <c r="K10">
        <v>1224</v>
      </c>
      <c r="L10">
        <v>1230</v>
      </c>
      <c r="M10">
        <v>1232</v>
      </c>
      <c r="N10">
        <v>1211</v>
      </c>
      <c r="O10">
        <v>1203</v>
      </c>
      <c r="P10">
        <v>1207</v>
      </c>
      <c r="Q10">
        <v>1236</v>
      </c>
      <c r="T10">
        <v>9</v>
      </c>
      <c r="U10">
        <v>1196</v>
      </c>
      <c r="V10">
        <v>1195</v>
      </c>
      <c r="W10">
        <v>1197</v>
      </c>
      <c r="X10">
        <v>1204</v>
      </c>
      <c r="Y10">
        <v>1207</v>
      </c>
      <c r="Z10">
        <v>1210</v>
      </c>
      <c r="AA10">
        <v>1226</v>
      </c>
      <c r="AB10">
        <v>1236</v>
      </c>
      <c r="AC10">
        <v>1249</v>
      </c>
      <c r="AD10">
        <v>1260</v>
      </c>
      <c r="AE10">
        <v>1269</v>
      </c>
      <c r="AF10">
        <v>1282</v>
      </c>
      <c r="AG10">
        <v>1295</v>
      </c>
    </row>
    <row r="11" spans="1:33" x14ac:dyDescent="0.25">
      <c r="A11" t="s">
        <v>12</v>
      </c>
      <c r="B11">
        <v>1258</v>
      </c>
      <c r="C11">
        <v>1254</v>
      </c>
      <c r="D11">
        <v>1226</v>
      </c>
      <c r="E11">
        <v>1215</v>
      </c>
      <c r="F11">
        <v>1199</v>
      </c>
      <c r="G11">
        <v>1182</v>
      </c>
      <c r="H11">
        <v>1204</v>
      </c>
      <c r="I11">
        <v>1241</v>
      </c>
      <c r="J11">
        <v>1236</v>
      </c>
      <c r="K11">
        <v>1237</v>
      </c>
      <c r="L11">
        <v>1255</v>
      </c>
      <c r="M11">
        <v>1244</v>
      </c>
      <c r="N11">
        <v>1219</v>
      </c>
      <c r="O11">
        <v>1216</v>
      </c>
      <c r="P11">
        <v>1222</v>
      </c>
      <c r="Q11">
        <v>1241</v>
      </c>
      <c r="T11">
        <v>10</v>
      </c>
      <c r="U11">
        <v>1207</v>
      </c>
      <c r="V11">
        <v>1205</v>
      </c>
      <c r="W11">
        <v>1209</v>
      </c>
      <c r="X11">
        <v>1212</v>
      </c>
      <c r="Y11">
        <v>1219</v>
      </c>
      <c r="Z11">
        <v>1214</v>
      </c>
      <c r="AA11">
        <v>1224</v>
      </c>
      <c r="AB11">
        <v>1237</v>
      </c>
      <c r="AC11">
        <v>1260</v>
      </c>
      <c r="AD11">
        <v>1280</v>
      </c>
      <c r="AE11">
        <v>1295</v>
      </c>
      <c r="AF11">
        <v>1307</v>
      </c>
      <c r="AG11">
        <v>1323</v>
      </c>
    </row>
    <row r="12" spans="1:33" x14ac:dyDescent="0.25">
      <c r="A12" t="s">
        <v>13</v>
      </c>
      <c r="B12">
        <v>1265</v>
      </c>
      <c r="C12">
        <v>1259</v>
      </c>
      <c r="D12">
        <v>1238</v>
      </c>
      <c r="E12">
        <v>1224</v>
      </c>
      <c r="F12">
        <v>1215</v>
      </c>
      <c r="G12">
        <v>1199</v>
      </c>
      <c r="H12">
        <v>1208</v>
      </c>
      <c r="I12">
        <v>1251</v>
      </c>
      <c r="J12">
        <v>1249</v>
      </c>
      <c r="K12">
        <v>1260</v>
      </c>
      <c r="L12">
        <v>1277</v>
      </c>
      <c r="M12">
        <v>1264</v>
      </c>
      <c r="N12">
        <v>1237</v>
      </c>
      <c r="O12">
        <v>1232</v>
      </c>
      <c r="P12">
        <v>1225</v>
      </c>
      <c r="Q12">
        <v>1240</v>
      </c>
      <c r="T12">
        <v>11</v>
      </c>
      <c r="U12">
        <v>1210</v>
      </c>
      <c r="V12">
        <v>1211</v>
      </c>
      <c r="W12">
        <v>1211</v>
      </c>
      <c r="X12">
        <v>1218</v>
      </c>
      <c r="Y12">
        <v>1222</v>
      </c>
      <c r="Z12">
        <v>1221</v>
      </c>
      <c r="AA12">
        <v>1230</v>
      </c>
      <c r="AB12">
        <v>1255</v>
      </c>
      <c r="AC12">
        <v>1277</v>
      </c>
      <c r="AD12">
        <v>1296</v>
      </c>
      <c r="AE12">
        <v>1304</v>
      </c>
      <c r="AF12">
        <v>1314</v>
      </c>
      <c r="AG12">
        <v>1321</v>
      </c>
    </row>
    <row r="13" spans="1:33" x14ac:dyDescent="0.25">
      <c r="A13" t="s">
        <v>14</v>
      </c>
      <c r="B13">
        <v>1275</v>
      </c>
      <c r="C13">
        <v>1272</v>
      </c>
      <c r="D13">
        <v>1254</v>
      </c>
      <c r="E13">
        <v>1234</v>
      </c>
      <c r="F13">
        <v>1225</v>
      </c>
      <c r="G13">
        <v>1212</v>
      </c>
      <c r="H13">
        <v>1221</v>
      </c>
      <c r="I13">
        <v>1264</v>
      </c>
      <c r="J13">
        <v>1260</v>
      </c>
      <c r="K13">
        <v>1280</v>
      </c>
      <c r="L13">
        <v>1296</v>
      </c>
      <c r="M13">
        <v>1269</v>
      </c>
      <c r="N13">
        <v>1244</v>
      </c>
      <c r="O13">
        <v>1244</v>
      </c>
      <c r="P13">
        <v>1234</v>
      </c>
      <c r="Q13">
        <v>1248</v>
      </c>
      <c r="T13">
        <v>12</v>
      </c>
      <c r="U13">
        <v>1204</v>
      </c>
      <c r="V13">
        <v>1207</v>
      </c>
      <c r="W13">
        <v>1207</v>
      </c>
      <c r="X13">
        <v>1217</v>
      </c>
      <c r="Y13">
        <v>1231</v>
      </c>
      <c r="Z13">
        <v>1228</v>
      </c>
      <c r="AA13">
        <v>1232</v>
      </c>
      <c r="AB13">
        <v>1244</v>
      </c>
      <c r="AC13">
        <v>1264</v>
      </c>
      <c r="AD13">
        <v>1269</v>
      </c>
      <c r="AE13">
        <v>1270</v>
      </c>
      <c r="AF13">
        <v>1277</v>
      </c>
      <c r="AG13">
        <v>1293</v>
      </c>
    </row>
    <row r="14" spans="1:33" x14ac:dyDescent="0.25">
      <c r="A14" t="s">
        <v>15</v>
      </c>
      <c r="B14">
        <v>1285</v>
      </c>
      <c r="C14">
        <v>1285</v>
      </c>
      <c r="D14">
        <v>1268</v>
      </c>
      <c r="E14">
        <v>1242</v>
      </c>
      <c r="F14">
        <v>1236</v>
      </c>
      <c r="G14">
        <v>1220</v>
      </c>
      <c r="H14">
        <v>1229</v>
      </c>
      <c r="I14">
        <v>1273</v>
      </c>
      <c r="J14">
        <v>1269</v>
      </c>
      <c r="K14">
        <v>1295</v>
      </c>
      <c r="L14">
        <v>1304</v>
      </c>
      <c r="M14">
        <v>1270</v>
      </c>
      <c r="N14">
        <v>1250</v>
      </c>
      <c r="O14">
        <v>1262</v>
      </c>
      <c r="P14">
        <v>1243</v>
      </c>
      <c r="Q14">
        <v>1259</v>
      </c>
      <c r="T14">
        <v>13</v>
      </c>
      <c r="U14">
        <v>1190</v>
      </c>
      <c r="V14">
        <v>1190</v>
      </c>
      <c r="W14">
        <v>1195</v>
      </c>
      <c r="X14">
        <v>1202</v>
      </c>
      <c r="Y14">
        <v>1211</v>
      </c>
      <c r="Z14">
        <v>1205</v>
      </c>
      <c r="AA14">
        <v>1211</v>
      </c>
      <c r="AB14">
        <v>1219</v>
      </c>
      <c r="AC14">
        <v>1237</v>
      </c>
      <c r="AD14">
        <v>1244</v>
      </c>
      <c r="AE14">
        <v>1250</v>
      </c>
      <c r="AF14">
        <v>1258</v>
      </c>
      <c r="AG14">
        <v>1268</v>
      </c>
    </row>
    <row r="15" spans="1:33" x14ac:dyDescent="0.25">
      <c r="A15" t="s">
        <v>16</v>
      </c>
      <c r="B15">
        <v>1294</v>
      </c>
      <c r="C15">
        <v>1296</v>
      </c>
      <c r="D15">
        <v>1285</v>
      </c>
      <c r="E15">
        <v>1249</v>
      </c>
      <c r="F15">
        <v>1240</v>
      </c>
      <c r="G15">
        <v>1228</v>
      </c>
      <c r="H15">
        <v>1234</v>
      </c>
      <c r="I15">
        <v>1276</v>
      </c>
      <c r="J15">
        <v>1282</v>
      </c>
      <c r="K15">
        <v>1307</v>
      </c>
      <c r="L15">
        <v>1314</v>
      </c>
      <c r="M15">
        <v>1277</v>
      </c>
      <c r="N15">
        <v>1258</v>
      </c>
      <c r="O15">
        <v>1272</v>
      </c>
      <c r="P15">
        <v>1250</v>
      </c>
      <c r="Q15">
        <v>1272</v>
      </c>
      <c r="T15">
        <v>14</v>
      </c>
      <c r="U15">
        <v>1181</v>
      </c>
      <c r="V15">
        <v>1185</v>
      </c>
      <c r="W15">
        <v>1190</v>
      </c>
      <c r="X15">
        <v>1198</v>
      </c>
      <c r="Y15">
        <v>1207</v>
      </c>
      <c r="Z15">
        <v>1199</v>
      </c>
      <c r="AA15">
        <v>1203</v>
      </c>
      <c r="AB15">
        <v>1216</v>
      </c>
      <c r="AC15">
        <v>1232</v>
      </c>
      <c r="AD15">
        <v>1244</v>
      </c>
      <c r="AE15">
        <v>1262</v>
      </c>
      <c r="AF15">
        <v>1272</v>
      </c>
      <c r="AG15">
        <v>1283</v>
      </c>
    </row>
    <row r="16" spans="1:33" x14ac:dyDescent="0.25">
      <c r="A16" t="s">
        <v>17</v>
      </c>
      <c r="B16">
        <v>1304</v>
      </c>
      <c r="C16">
        <v>1303</v>
      </c>
      <c r="D16">
        <v>1297</v>
      </c>
      <c r="E16">
        <v>1250</v>
      </c>
      <c r="F16">
        <v>1245</v>
      </c>
      <c r="G16">
        <v>1238</v>
      </c>
      <c r="H16">
        <v>1236</v>
      </c>
      <c r="I16">
        <v>1279</v>
      </c>
      <c r="J16">
        <v>1295</v>
      </c>
      <c r="K16">
        <v>1323</v>
      </c>
      <c r="L16">
        <v>1321</v>
      </c>
      <c r="M16">
        <v>1293</v>
      </c>
      <c r="N16">
        <v>1268</v>
      </c>
      <c r="O16">
        <v>1283</v>
      </c>
      <c r="P16">
        <v>1264</v>
      </c>
      <c r="Q16">
        <v>1289</v>
      </c>
      <c r="T16">
        <v>15</v>
      </c>
      <c r="U16">
        <v>1184</v>
      </c>
      <c r="V16">
        <v>1196</v>
      </c>
      <c r="W16">
        <v>1199</v>
      </c>
      <c r="X16">
        <v>1202</v>
      </c>
      <c r="Y16">
        <v>1202</v>
      </c>
      <c r="Z16">
        <v>1205</v>
      </c>
      <c r="AA16">
        <v>1207</v>
      </c>
      <c r="AB16">
        <v>1222</v>
      </c>
      <c r="AC16">
        <v>1225</v>
      </c>
      <c r="AD16">
        <v>1234</v>
      </c>
      <c r="AE16">
        <v>1243</v>
      </c>
      <c r="AF16">
        <v>1250</v>
      </c>
      <c r="AG16">
        <v>1264</v>
      </c>
    </row>
    <row r="17" spans="20:33" x14ac:dyDescent="0.25">
      <c r="T17">
        <v>16</v>
      </c>
      <c r="U17">
        <v>1205</v>
      </c>
      <c r="V17">
        <v>1205</v>
      </c>
      <c r="W17">
        <v>1207</v>
      </c>
      <c r="X17">
        <v>1214</v>
      </c>
      <c r="Y17">
        <v>1222</v>
      </c>
      <c r="Z17">
        <v>1228</v>
      </c>
      <c r="AA17">
        <v>1236</v>
      </c>
      <c r="AB17">
        <v>1241</v>
      </c>
      <c r="AC17">
        <v>1240</v>
      </c>
      <c r="AD17">
        <v>1248</v>
      </c>
      <c r="AE17">
        <v>1259</v>
      </c>
      <c r="AF17">
        <v>1272</v>
      </c>
      <c r="AG17">
        <v>1289</v>
      </c>
    </row>
  </sheetData>
  <mergeCells count="3">
    <mergeCell ref="A1:A3"/>
    <mergeCell ref="B1:Q1"/>
    <mergeCell ref="B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Plots</vt:lpstr>
      <vt:lpstr>Regression Mode 1</vt:lpstr>
      <vt:lpstr>Regression Mode 2</vt:lpstr>
      <vt:lpstr>Regression Mode 3</vt:lpstr>
      <vt:lpstr>Edge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Tran</dc:creator>
  <cp:lastModifiedBy>philip myers</cp:lastModifiedBy>
  <dcterms:created xsi:type="dcterms:W3CDTF">2015-12-01T18:21:16Z</dcterms:created>
  <dcterms:modified xsi:type="dcterms:W3CDTF">2025-02-18T23:24:14Z</dcterms:modified>
</cp:coreProperties>
</file>