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rblack/_dev/math-magik-lpp/scad/math-magik-lpp/"/>
    </mc:Choice>
  </mc:AlternateContent>
  <xr:revisionPtr revIDLastSave="0" documentId="13_ncr:1_{6C8401D5-3CC1-B945-997E-6D8A62546B93}" xr6:coauthVersionLast="47" xr6:coauthVersionMax="47" xr10:uidLastSave="{00000000-0000-0000-0000-000000000000}"/>
  <bookViews>
    <workbookView xWindow="0" yWindow="500" windowWidth="33600" windowHeight="188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" i="1" l="1"/>
  <c r="AC15" i="1"/>
  <c r="V38" i="1"/>
  <c r="V33" i="1"/>
  <c r="X33" i="1" s="1"/>
  <c r="V24" i="1"/>
  <c r="X24" i="1" s="1"/>
  <c r="X38" i="1"/>
  <c r="X13" i="1"/>
  <c r="X8" i="1"/>
  <c r="V13" i="1"/>
  <c r="V8" i="1"/>
  <c r="AC20" i="1"/>
  <c r="V29" i="1"/>
  <c r="AD9" i="1"/>
  <c r="AF14" i="1"/>
  <c r="AC14" i="1"/>
  <c r="AC12" i="1"/>
  <c r="V17" i="1"/>
  <c r="X17" i="1" s="1"/>
  <c r="V4" i="1"/>
  <c r="X4" i="1" s="1"/>
  <c r="X40" i="1"/>
  <c r="X39" i="1"/>
  <c r="X37" i="1"/>
  <c r="X36" i="1"/>
  <c r="X35" i="1"/>
  <c r="X34" i="1"/>
  <c r="X32" i="1"/>
  <c r="X31" i="1"/>
  <c r="X29" i="1"/>
  <c r="X28" i="1"/>
  <c r="X27" i="1"/>
  <c r="X26" i="1"/>
  <c r="X25" i="1"/>
  <c r="X23" i="1"/>
  <c r="X22" i="1"/>
  <c r="X21" i="1"/>
  <c r="X20" i="1"/>
  <c r="X19" i="1"/>
  <c r="X18" i="1"/>
  <c r="X15" i="1"/>
  <c r="X14" i="1"/>
  <c r="X12" i="1"/>
  <c r="X11" i="1"/>
  <c r="X10" i="1"/>
  <c r="X9" i="1"/>
  <c r="X7" i="1"/>
  <c r="X6" i="1"/>
  <c r="X3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D42" i="1"/>
  <c r="C42" i="1"/>
  <c r="E42" i="1"/>
  <c r="Y16" i="1" l="1"/>
  <c r="Y30" i="1"/>
  <c r="Y5" i="1"/>
  <c r="Y41" i="1"/>
  <c r="X42" i="1"/>
  <c r="Y42" i="1" l="1"/>
  <c r="Z42" i="1" s="1"/>
</calcChain>
</file>

<file path=xl/sharedStrings.xml><?xml version="1.0" encoding="utf-8"?>
<sst xmlns="http://schemas.openxmlformats.org/spreadsheetml/2006/main" count="67" uniqueCount="66">
  <si>
    <t>part</t>
  </si>
  <si>
    <t>maxx</t>
  </si>
  <si>
    <t>minx</t>
  </si>
  <si>
    <t>maxy</t>
  </si>
  <si>
    <t>miny</t>
  </si>
  <si>
    <t>maxz</t>
  </si>
  <si>
    <t>minz</t>
  </si>
  <si>
    <t>volume</t>
  </si>
  <si>
    <t>cgx</t>
  </si>
  <si>
    <t>cgy</t>
  </si>
  <si>
    <t>cgz</t>
  </si>
  <si>
    <t>ixx</t>
  </si>
  <si>
    <t>ixy</t>
  </si>
  <si>
    <t>ixz</t>
  </si>
  <si>
    <t>iyx</t>
  </si>
  <si>
    <t>iyy</t>
  </si>
  <si>
    <t>iyz</t>
  </si>
  <si>
    <t>izx</t>
  </si>
  <si>
    <t>izy</t>
  </si>
  <si>
    <t>izz</t>
  </si>
  <si>
    <t>/prop/blade/blade.json</t>
  </si>
  <si>
    <t>/prop/spar/spar.json</t>
  </si>
  <si>
    <t>/prop/wire_shaft/wire_shaft.json</t>
  </si>
  <si>
    <t>/stab/center/rib/rib.json</t>
  </si>
  <si>
    <t>/stab/center/spar/spar.json</t>
  </si>
  <si>
    <t>/stab/center/covering/covering.json</t>
  </si>
  <si>
    <t>/stab/left_tip/tip_rib/tip_rib.json</t>
  </si>
  <si>
    <t>/stab/left_tip/tip_arc/tip_arc.json</t>
  </si>
  <si>
    <t>/stab/left_tip/leading_edge/leading_edge.json</t>
  </si>
  <si>
    <t>/stab/left_tip/trailing_edge/trailing_edge.json</t>
  </si>
  <si>
    <t>/stab/left_tip/covering/covering.json</t>
  </si>
  <si>
    <t>/stab/stab_mount/stab_mount.json</t>
  </si>
  <si>
    <t>/stab/right_tip/right_tip.json</t>
  </si>
  <si>
    <t>/fuselage/rear_hook/rear_hook.json</t>
  </si>
  <si>
    <t>/fuselage/thrust_bearing/thrust_bearing.json</t>
  </si>
  <si>
    <t>/fuselage/fin/rib1/fin_rib1.json</t>
  </si>
  <si>
    <t>/fuselage/fin/rib2/fin_rib2.json</t>
  </si>
  <si>
    <t>/fuselage/fin/leading_edge/leading_edge.json</t>
  </si>
  <si>
    <t>/fuselage/fin/arc/fin_arc.json</t>
  </si>
  <si>
    <t>/fuselage/fin/trailing_edge/trailing_edge.json</t>
  </si>
  <si>
    <t>/fuselage/fin/covering/fin_covering.json</t>
  </si>
  <si>
    <t>/fuselage/tail_boom/tail_boom.json</t>
  </si>
  <si>
    <t>/fuselage/wing_post/wing_post.json</t>
  </si>
  <si>
    <t>/fuselage/stab_post/stab_post.json</t>
  </si>
  <si>
    <t>/fuselage/motor_stick/motor_stick.json</t>
  </si>
  <si>
    <t>/rubber_motor/rubber_motor.json</t>
  </si>
  <si>
    <t>/wing/center/rib/rib.json</t>
  </si>
  <si>
    <t>/wing/center/spar/spar.json</t>
  </si>
  <si>
    <t>/wing/center/covering/covering.json</t>
  </si>
  <si>
    <t>/wing/left_tip/tip_rib/tip_rib.json</t>
  </si>
  <si>
    <t>/wing/left_tip/tip_arc/tip_arc.json</t>
  </si>
  <si>
    <t>/wing/left_tip/leading_edge/leading_edge.json</t>
  </si>
  <si>
    <t>/wing/left_tip/trailing_edge/trailing_edge.json</t>
  </si>
  <si>
    <t>/wing/left_tip/covering/covering.json</t>
  </si>
  <si>
    <t>/wing/right_tip/right_tip.json</t>
  </si>
  <si>
    <t>/wing/Wing_mount/wing_mount.json</t>
  </si>
  <si>
    <t>density</t>
  </si>
  <si>
    <t>qty</t>
  </si>
  <si>
    <t>loop length</t>
  </si>
  <si>
    <t>thickness</t>
  </si>
  <si>
    <t>width</t>
  </si>
  <si>
    <t>weight</t>
  </si>
  <si>
    <t>motor</t>
  </si>
  <si>
    <t>density(oz/in^3</t>
  </si>
  <si>
    <t>covering</t>
  </si>
  <si>
    <t xml:space="preserve">density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</si>
</sst>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rgb="FF20212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2"/>
  <sheetViews>
    <sheetView tabSelected="1" workbookViewId="0">
      <selection activeCell="X2" sqref="X2"/>
    </sheetView>
  </sheetViews>
  <sheetFormatPr baseColWidth="10" defaultColWidth="8.83203125" defaultRowHeight="15" x14ac:dyDescent="0.2"/>
  <cols>
    <col min="1" max="1" width="37.1640625" bestFit="1" customWidth="1"/>
    <col min="12" max="20" width="0" hidden="1" customWidth="1"/>
    <col min="22" max="22" width="9.6640625" bestFit="1" customWidth="1"/>
  </cols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V1" t="s">
        <v>56</v>
      </c>
      <c r="W1" t="s">
        <v>57</v>
      </c>
    </row>
    <row r="2" spans="1:32" x14ac:dyDescent="0.2">
      <c r="A2" t="s">
        <v>20</v>
      </c>
      <c r="B2">
        <v>0.73941000000000001</v>
      </c>
      <c r="C2">
        <v>-0.26425399999999999</v>
      </c>
      <c r="D2">
        <v>2.36252</v>
      </c>
      <c r="E2">
        <v>-0.54508400000000001</v>
      </c>
      <c r="F2">
        <v>5.4829600000000003</v>
      </c>
      <c r="G2">
        <v>0.48296299999999998</v>
      </c>
      <c r="H2">
        <v>0.1916580415741104</v>
      </c>
      <c r="I2">
        <v>0.16133117364285449</v>
      </c>
      <c r="J2">
        <v>0.7361832762661582</v>
      </c>
      <c r="K2">
        <v>2.8567416443642868</v>
      </c>
      <c r="L2">
        <v>0.42714992393764151</v>
      </c>
      <c r="M2">
        <v>-1.8663818364773319E-3</v>
      </c>
      <c r="N2">
        <v>-3.7435857905642828E-2</v>
      </c>
      <c r="O2">
        <v>-1.8663818364773319E-3</v>
      </c>
      <c r="P2">
        <v>0.32578710569455033</v>
      </c>
      <c r="Q2">
        <v>1.4849514666591681E-2</v>
      </c>
      <c r="R2">
        <v>-3.7435857905642828E-2</v>
      </c>
      <c r="S2">
        <v>1.4849514666591681E-2</v>
      </c>
      <c r="T2">
        <v>0.11621595635377011</v>
      </c>
      <c r="V2">
        <v>5</v>
      </c>
      <c r="W2">
        <v>2</v>
      </c>
      <c r="X2" s="1">
        <f>H2*V2/(12*12*12)*493*W2</f>
        <v>0.54680216722243302</v>
      </c>
    </row>
    <row r="3" spans="1:32" x14ac:dyDescent="0.2">
      <c r="A3" t="s">
        <v>21</v>
      </c>
      <c r="B3">
        <v>3.125E-2</v>
      </c>
      <c r="C3">
        <v>-3.10993E-2</v>
      </c>
      <c r="D3">
        <v>3.125E-2</v>
      </c>
      <c r="E3">
        <v>-3.125E-2</v>
      </c>
      <c r="F3">
        <v>2</v>
      </c>
      <c r="G3">
        <v>-2</v>
      </c>
      <c r="H3">
        <v>7.1467906823272642E-3</v>
      </c>
      <c r="I3">
        <v>3.4051772021198587E-11</v>
      </c>
      <c r="J3">
        <v>0</v>
      </c>
      <c r="K3">
        <v>0</v>
      </c>
      <c r="L3">
        <v>6.5353170476311652E-3</v>
      </c>
      <c r="M3">
        <v>0</v>
      </c>
      <c r="N3">
        <v>0</v>
      </c>
      <c r="O3">
        <v>0</v>
      </c>
      <c r="P3">
        <v>6.535317047615858E-3</v>
      </c>
      <c r="Q3">
        <v>7.5791225147744016E-14</v>
      </c>
      <c r="R3">
        <v>0</v>
      </c>
      <c r="S3">
        <v>7.5791225147744016E-14</v>
      </c>
      <c r="T3">
        <v>2.3143140390015359E-6</v>
      </c>
      <c r="V3">
        <v>5</v>
      </c>
      <c r="W3">
        <v>1</v>
      </c>
      <c r="X3" s="1">
        <f t="shared" ref="X3:X4" si="0">H3*V3/(12*12*12)*493*W3</f>
        <v>1.0194929995333741E-2</v>
      </c>
    </row>
    <row r="4" spans="1:32" x14ac:dyDescent="0.2">
      <c r="A4" t="s">
        <v>22</v>
      </c>
      <c r="B4">
        <v>0.76</v>
      </c>
      <c r="C4">
        <v>-2.9999399999999999E-2</v>
      </c>
      <c r="D4">
        <v>9.9992799999999993E-3</v>
      </c>
      <c r="E4">
        <v>-9.9992799999999993E-3</v>
      </c>
      <c r="F4">
        <v>6.9999699999999998E-2</v>
      </c>
      <c r="G4">
        <v>-2.9999700000000001E-2</v>
      </c>
      <c r="H4">
        <v>2.9859057197776647E-4</v>
      </c>
      <c r="I4">
        <v>0.38482008253084082</v>
      </c>
      <c r="J4">
        <v>-6.8382565513115272E-12</v>
      </c>
      <c r="K4">
        <v>8.4609542102604858E-3</v>
      </c>
      <c r="L4">
        <v>1.2166719952331491E-7</v>
      </c>
      <c r="M4">
        <v>6.511682154945028E-16</v>
      </c>
      <c r="N4">
        <v>-2.5642642126997059E-7</v>
      </c>
      <c r="O4">
        <v>6.511682154945028E-16</v>
      </c>
      <c r="P4">
        <v>1.9565825503693109E-5</v>
      </c>
      <c r="Q4">
        <v>5.2051528163247796E-18</v>
      </c>
      <c r="R4">
        <v>-2.5642642126997059E-7</v>
      </c>
      <c r="S4">
        <v>5.2051528163247796E-18</v>
      </c>
      <c r="T4">
        <v>1.945907649056096E-5</v>
      </c>
      <c r="V4">
        <f>0.284*(12*12*12)</f>
        <v>490.75199999999995</v>
      </c>
      <c r="W4">
        <v>1</v>
      </c>
      <c r="X4" s="1">
        <f t="shared" si="0"/>
        <v>4.1806263163751044E-2</v>
      </c>
    </row>
    <row r="5" spans="1:32" x14ac:dyDescent="0.2">
      <c r="X5" s="1"/>
      <c r="Y5" s="1">
        <f>SUM(X2:X4)</f>
        <v>0.59880336038151782</v>
      </c>
    </row>
    <row r="6" spans="1:32" x14ac:dyDescent="0.2">
      <c r="A6" t="s">
        <v>23</v>
      </c>
      <c r="B6">
        <v>3.875</v>
      </c>
      <c r="C6">
        <v>0</v>
      </c>
      <c r="D6">
        <v>3.125E-2</v>
      </c>
      <c r="E6">
        <v>-3.125E-2</v>
      </c>
      <c r="F6">
        <v>0.13999900000000001</v>
      </c>
      <c r="G6">
        <v>0</v>
      </c>
      <c r="H6">
        <v>1.513588270366502E-2</v>
      </c>
      <c r="I6">
        <v>1.937499725775448</v>
      </c>
      <c r="J6">
        <v>6.0088646270541055E-11</v>
      </c>
      <c r="K6">
        <v>8.2307506780091189E-2</v>
      </c>
      <c r="L6">
        <v>1.7938116712388899E-5</v>
      </c>
      <c r="M6">
        <v>1.14634225541905E-11</v>
      </c>
      <c r="N6">
        <v>4.7543801768787364E-9</v>
      </c>
      <c r="O6">
        <v>1.14634225541905E-11</v>
      </c>
      <c r="P6">
        <v>1.8950491410100519E-2</v>
      </c>
      <c r="Q6">
        <v>6.6461386996626774E-15</v>
      </c>
      <c r="R6">
        <v>4.7543801768787364E-9</v>
      </c>
      <c r="S6">
        <v>6.6461386996626774E-15</v>
      </c>
      <c r="T6">
        <v>1.894240738404589E-2</v>
      </c>
      <c r="V6">
        <v>4</v>
      </c>
      <c r="W6">
        <v>5</v>
      </c>
      <c r="X6" s="1">
        <f t="shared" ref="X6:X15" si="1">H6*V6/(12*12*12)*493*W6</f>
        <v>8.6365627001236747E-2</v>
      </c>
    </row>
    <row r="7" spans="1:32" x14ac:dyDescent="0.2">
      <c r="A7" t="s">
        <v>24</v>
      </c>
      <c r="B7">
        <v>6.25E-2</v>
      </c>
      <c r="C7">
        <v>0</v>
      </c>
      <c r="D7">
        <v>3</v>
      </c>
      <c r="E7">
        <v>-3</v>
      </c>
      <c r="F7">
        <v>6.25E-2</v>
      </c>
      <c r="G7">
        <v>0</v>
      </c>
      <c r="H7">
        <v>2.34375E-2</v>
      </c>
      <c r="I7">
        <v>3.125E-2</v>
      </c>
      <c r="J7">
        <v>0</v>
      </c>
      <c r="K7">
        <v>3.125E-2</v>
      </c>
      <c r="L7">
        <v>7.032012939453125E-2</v>
      </c>
      <c r="M7">
        <v>0</v>
      </c>
      <c r="N7">
        <v>0</v>
      </c>
      <c r="O7">
        <v>0</v>
      </c>
      <c r="P7">
        <v>1.52587890625E-5</v>
      </c>
      <c r="Q7">
        <v>0</v>
      </c>
      <c r="R7">
        <v>0</v>
      </c>
      <c r="S7">
        <v>0</v>
      </c>
      <c r="T7">
        <v>7.032012939453125E-2</v>
      </c>
      <c r="V7">
        <v>4</v>
      </c>
      <c r="W7">
        <v>2</v>
      </c>
      <c r="X7" s="1">
        <f t="shared" si="1"/>
        <v>5.3493923611111105E-2</v>
      </c>
    </row>
    <row r="8" spans="1:32" x14ac:dyDescent="0.2">
      <c r="A8" t="s">
        <v>25</v>
      </c>
      <c r="B8">
        <v>4</v>
      </c>
      <c r="C8">
        <v>0</v>
      </c>
      <c r="D8">
        <v>6</v>
      </c>
      <c r="E8">
        <v>0</v>
      </c>
      <c r="F8">
        <v>0.08</v>
      </c>
      <c r="G8">
        <v>-1E-3</v>
      </c>
      <c r="H8">
        <v>-2.399996171394984E-2</v>
      </c>
      <c r="I8">
        <v>1.999998797039755</v>
      </c>
      <c r="J8">
        <v>3.000001785037782</v>
      </c>
      <c r="K8">
        <v>5.3499998562591862E-2</v>
      </c>
      <c r="L8">
        <v>-7.2012934420055824E-2</v>
      </c>
      <c r="M8">
        <v>-1.033767542402142E-7</v>
      </c>
      <c r="N8">
        <v>1.678354802359117E-9</v>
      </c>
      <c r="O8">
        <v>-1.033767542402142E-7</v>
      </c>
      <c r="P8">
        <v>-3.2013330691644207E-2</v>
      </c>
      <c r="Q8">
        <v>-2.4045196051272751E-9</v>
      </c>
      <c r="R8">
        <v>1.678354802359117E-9</v>
      </c>
      <c r="S8">
        <v>-2.4045196051272751E-9</v>
      </c>
      <c r="T8">
        <v>-0.1039999892313164</v>
      </c>
      <c r="V8">
        <f>AC20</f>
        <v>1.9999959999999999</v>
      </c>
      <c r="W8">
        <v>1</v>
      </c>
      <c r="X8" s="1">
        <f>ABS(H8)*V8/(12*12*12)*493*W8</f>
        <v>1.3694395209508128E-2</v>
      </c>
    </row>
    <row r="9" spans="1:32" x14ac:dyDescent="0.2">
      <c r="A9" t="s">
        <v>26</v>
      </c>
      <c r="B9">
        <v>3.125E-2</v>
      </c>
      <c r="C9">
        <v>0</v>
      </c>
      <c r="D9">
        <v>1.21875</v>
      </c>
      <c r="E9">
        <v>-1.21875</v>
      </c>
      <c r="F9">
        <v>3.125E-2</v>
      </c>
      <c r="G9">
        <v>0</v>
      </c>
      <c r="H9">
        <v>2.38037109375E-3</v>
      </c>
      <c r="I9">
        <v>1.5625E-2</v>
      </c>
      <c r="J9">
        <v>0</v>
      </c>
      <c r="K9">
        <v>1.5625E-2</v>
      </c>
      <c r="L9">
        <v>1.1787563562393191E-3</v>
      </c>
      <c r="M9">
        <v>0</v>
      </c>
      <c r="N9">
        <v>0</v>
      </c>
      <c r="O9">
        <v>0</v>
      </c>
      <c r="P9">
        <v>3.8743019104003912E-7</v>
      </c>
      <c r="Q9">
        <v>0</v>
      </c>
      <c r="R9">
        <v>0</v>
      </c>
      <c r="S9">
        <v>0</v>
      </c>
      <c r="T9">
        <v>1.1787563562393191E-3</v>
      </c>
      <c r="V9">
        <v>4</v>
      </c>
      <c r="W9">
        <v>1</v>
      </c>
      <c r="X9" s="1">
        <f t="shared" si="1"/>
        <v>2.716488308376736E-3</v>
      </c>
      <c r="AA9" t="s">
        <v>62</v>
      </c>
      <c r="AB9" t="s">
        <v>63</v>
      </c>
      <c r="AC9">
        <v>0.56000000000000005</v>
      </c>
      <c r="AD9">
        <f>AC9*(12*12*12)/16/AF14</f>
        <v>10.886400000000002</v>
      </c>
    </row>
    <row r="10" spans="1:32" x14ac:dyDescent="0.2">
      <c r="A10" t="s">
        <v>27</v>
      </c>
      <c r="B10">
        <v>0</v>
      </c>
      <c r="C10">
        <v>-1.5</v>
      </c>
      <c r="D10">
        <v>0</v>
      </c>
      <c r="E10">
        <v>-1.5</v>
      </c>
      <c r="F10">
        <v>3.125E-2</v>
      </c>
      <c r="G10">
        <v>0</v>
      </c>
      <c r="H10">
        <v>2.2756519586740369E-3</v>
      </c>
      <c r="I10">
        <v>-0.94469945581322201</v>
      </c>
      <c r="J10">
        <v>-0.94469932911993781</v>
      </c>
      <c r="K10">
        <v>1.5625003380485891E-2</v>
      </c>
      <c r="L10">
        <v>4.7490408786235748E-4</v>
      </c>
      <c r="M10">
        <v>4.357838105201997E-4</v>
      </c>
      <c r="N10">
        <v>-1.8205539486159609E-11</v>
      </c>
      <c r="O10">
        <v>4.357838105201997E-4</v>
      </c>
      <c r="P10">
        <v>4.7490358335253651E-4</v>
      </c>
      <c r="Q10">
        <v>-1.056174180232017E-11</v>
      </c>
      <c r="R10">
        <v>-1.8205539486159609E-11</v>
      </c>
      <c r="S10">
        <v>-1.056174180232017E-11</v>
      </c>
      <c r="T10">
        <v>9.4943728530912617E-4</v>
      </c>
      <c r="V10">
        <v>4</v>
      </c>
      <c r="W10">
        <v>1</v>
      </c>
      <c r="X10" s="1">
        <f t="shared" si="1"/>
        <v>2.5969824435793988E-3</v>
      </c>
    </row>
    <row r="11" spans="1:32" x14ac:dyDescent="0.2">
      <c r="A11" t="s">
        <v>28</v>
      </c>
      <c r="B11">
        <v>1.5</v>
      </c>
      <c r="C11">
        <v>0</v>
      </c>
      <c r="D11">
        <v>6.25E-2</v>
      </c>
      <c r="E11">
        <v>0</v>
      </c>
      <c r="F11">
        <v>6.25E-2</v>
      </c>
      <c r="G11">
        <v>0</v>
      </c>
      <c r="H11">
        <v>3.417949890717864E-3</v>
      </c>
      <c r="I11">
        <v>0.58928380003346503</v>
      </c>
      <c r="J11">
        <v>2.5111569725023979E-2</v>
      </c>
      <c r="K11">
        <v>2.5111569725023979E-2</v>
      </c>
      <c r="L11">
        <v>1.6020765546502629E-6</v>
      </c>
      <c r="M11">
        <v>5.946850777336656E-6</v>
      </c>
      <c r="N11">
        <v>5.9468456841663324E-6</v>
      </c>
      <c r="O11">
        <v>5.946850777336656E-6</v>
      </c>
      <c r="P11">
        <v>5.7169294656526622E-4</v>
      </c>
      <c r="Q11">
        <v>-6.1946851516014597E-8</v>
      </c>
      <c r="R11">
        <v>5.9468456841663324E-6</v>
      </c>
      <c r="S11">
        <v>-6.1946851516014597E-8</v>
      </c>
      <c r="T11">
        <v>5.7169294656526622E-4</v>
      </c>
      <c r="V11">
        <v>4</v>
      </c>
      <c r="W11">
        <v>1</v>
      </c>
      <c r="X11" s="1">
        <f t="shared" si="1"/>
        <v>3.9005770743608956E-3</v>
      </c>
      <c r="AB11" t="s">
        <v>58</v>
      </c>
      <c r="AC11">
        <v>16</v>
      </c>
    </row>
    <row r="12" spans="1:32" x14ac:dyDescent="0.2">
      <c r="A12" t="s">
        <v>29</v>
      </c>
      <c r="B12">
        <v>3</v>
      </c>
      <c r="C12">
        <v>0</v>
      </c>
      <c r="D12">
        <v>6.25E-2</v>
      </c>
      <c r="E12">
        <v>0</v>
      </c>
      <c r="F12">
        <v>6.25E-2</v>
      </c>
      <c r="G12">
        <v>0</v>
      </c>
      <c r="H12">
        <v>6.8358749461670714E-3</v>
      </c>
      <c r="I12">
        <v>1.178565115286996</v>
      </c>
      <c r="J12">
        <v>2.5111543166112811E-2</v>
      </c>
      <c r="K12">
        <v>2.5111543166112811E-2</v>
      </c>
      <c r="L12">
        <v>3.2041400942089151E-6</v>
      </c>
      <c r="M12">
        <v>2.378741971714051E-5</v>
      </c>
      <c r="N12">
        <v>2.378741971714051E-5</v>
      </c>
      <c r="O12">
        <v>2.378741971714051E-5</v>
      </c>
      <c r="P12">
        <v>4.5687111634798109E-3</v>
      </c>
      <c r="Q12">
        <v>-1.238946230262888E-7</v>
      </c>
      <c r="R12">
        <v>2.378741971714051E-5</v>
      </c>
      <c r="S12">
        <v>-1.238946230262888E-7</v>
      </c>
      <c r="T12">
        <v>4.5687111634798109E-3</v>
      </c>
      <c r="V12">
        <v>4</v>
      </c>
      <c r="W12">
        <v>1</v>
      </c>
      <c r="X12" s="1">
        <f t="shared" si="1"/>
        <v>7.8011258066212176E-3</v>
      </c>
      <c r="AB12" t="s">
        <v>60</v>
      </c>
      <c r="AC12">
        <f>3/32</f>
        <v>9.375E-2</v>
      </c>
    </row>
    <row r="13" spans="1:32" x14ac:dyDescent="0.2">
      <c r="A13" t="s">
        <v>30</v>
      </c>
      <c r="B13">
        <v>4</v>
      </c>
      <c r="C13">
        <v>0</v>
      </c>
      <c r="D13">
        <v>0</v>
      </c>
      <c r="E13">
        <v>-3</v>
      </c>
      <c r="F13">
        <v>0.14000000000000001</v>
      </c>
      <c r="G13">
        <v>2.9000000000000001E-2</v>
      </c>
      <c r="H13">
        <v>1.1485955106763869E-2</v>
      </c>
      <c r="I13">
        <v>2.074980464670038</v>
      </c>
      <c r="J13">
        <v>-1.449681575559588</v>
      </c>
      <c r="K13">
        <v>7.2871219557040262E-2</v>
      </c>
      <c r="L13">
        <v>8.2755331900136973E-3</v>
      </c>
      <c r="M13">
        <v>9.8373278474173098E-4</v>
      </c>
      <c r="N13">
        <v>7.5634081766944106E-6</v>
      </c>
      <c r="O13">
        <v>9.8373278474173098E-4</v>
      </c>
      <c r="P13">
        <v>1.446097934761046E-2</v>
      </c>
      <c r="Q13">
        <v>-2.3375178370925871E-4</v>
      </c>
      <c r="R13">
        <v>7.5634081766944106E-6</v>
      </c>
      <c r="S13">
        <v>-2.3375178370925871E-4</v>
      </c>
      <c r="T13">
        <v>2.271805031545153E-2</v>
      </c>
      <c r="V13">
        <f>AC20</f>
        <v>1.9999959999999999</v>
      </c>
      <c r="W13">
        <v>1</v>
      </c>
      <c r="X13" s="1">
        <f>ABS(H13)*V13/(12*12*12)*493*W13</f>
        <v>6.5538941463921894E-3</v>
      </c>
      <c r="AB13" t="s">
        <v>59</v>
      </c>
      <c r="AC13">
        <v>4.2000000000000003E-2</v>
      </c>
    </row>
    <row r="14" spans="1:32" x14ac:dyDescent="0.2">
      <c r="A14" t="s">
        <v>31</v>
      </c>
      <c r="B14">
        <v>4.6875E-2</v>
      </c>
      <c r="C14">
        <v>-4.6875E-2</v>
      </c>
      <c r="D14">
        <v>4.6875E-2</v>
      </c>
      <c r="E14">
        <v>-4.6875E-2</v>
      </c>
      <c r="F14">
        <v>0.125</v>
      </c>
      <c r="G14">
        <v>0</v>
      </c>
      <c r="H14">
        <v>4.7905086208643871E-4</v>
      </c>
      <c r="I14">
        <v>0</v>
      </c>
      <c r="J14">
        <v>0</v>
      </c>
      <c r="K14">
        <v>6.2500000277642159E-2</v>
      </c>
      <c r="L14">
        <v>1.003609786136778E-6</v>
      </c>
      <c r="M14">
        <v>0</v>
      </c>
      <c r="N14">
        <v>2.2944609175586571E-16</v>
      </c>
      <c r="O14">
        <v>0</v>
      </c>
      <c r="P14">
        <v>1.003609784100242E-6</v>
      </c>
      <c r="Q14">
        <v>0</v>
      </c>
      <c r="R14">
        <v>2.2944609175586571E-16</v>
      </c>
      <c r="S14">
        <v>0</v>
      </c>
      <c r="T14">
        <v>7.5969132779597178E-7</v>
      </c>
      <c r="V14">
        <v>5</v>
      </c>
      <c r="W14">
        <v>1</v>
      </c>
      <c r="X14" s="1">
        <f t="shared" si="1"/>
        <v>6.8336827259436999E-4</v>
      </c>
      <c r="AB14" t="s">
        <v>7</v>
      </c>
      <c r="AC14">
        <f>AC11*2*AC12*AC13</f>
        <v>0.126</v>
      </c>
      <c r="AF14">
        <f>0.7/0.126</f>
        <v>5.5555555555555554</v>
      </c>
    </row>
    <row r="15" spans="1:32" x14ac:dyDescent="0.2">
      <c r="A15" t="s">
        <v>32</v>
      </c>
      <c r="B15">
        <v>4</v>
      </c>
      <c r="C15">
        <v>0</v>
      </c>
      <c r="D15">
        <v>3</v>
      </c>
      <c r="E15">
        <v>0</v>
      </c>
      <c r="F15">
        <v>0.13999900000000001</v>
      </c>
      <c r="G15">
        <v>0</v>
      </c>
      <c r="H15">
        <v>2.618620768242241E-2</v>
      </c>
      <c r="I15">
        <v>2.227867197749402</v>
      </c>
      <c r="J15">
        <v>1.4876391150311841</v>
      </c>
      <c r="K15">
        <v>4.4272920527379613E-2</v>
      </c>
      <c r="L15">
        <v>2.443094091910462E-2</v>
      </c>
      <c r="M15">
        <v>-2.6262520579720121E-3</v>
      </c>
      <c r="N15">
        <v>6.5576843014311052E-5</v>
      </c>
      <c r="O15">
        <v>-2.6262520579720121E-3</v>
      </c>
      <c r="P15">
        <v>5.998800184872019E-2</v>
      </c>
      <c r="Q15">
        <v>3.3785269965213552E-4</v>
      </c>
      <c r="R15">
        <v>6.5576843014311052E-5</v>
      </c>
      <c r="S15">
        <v>3.3785269965213552E-4</v>
      </c>
      <c r="T15">
        <v>8.4361038460882026E-2</v>
      </c>
      <c r="V15">
        <v>4</v>
      </c>
      <c r="W15">
        <v>1</v>
      </c>
      <c r="X15" s="1">
        <f t="shared" si="1"/>
        <v>2.9883797193134835E-2</v>
      </c>
      <c r="AB15" t="s">
        <v>61</v>
      </c>
      <c r="AC15">
        <f>AC14*AD9</f>
        <v>1.3716864000000002</v>
      </c>
    </row>
    <row r="16" spans="1:32" x14ac:dyDescent="0.2">
      <c r="X16" s="1"/>
      <c r="Y16" s="1">
        <f>SUM(X6:X15)</f>
        <v>0.20769017906691559</v>
      </c>
    </row>
    <row r="17" spans="1:29" x14ac:dyDescent="0.2">
      <c r="A17" t="s">
        <v>33</v>
      </c>
      <c r="B17">
        <v>1.24998E-2</v>
      </c>
      <c r="C17">
        <v>-0.168909</v>
      </c>
      <c r="D17">
        <v>1.24998E-2</v>
      </c>
      <c r="E17">
        <v>-1.24998E-2</v>
      </c>
      <c r="F17">
        <v>0.21249999999999999</v>
      </c>
      <c r="G17">
        <v>-0.35730499999999998</v>
      </c>
      <c r="H17">
        <v>3.9976947565597328E-4</v>
      </c>
      <c r="I17">
        <v>-6.3973824190173112E-2</v>
      </c>
      <c r="J17">
        <v>-8.1826328780836274E-10</v>
      </c>
      <c r="K17">
        <v>-4.1179944791779388E-2</v>
      </c>
      <c r="L17">
        <v>1.301927348716779E-5</v>
      </c>
      <c r="M17">
        <v>2.1332699630350308E-14</v>
      </c>
      <c r="N17">
        <v>-1.215650644747022E-6</v>
      </c>
      <c r="O17">
        <v>2.1332699630350308E-14</v>
      </c>
      <c r="P17">
        <v>1.418261353546844E-5</v>
      </c>
      <c r="Q17">
        <v>-8.2500152193836857E-14</v>
      </c>
      <c r="R17">
        <v>-1.215650644747022E-6</v>
      </c>
      <c r="S17">
        <v>-8.2500152193836857E-14</v>
      </c>
      <c r="T17">
        <v>1.194548523148756E-6</v>
      </c>
      <c r="V17">
        <f>0.284*(12*12*12)</f>
        <v>490.75199999999995</v>
      </c>
      <c r="W17">
        <v>1</v>
      </c>
      <c r="X17" s="1">
        <f t="shared" ref="X17:X29" si="2">H17*V17/(12*12*12)*493*W17</f>
        <v>5.5972523825544122E-2</v>
      </c>
    </row>
    <row r="18" spans="1:29" x14ac:dyDescent="0.2">
      <c r="A18" t="s">
        <v>34</v>
      </c>
      <c r="B18">
        <v>0.5</v>
      </c>
      <c r="C18">
        <v>0</v>
      </c>
      <c r="D18">
        <v>3.125E-2</v>
      </c>
      <c r="E18">
        <v>-3.125E-2</v>
      </c>
      <c r="F18">
        <v>0.1875</v>
      </c>
      <c r="G18">
        <v>-3.125E-2</v>
      </c>
      <c r="H18">
        <v>1.470916144066692E-3</v>
      </c>
      <c r="I18">
        <v>0.26805454232844128</v>
      </c>
      <c r="J18">
        <v>2.4153067414014461E-11</v>
      </c>
      <c r="K18">
        <v>0.1167695198982734</v>
      </c>
      <c r="L18">
        <v>5.5946243902228048E-6</v>
      </c>
      <c r="M18">
        <v>-3.935667858853574E-13</v>
      </c>
      <c r="N18">
        <v>-2.613920320422108E-6</v>
      </c>
      <c r="O18">
        <v>-3.935667858853574E-13</v>
      </c>
      <c r="P18">
        <v>5.1007024298344391E-5</v>
      </c>
      <c r="Q18">
        <v>-2.12797412645192E-15</v>
      </c>
      <c r="R18">
        <v>-2.613920320422108E-6</v>
      </c>
      <c r="S18">
        <v>-2.12797412645192E-15</v>
      </c>
      <c r="T18">
        <v>4.6371966743778529E-5</v>
      </c>
      <c r="V18">
        <v>5</v>
      </c>
      <c r="W18">
        <v>1</v>
      </c>
      <c r="X18" s="1">
        <f t="shared" si="2"/>
        <v>2.0982686893080997E-3</v>
      </c>
    </row>
    <row r="19" spans="1:29" x14ac:dyDescent="0.2">
      <c r="A19" t="s">
        <v>35</v>
      </c>
      <c r="B19">
        <v>3.125E-2</v>
      </c>
      <c r="C19">
        <v>0</v>
      </c>
      <c r="D19">
        <v>2</v>
      </c>
      <c r="E19">
        <v>-2</v>
      </c>
      <c r="F19">
        <v>3.125E-2</v>
      </c>
      <c r="G19">
        <v>0</v>
      </c>
      <c r="H19">
        <v>3.90625E-3</v>
      </c>
      <c r="I19">
        <v>1.5625E-2</v>
      </c>
      <c r="J19">
        <v>0</v>
      </c>
      <c r="K19">
        <v>1.5625E-2</v>
      </c>
      <c r="L19">
        <v>5.2086512247721348E-3</v>
      </c>
      <c r="M19">
        <v>0</v>
      </c>
      <c r="N19">
        <v>0</v>
      </c>
      <c r="O19">
        <v>0</v>
      </c>
      <c r="P19">
        <v>6.3578287760416653E-7</v>
      </c>
      <c r="Q19">
        <v>0</v>
      </c>
      <c r="R19">
        <v>0</v>
      </c>
      <c r="S19">
        <v>0</v>
      </c>
      <c r="T19">
        <v>5.2086512247721348E-3</v>
      </c>
      <c r="V19" s="2">
        <v>4</v>
      </c>
      <c r="W19">
        <v>1</v>
      </c>
      <c r="X19" s="1">
        <f t="shared" si="2"/>
        <v>4.4578269675925927E-3</v>
      </c>
    </row>
    <row r="20" spans="1:29" x14ac:dyDescent="0.2">
      <c r="A20" t="s">
        <v>36</v>
      </c>
      <c r="B20">
        <v>3.125E-2</v>
      </c>
      <c r="C20">
        <v>0</v>
      </c>
      <c r="D20">
        <v>1.26562</v>
      </c>
      <c r="E20">
        <v>-1.26562</v>
      </c>
      <c r="F20">
        <v>3.125E-2</v>
      </c>
      <c r="G20">
        <v>0</v>
      </c>
      <c r="H20">
        <v>2.471914049237967E-3</v>
      </c>
      <c r="I20">
        <v>1.5625E-2</v>
      </c>
      <c r="J20">
        <v>0</v>
      </c>
      <c r="K20">
        <v>1.5625E-2</v>
      </c>
      <c r="L20">
        <v>1.3200335196946369E-3</v>
      </c>
      <c r="M20">
        <v>0</v>
      </c>
      <c r="N20">
        <v>-2.273736756549903E-14</v>
      </c>
      <c r="O20">
        <v>0</v>
      </c>
      <c r="P20">
        <v>4.0232982125113872E-7</v>
      </c>
      <c r="Q20">
        <v>0</v>
      </c>
      <c r="R20">
        <v>-2.273736756549903E-14</v>
      </c>
      <c r="S20">
        <v>0</v>
      </c>
      <c r="T20">
        <v>1.3200335196946369E-3</v>
      </c>
      <c r="V20">
        <v>4</v>
      </c>
      <c r="W20">
        <v>1</v>
      </c>
      <c r="X20" s="1">
        <f t="shared" si="2"/>
        <v>2.8209574682275871E-3</v>
      </c>
      <c r="AA20" t="s">
        <v>64</v>
      </c>
      <c r="AB20" t="s">
        <v>65</v>
      </c>
      <c r="AC20">
        <f xml:space="preserve"> 3.1*0.00064516/0.001</f>
        <v>1.9999959999999999</v>
      </c>
    </row>
    <row r="21" spans="1:29" x14ac:dyDescent="0.2">
      <c r="A21" t="s">
        <v>37</v>
      </c>
      <c r="B21">
        <v>3.125E-2</v>
      </c>
      <c r="C21">
        <v>0</v>
      </c>
      <c r="D21">
        <v>0.234375</v>
      </c>
      <c r="E21">
        <v>-0.234375</v>
      </c>
      <c r="F21">
        <v>3.125E-2</v>
      </c>
      <c r="G21">
        <v>0</v>
      </c>
      <c r="H21">
        <v>4.57763671875E-4</v>
      </c>
      <c r="I21">
        <v>1.5625E-2</v>
      </c>
      <c r="J21">
        <v>0</v>
      </c>
      <c r="K21">
        <v>1.5625E-2</v>
      </c>
      <c r="L21">
        <v>8.4191560745239258E-6</v>
      </c>
      <c r="M21">
        <v>0</v>
      </c>
      <c r="N21">
        <v>0</v>
      </c>
      <c r="O21">
        <v>0</v>
      </c>
      <c r="P21">
        <v>7.4505805969238281E-8</v>
      </c>
      <c r="Q21">
        <v>0</v>
      </c>
      <c r="R21">
        <v>0</v>
      </c>
      <c r="S21">
        <v>0</v>
      </c>
      <c r="T21">
        <v>8.4191560745239258E-6</v>
      </c>
      <c r="V21">
        <v>4</v>
      </c>
      <c r="W21">
        <v>1</v>
      </c>
      <c r="X21" s="1">
        <f t="shared" si="2"/>
        <v>5.2240159776475699E-4</v>
      </c>
    </row>
    <row r="22" spans="1:29" x14ac:dyDescent="0.2">
      <c r="A22" t="s">
        <v>38</v>
      </c>
      <c r="B22">
        <v>0</v>
      </c>
      <c r="C22">
        <v>-1.5</v>
      </c>
      <c r="D22">
        <v>0</v>
      </c>
      <c r="E22">
        <v>-1.5</v>
      </c>
      <c r="F22">
        <v>3.125E-2</v>
      </c>
      <c r="G22">
        <v>0</v>
      </c>
      <c r="H22">
        <v>2.2756519586740369E-3</v>
      </c>
      <c r="I22">
        <v>-0.94469945581322201</v>
      </c>
      <c r="J22">
        <v>-0.94469932911993781</v>
      </c>
      <c r="K22">
        <v>1.5625003380485891E-2</v>
      </c>
      <c r="L22">
        <v>4.7490408786235748E-4</v>
      </c>
      <c r="M22">
        <v>4.357838105201997E-4</v>
      </c>
      <c r="N22">
        <v>-1.8205539486159609E-11</v>
      </c>
      <c r="O22">
        <v>4.357838105201997E-4</v>
      </c>
      <c r="P22">
        <v>4.7490358335253651E-4</v>
      </c>
      <c r="Q22">
        <v>-1.056174180232017E-11</v>
      </c>
      <c r="R22">
        <v>-1.8205539486159609E-11</v>
      </c>
      <c r="S22">
        <v>-1.056174180232017E-11</v>
      </c>
      <c r="T22">
        <v>9.4943728530912617E-4</v>
      </c>
      <c r="V22">
        <v>4</v>
      </c>
      <c r="W22">
        <v>1</v>
      </c>
      <c r="X22" s="1">
        <f t="shared" si="2"/>
        <v>2.5969824435793988E-3</v>
      </c>
    </row>
    <row r="23" spans="1:29" x14ac:dyDescent="0.2">
      <c r="A23" t="s">
        <v>39</v>
      </c>
      <c r="B23">
        <v>3.125E-2</v>
      </c>
      <c r="C23">
        <v>0</v>
      </c>
      <c r="D23">
        <v>0.96875</v>
      </c>
      <c r="E23">
        <v>-0.96875</v>
      </c>
      <c r="F23">
        <v>3.125E-2</v>
      </c>
      <c r="G23">
        <v>0</v>
      </c>
      <c r="H23">
        <v>1.89208984375E-3</v>
      </c>
      <c r="I23">
        <v>1.5625E-2</v>
      </c>
      <c r="J23">
        <v>0</v>
      </c>
      <c r="K23">
        <v>1.5625E-2</v>
      </c>
      <c r="L23">
        <v>5.9204796950022387E-4</v>
      </c>
      <c r="M23">
        <v>0</v>
      </c>
      <c r="N23">
        <v>0</v>
      </c>
      <c r="O23">
        <v>0</v>
      </c>
      <c r="P23">
        <v>3.079573313395183E-7</v>
      </c>
      <c r="Q23">
        <v>0</v>
      </c>
      <c r="R23">
        <v>0</v>
      </c>
      <c r="S23">
        <v>0</v>
      </c>
      <c r="T23">
        <v>5.9204796950022387E-4</v>
      </c>
      <c r="V23">
        <v>4</v>
      </c>
      <c r="W23">
        <v>1</v>
      </c>
      <c r="X23" s="1">
        <f t="shared" si="2"/>
        <v>2.1592599374276621E-3</v>
      </c>
    </row>
    <row r="24" spans="1:29" x14ac:dyDescent="0.2">
      <c r="A24" t="s">
        <v>40</v>
      </c>
      <c r="B24">
        <v>4</v>
      </c>
      <c r="C24">
        <v>0</v>
      </c>
      <c r="D24">
        <v>0</v>
      </c>
      <c r="E24">
        <v>-2</v>
      </c>
      <c r="F24">
        <v>0.14000000000000001</v>
      </c>
      <c r="G24">
        <v>2.9000000000000001E-2</v>
      </c>
      <c r="H24">
        <v>7.4859802128533666E-3</v>
      </c>
      <c r="I24">
        <v>2.1150429131204969</v>
      </c>
      <c r="J24">
        <v>-0.95712043248696665</v>
      </c>
      <c r="K24">
        <v>7.3336395296663359E-2</v>
      </c>
      <c r="L24">
        <v>2.4038875079292889E-3</v>
      </c>
      <c r="M24">
        <v>5.4677849567048853E-4</v>
      </c>
      <c r="N24">
        <v>1.1629079419978171E-5</v>
      </c>
      <c r="O24">
        <v>5.4677849567048853E-4</v>
      </c>
      <c r="P24">
        <v>9.0900043979100995E-3</v>
      </c>
      <c r="Q24">
        <v>-1.010503920608834E-4</v>
      </c>
      <c r="R24">
        <v>1.1629079419978171E-5</v>
      </c>
      <c r="S24">
        <v>-1.010503920608834E-4</v>
      </c>
      <c r="T24">
        <v>1.1481835865255899E-2</v>
      </c>
      <c r="V24">
        <f xml:space="preserve"> 3.1*0.00064516/0.001</f>
        <v>1.9999959999999999</v>
      </c>
      <c r="W24">
        <v>1</v>
      </c>
      <c r="X24" s="1">
        <f>ABS(H24)*V24/(12*12*12)*493*W24</f>
        <v>4.2715056293521061E-3</v>
      </c>
    </row>
    <row r="25" spans="1:29" x14ac:dyDescent="0.2">
      <c r="A25" t="s">
        <v>41</v>
      </c>
      <c r="B25">
        <v>8.7963000000000005</v>
      </c>
      <c r="C25">
        <v>0</v>
      </c>
      <c r="D25">
        <v>4.6875E-2</v>
      </c>
      <c r="E25">
        <v>-4.6875E-2</v>
      </c>
      <c r="F25">
        <v>0.1875</v>
      </c>
      <c r="G25">
        <v>0</v>
      </c>
      <c r="H25">
        <v>0.1030812251071135</v>
      </c>
      <c r="I25">
        <v>3.6651162837762898</v>
      </c>
      <c r="J25">
        <v>0</v>
      </c>
      <c r="K25">
        <v>0.1197918168081718</v>
      </c>
      <c r="L25">
        <v>2.7403314812582549E-4</v>
      </c>
      <c r="M25">
        <v>0</v>
      </c>
      <c r="N25">
        <v>-4.3290503153417884E-3</v>
      </c>
      <c r="O25">
        <v>0</v>
      </c>
      <c r="P25">
        <v>0.60946736684365233</v>
      </c>
      <c r="Q25">
        <v>0</v>
      </c>
      <c r="R25">
        <v>-4.3290503153417884E-3</v>
      </c>
      <c r="S25">
        <v>0</v>
      </c>
      <c r="T25">
        <v>0.60934433159732748</v>
      </c>
      <c r="V25">
        <v>3.5</v>
      </c>
      <c r="W25">
        <v>1</v>
      </c>
      <c r="X25" s="1">
        <f t="shared" si="2"/>
        <v>0.102932091390234</v>
      </c>
    </row>
    <row r="26" spans="1:29" x14ac:dyDescent="0.2">
      <c r="A26" t="s">
        <v>42</v>
      </c>
      <c r="B26">
        <v>3.125E-2</v>
      </c>
      <c r="C26">
        <v>-3.125E-2</v>
      </c>
      <c r="D26">
        <v>3.125E-2</v>
      </c>
      <c r="E26">
        <v>-3.125E-2</v>
      </c>
      <c r="F26">
        <v>3.125</v>
      </c>
      <c r="G26">
        <v>0</v>
      </c>
      <c r="H26">
        <v>1.2101976943508669E-2</v>
      </c>
      <c r="I26">
        <v>0</v>
      </c>
      <c r="J26">
        <v>0</v>
      </c>
      <c r="K26">
        <v>1.549478882451266</v>
      </c>
      <c r="L26">
        <v>9.6994545900856363E-3</v>
      </c>
      <c r="M26">
        <v>0</v>
      </c>
      <c r="N26">
        <v>-1.9402553637822469E-12</v>
      </c>
      <c r="O26">
        <v>0</v>
      </c>
      <c r="P26">
        <v>9.699454590085442E-3</v>
      </c>
      <c r="Q26">
        <v>0</v>
      </c>
      <c r="R26">
        <v>-1.9402553637822469E-12</v>
      </c>
      <c r="S26">
        <v>0</v>
      </c>
      <c r="T26">
        <v>7.8163861901171484E-6</v>
      </c>
      <c r="V26">
        <v>5</v>
      </c>
      <c r="W26">
        <v>2</v>
      </c>
      <c r="X26" s="1">
        <f t="shared" si="2"/>
        <v>3.4527052275172304E-2</v>
      </c>
    </row>
    <row r="27" spans="1:29" x14ac:dyDescent="0.2">
      <c r="A27" t="s">
        <v>43</v>
      </c>
      <c r="B27">
        <v>3.125E-2</v>
      </c>
      <c r="C27">
        <v>-3.125E-2</v>
      </c>
      <c r="D27">
        <v>3.125E-2</v>
      </c>
      <c r="E27">
        <v>-3.125E-2</v>
      </c>
      <c r="F27">
        <v>0.625</v>
      </c>
      <c r="G27">
        <v>0</v>
      </c>
      <c r="H27">
        <v>2.3363519435086739E-3</v>
      </c>
      <c r="I27">
        <v>0</v>
      </c>
      <c r="J27">
        <v>0</v>
      </c>
      <c r="K27">
        <v>0.30125872629670541</v>
      </c>
      <c r="L27">
        <v>7.3204218632744178E-5</v>
      </c>
      <c r="M27">
        <v>0</v>
      </c>
      <c r="N27">
        <v>3.4106051316484808E-14</v>
      </c>
      <c r="O27">
        <v>0</v>
      </c>
      <c r="P27">
        <v>7.3204218632544793E-5</v>
      </c>
      <c r="Q27">
        <v>0</v>
      </c>
      <c r="R27">
        <v>3.4106051316484808E-14</v>
      </c>
      <c r="S27">
        <v>0</v>
      </c>
      <c r="T27">
        <v>1.4585574140754799E-6</v>
      </c>
      <c r="V27">
        <v>5</v>
      </c>
      <c r="W27">
        <v>2</v>
      </c>
      <c r="X27" s="1">
        <f t="shared" si="2"/>
        <v>6.6656337277186126E-3</v>
      </c>
    </row>
    <row r="28" spans="1:29" x14ac:dyDescent="0.2">
      <c r="A28" t="s">
        <v>44</v>
      </c>
      <c r="B28">
        <v>10</v>
      </c>
      <c r="C28">
        <v>0</v>
      </c>
      <c r="D28">
        <v>0.25</v>
      </c>
      <c r="E28">
        <v>-0.1875</v>
      </c>
      <c r="F28">
        <v>0.125</v>
      </c>
      <c r="G28">
        <v>0</v>
      </c>
      <c r="H28">
        <v>0.29567193779318279</v>
      </c>
      <c r="I28">
        <v>5.0220814925963406</v>
      </c>
      <c r="J28">
        <v>0.11521308527723791</v>
      </c>
      <c r="K28">
        <v>6.2499999909769878E-2</v>
      </c>
      <c r="L28">
        <v>1.9256795661922229E-3</v>
      </c>
      <c r="M28">
        <v>6.0629280059949766E-3</v>
      </c>
      <c r="N28">
        <v>-1.25386936944416E-10</v>
      </c>
      <c r="O28">
        <v>6.0629280059949766E-3</v>
      </c>
      <c r="P28">
        <v>2.333222297102949</v>
      </c>
      <c r="Q28">
        <v>8.3711336473779596E-13</v>
      </c>
      <c r="R28">
        <v>-1.25386936944416E-10</v>
      </c>
      <c r="S28">
        <v>8.3711336473779596E-13</v>
      </c>
      <c r="T28">
        <v>2.3343779976519001</v>
      </c>
      <c r="V28">
        <v>4</v>
      </c>
      <c r="W28">
        <v>1</v>
      </c>
      <c r="X28" s="1">
        <f t="shared" si="2"/>
        <v>0.33742191049083126</v>
      </c>
    </row>
    <row r="29" spans="1:29" x14ac:dyDescent="0.2">
      <c r="A29" t="s">
        <v>45</v>
      </c>
      <c r="B29">
        <v>10</v>
      </c>
      <c r="C29">
        <v>0</v>
      </c>
      <c r="D29">
        <v>0.125</v>
      </c>
      <c r="E29">
        <v>-0.125</v>
      </c>
      <c r="F29">
        <v>0.125</v>
      </c>
      <c r="G29">
        <v>-0.125</v>
      </c>
      <c r="H29">
        <v>0.49055015977258642</v>
      </c>
      <c r="I29">
        <v>5.0000000052901656</v>
      </c>
      <c r="J29">
        <v>0</v>
      </c>
      <c r="K29">
        <v>0</v>
      </c>
      <c r="L29">
        <v>3.8298962835666469E-3</v>
      </c>
      <c r="M29">
        <v>-3.0267983675003048E-10</v>
      </c>
      <c r="N29">
        <v>0</v>
      </c>
      <c r="O29">
        <v>-3.0267983675003048E-10</v>
      </c>
      <c r="P29">
        <v>4.089833038697531</v>
      </c>
      <c r="Q29">
        <v>0</v>
      </c>
      <c r="R29">
        <v>0</v>
      </c>
      <c r="S29">
        <v>0</v>
      </c>
      <c r="T29">
        <v>4.089833038716371</v>
      </c>
      <c r="V29">
        <f>AD9</f>
        <v>10.886400000000002</v>
      </c>
      <c r="W29">
        <v>1</v>
      </c>
      <c r="X29" s="1">
        <f t="shared" si="2"/>
        <v>1.5235997412376765</v>
      </c>
    </row>
    <row r="30" spans="1:29" x14ac:dyDescent="0.2">
      <c r="X30" s="1"/>
      <c r="Y30" s="1">
        <f>SUM(X17:X29)</f>
        <v>2.0800461556804288</v>
      </c>
    </row>
    <row r="31" spans="1:29" x14ac:dyDescent="0.2">
      <c r="A31" t="s">
        <v>46</v>
      </c>
      <c r="B31">
        <v>4.875</v>
      </c>
      <c r="C31">
        <v>0</v>
      </c>
      <c r="D31">
        <v>3.125E-2</v>
      </c>
      <c r="E31">
        <v>-3.125E-2</v>
      </c>
      <c r="F31">
        <v>0.257492</v>
      </c>
      <c r="G31">
        <v>0</v>
      </c>
      <c r="H31">
        <v>1.9042923361363741E-2</v>
      </c>
      <c r="I31">
        <v>2.4374980444964089</v>
      </c>
      <c r="J31">
        <v>1.990010244475308E-12</v>
      </c>
      <c r="K31">
        <v>0.16101917752548639</v>
      </c>
      <c r="L31">
        <v>7.6633161581657989E-5</v>
      </c>
      <c r="M31">
        <v>1.779720067605681E-11</v>
      </c>
      <c r="N31">
        <v>1.5855683961965569E-8</v>
      </c>
      <c r="O31">
        <v>1.779720067605681E-11</v>
      </c>
      <c r="P31">
        <v>3.7784155513381178E-2</v>
      </c>
      <c r="Q31">
        <v>-1.757970199861163E-13</v>
      </c>
      <c r="R31">
        <v>1.5855683961965569E-8</v>
      </c>
      <c r="S31">
        <v>-1.757970199861163E-13</v>
      </c>
      <c r="T31">
        <v>3.771992008821945E-2</v>
      </c>
      <c r="V31">
        <v>5</v>
      </c>
      <c r="W31">
        <v>3</v>
      </c>
      <c r="X31" s="1">
        <f t="shared" ref="X31:X40" si="3">H31*V31/(12*12*12)*493*W31</f>
        <v>8.1494455010002811E-2</v>
      </c>
    </row>
    <row r="32" spans="1:29" x14ac:dyDescent="0.2">
      <c r="A32" t="s">
        <v>47</v>
      </c>
      <c r="B32">
        <v>6.25E-2</v>
      </c>
      <c r="C32">
        <v>0</v>
      </c>
      <c r="D32">
        <v>6</v>
      </c>
      <c r="E32">
        <v>-6</v>
      </c>
      <c r="F32">
        <v>6.25E-2</v>
      </c>
      <c r="G32">
        <v>0</v>
      </c>
      <c r="H32">
        <v>4.6875E-2</v>
      </c>
      <c r="I32">
        <v>3.125E-2</v>
      </c>
      <c r="J32">
        <v>0</v>
      </c>
      <c r="K32">
        <v>3.125E-2</v>
      </c>
      <c r="L32">
        <v>0.5625152587890625</v>
      </c>
      <c r="M32">
        <v>0</v>
      </c>
      <c r="N32">
        <v>0</v>
      </c>
      <c r="O32">
        <v>0</v>
      </c>
      <c r="P32">
        <v>3.0517578125E-5</v>
      </c>
      <c r="Q32">
        <v>0</v>
      </c>
      <c r="R32">
        <v>0</v>
      </c>
      <c r="S32">
        <v>0</v>
      </c>
      <c r="T32">
        <v>0.5625152587890625</v>
      </c>
      <c r="V32">
        <v>6.5</v>
      </c>
      <c r="W32">
        <v>2</v>
      </c>
      <c r="X32" s="1">
        <f t="shared" si="3"/>
        <v>0.1738552517361111</v>
      </c>
    </row>
    <row r="33" spans="1:26" x14ac:dyDescent="0.2">
      <c r="A33" t="s">
        <v>48</v>
      </c>
      <c r="B33">
        <v>5</v>
      </c>
      <c r="C33">
        <v>0</v>
      </c>
      <c r="D33">
        <v>12</v>
      </c>
      <c r="E33">
        <v>0</v>
      </c>
      <c r="F33">
        <v>0.2</v>
      </c>
      <c r="G33">
        <v>-1E-3</v>
      </c>
      <c r="H33">
        <v>-6.0000215967496238E-2</v>
      </c>
      <c r="I33">
        <v>2.5000016349826351</v>
      </c>
      <c r="J33">
        <v>5.9999874685824626</v>
      </c>
      <c r="K33">
        <v>0.1324995883827737</v>
      </c>
      <c r="L33">
        <v>-0.72021865934643703</v>
      </c>
      <c r="M33">
        <v>2.0967808739280609E-6</v>
      </c>
      <c r="N33">
        <v>-5.4026758278952203E-8</v>
      </c>
      <c r="O33">
        <v>2.0967808739280609E-6</v>
      </c>
      <c r="P33">
        <v>-0.12521326185709161</v>
      </c>
      <c r="Q33">
        <v>1.6775882586556051E-7</v>
      </c>
      <c r="R33">
        <v>-5.4026758278952203E-8</v>
      </c>
      <c r="S33">
        <v>1.6775882586556051E-7</v>
      </c>
      <c r="T33">
        <v>-0.84500578293239448</v>
      </c>
      <c r="V33">
        <f xml:space="preserve"> 3.1*0.00064516/0.001</f>
        <v>1.9999959999999999</v>
      </c>
      <c r="W33">
        <v>1</v>
      </c>
      <c r="X33" s="1">
        <f>ABS(H33)*V33/(12*12*12)*493*W33</f>
        <v>3.4236165870095717E-2</v>
      </c>
    </row>
    <row r="34" spans="1:26" x14ac:dyDescent="0.2">
      <c r="A34" t="s">
        <v>49</v>
      </c>
      <c r="B34">
        <v>3.125E-2</v>
      </c>
      <c r="C34">
        <v>0</v>
      </c>
      <c r="D34">
        <v>1.46875</v>
      </c>
      <c r="E34">
        <v>-1.46875</v>
      </c>
      <c r="F34">
        <v>3.125E-2</v>
      </c>
      <c r="G34">
        <v>0</v>
      </c>
      <c r="H34">
        <v>2.86865234375E-3</v>
      </c>
      <c r="I34">
        <v>1.5625E-2</v>
      </c>
      <c r="J34">
        <v>0</v>
      </c>
      <c r="K34">
        <v>1.5625E-2</v>
      </c>
      <c r="L34">
        <v>2.063011129697164E-3</v>
      </c>
      <c r="M34">
        <v>0</v>
      </c>
      <c r="N34">
        <v>0</v>
      </c>
      <c r="O34">
        <v>0</v>
      </c>
      <c r="P34">
        <v>4.6690305074055983E-7</v>
      </c>
      <c r="Q34">
        <v>0</v>
      </c>
      <c r="R34">
        <v>0</v>
      </c>
      <c r="S34">
        <v>0</v>
      </c>
      <c r="T34">
        <v>2.063011129697164E-3</v>
      </c>
      <c r="V34">
        <v>5</v>
      </c>
      <c r="W34">
        <v>1</v>
      </c>
      <c r="X34" s="1">
        <f t="shared" si="3"/>
        <v>4.0921458491572629E-3</v>
      </c>
    </row>
    <row r="35" spans="1:26" x14ac:dyDescent="0.2">
      <c r="A35" t="s">
        <v>50</v>
      </c>
      <c r="B35">
        <v>0</v>
      </c>
      <c r="C35">
        <v>-2</v>
      </c>
      <c r="D35">
        <v>0</v>
      </c>
      <c r="E35">
        <v>-2</v>
      </c>
      <c r="F35">
        <v>3.125E-2</v>
      </c>
      <c r="G35">
        <v>0</v>
      </c>
      <c r="H35">
        <v>3.0420100586828389E-3</v>
      </c>
      <c r="I35">
        <v>-1.2628963812405061</v>
      </c>
      <c r="J35">
        <v>-1.2628968193432339</v>
      </c>
      <c r="K35">
        <v>1.5624996228514539E-2</v>
      </c>
      <c r="L35">
        <v>1.1342220980313229E-3</v>
      </c>
      <c r="M35">
        <v>1.041110315797256E-3</v>
      </c>
      <c r="N35">
        <v>1.789200212276966E-11</v>
      </c>
      <c r="O35">
        <v>1.041110315797256E-3</v>
      </c>
      <c r="P35">
        <v>1.134223368652086E-3</v>
      </c>
      <c r="Q35">
        <v>1.6442440758815489E-11</v>
      </c>
      <c r="R35">
        <v>1.789200212276966E-11</v>
      </c>
      <c r="S35">
        <v>1.6442440758815489E-11</v>
      </c>
      <c r="T35">
        <v>2.267950347633E-3</v>
      </c>
      <c r="V35">
        <v>5</v>
      </c>
      <c r="W35">
        <v>1</v>
      </c>
      <c r="X35" s="1">
        <f t="shared" si="3"/>
        <v>4.3394414320909709E-3</v>
      </c>
    </row>
    <row r="36" spans="1:26" x14ac:dyDescent="0.2">
      <c r="A36" t="s">
        <v>51</v>
      </c>
      <c r="B36">
        <v>1.4731099999999999</v>
      </c>
      <c r="C36">
        <v>0</v>
      </c>
      <c r="D36">
        <v>6.25E-2</v>
      </c>
      <c r="E36">
        <v>0</v>
      </c>
      <c r="F36">
        <v>6.25E-2</v>
      </c>
      <c r="G36">
        <v>0</v>
      </c>
      <c r="H36">
        <v>3.3566836888591451E-3</v>
      </c>
      <c r="I36">
        <v>0.57872052002125296</v>
      </c>
      <c r="J36">
        <v>2.5111580254258099E-2</v>
      </c>
      <c r="K36">
        <v>2.5111580254258099E-2</v>
      </c>
      <c r="L36">
        <v>1.5733610478390639E-6</v>
      </c>
      <c r="M36">
        <v>5.7355402075975659E-6</v>
      </c>
      <c r="N36">
        <v>5.7355404501294922E-6</v>
      </c>
      <c r="O36">
        <v>5.7355402075975659E-6</v>
      </c>
      <c r="P36">
        <v>5.4152463199950616E-4</v>
      </c>
      <c r="Q36">
        <v>-6.0836388663823725E-8</v>
      </c>
      <c r="R36">
        <v>5.7355404501294922E-6</v>
      </c>
      <c r="S36">
        <v>-6.0836388663823725E-8</v>
      </c>
      <c r="T36">
        <v>5.4152463199950616E-4</v>
      </c>
      <c r="V36">
        <v>5</v>
      </c>
      <c r="W36">
        <v>1</v>
      </c>
      <c r="X36" s="1">
        <f t="shared" si="3"/>
        <v>4.7883248223598339E-3</v>
      </c>
    </row>
    <row r="37" spans="1:26" x14ac:dyDescent="0.2">
      <c r="A37" t="s">
        <v>52</v>
      </c>
      <c r="B37">
        <v>3.4731100000000001</v>
      </c>
      <c r="C37">
        <v>0</v>
      </c>
      <c r="D37">
        <v>6.25E-2</v>
      </c>
      <c r="E37">
        <v>0</v>
      </c>
      <c r="F37">
        <v>6.25E-2</v>
      </c>
      <c r="G37">
        <v>0</v>
      </c>
      <c r="H37">
        <v>7.913885948558649E-3</v>
      </c>
      <c r="I37">
        <v>1.364425730465431</v>
      </c>
      <c r="J37">
        <v>2.5111517502208788E-2</v>
      </c>
      <c r="K37">
        <v>2.5111517502208788E-2</v>
      </c>
      <c r="L37">
        <v>3.7094279855761961E-6</v>
      </c>
      <c r="M37">
        <v>3.1881765326749988E-5</v>
      </c>
      <c r="N37">
        <v>3.188173913330262E-5</v>
      </c>
      <c r="O37">
        <v>3.1881765326749988E-5</v>
      </c>
      <c r="P37">
        <v>7.0883400848148967E-3</v>
      </c>
      <c r="Q37">
        <v>-1.434341065178463E-7</v>
      </c>
      <c r="R37">
        <v>3.188173913330262E-5</v>
      </c>
      <c r="S37">
        <v>-1.434341065178463E-7</v>
      </c>
      <c r="T37">
        <v>7.0883400848148967E-3</v>
      </c>
      <c r="V37">
        <v>5</v>
      </c>
      <c r="W37">
        <v>1</v>
      </c>
      <c r="X37" s="1">
        <f t="shared" si="3"/>
        <v>1.1289194943979786E-2</v>
      </c>
    </row>
    <row r="38" spans="1:26" x14ac:dyDescent="0.2">
      <c r="A38" t="s">
        <v>53</v>
      </c>
      <c r="B38">
        <v>5</v>
      </c>
      <c r="C38">
        <v>0</v>
      </c>
      <c r="D38">
        <v>0</v>
      </c>
      <c r="E38">
        <v>-3.47</v>
      </c>
      <c r="F38">
        <v>0.23899999999999999</v>
      </c>
      <c r="G38">
        <v>2.9000000000000001E-2</v>
      </c>
      <c r="H38">
        <v>1.6112420298441069E-2</v>
      </c>
      <c r="I38">
        <v>2.6160183892649811</v>
      </c>
      <c r="J38">
        <v>-1.7009771953299899</v>
      </c>
      <c r="K38">
        <v>0.10493244929583349</v>
      </c>
      <c r="L38">
        <v>1.492258070983888E-2</v>
      </c>
      <c r="M38">
        <v>2.288925839262157E-3</v>
      </c>
      <c r="N38">
        <v>3.9190112515023051E-5</v>
      </c>
      <c r="O38">
        <v>2.288925839262157E-3</v>
      </c>
      <c r="P38">
        <v>3.1554644545403909E-2</v>
      </c>
      <c r="Q38">
        <v>-6.2679360221534535E-4</v>
      </c>
      <c r="R38">
        <v>3.9190112515023051E-5</v>
      </c>
      <c r="S38">
        <v>-6.2679360221534535E-4</v>
      </c>
      <c r="T38">
        <v>4.6390150464297793E-2</v>
      </c>
      <c r="V38">
        <f xml:space="preserve"> 3.1*0.00064516/0.001</f>
        <v>1.9999959999999999</v>
      </c>
      <c r="W38">
        <v>1</v>
      </c>
      <c r="X38" s="1">
        <f>ABS(H38)*V38/(12*12*12)*493*W38</f>
        <v>9.1937584725521205E-3</v>
      </c>
    </row>
    <row r="39" spans="1:26" x14ac:dyDescent="0.2">
      <c r="A39" t="s">
        <v>54</v>
      </c>
      <c r="B39">
        <v>5</v>
      </c>
      <c r="C39">
        <v>0</v>
      </c>
      <c r="D39">
        <v>3.4731100000000001</v>
      </c>
      <c r="E39">
        <v>0</v>
      </c>
      <c r="F39">
        <v>0.24</v>
      </c>
      <c r="G39">
        <v>0</v>
      </c>
      <c r="H39">
        <v>3.3094568478663731E-2</v>
      </c>
      <c r="I39">
        <v>2.8182185365513339</v>
      </c>
      <c r="J39">
        <v>1.748853966346684</v>
      </c>
      <c r="K39">
        <v>6.2227074856648773E-2</v>
      </c>
      <c r="L39">
        <v>4.0452996693119053E-2</v>
      </c>
      <c r="M39">
        <v>-4.7768923962736576E-3</v>
      </c>
      <c r="N39">
        <v>2.5517957523806239E-4</v>
      </c>
      <c r="O39">
        <v>-4.7768923962736576E-3</v>
      </c>
      <c r="P39">
        <v>0.11171338662551381</v>
      </c>
      <c r="Q39">
        <v>8.006508707301737E-4</v>
      </c>
      <c r="R39">
        <v>2.5517957523806239E-4</v>
      </c>
      <c r="S39">
        <v>8.006508707301737E-4</v>
      </c>
      <c r="T39">
        <v>0.15195785874115811</v>
      </c>
      <c r="V39">
        <v>5</v>
      </c>
      <c r="W39">
        <v>1</v>
      </c>
      <c r="X39" s="1">
        <f t="shared" si="3"/>
        <v>4.7209555150408623E-2</v>
      </c>
    </row>
    <row r="40" spans="1:26" x14ac:dyDescent="0.2">
      <c r="A40" t="s">
        <v>55</v>
      </c>
      <c r="B40">
        <v>4.6875E-2</v>
      </c>
      <c r="C40">
        <v>-4.6875E-2</v>
      </c>
      <c r="D40">
        <v>4.6875E-2</v>
      </c>
      <c r="E40">
        <v>-4.6875E-2</v>
      </c>
      <c r="F40">
        <v>0.125</v>
      </c>
      <c r="G40">
        <v>0</v>
      </c>
      <c r="H40">
        <v>4.7905086208643871E-4</v>
      </c>
      <c r="I40">
        <v>0</v>
      </c>
      <c r="J40">
        <v>0</v>
      </c>
      <c r="K40">
        <v>6.2500000277642159E-2</v>
      </c>
      <c r="L40">
        <v>1.003609786136778E-6</v>
      </c>
      <c r="M40">
        <v>0</v>
      </c>
      <c r="N40">
        <v>2.2944609175586571E-16</v>
      </c>
      <c r="O40">
        <v>0</v>
      </c>
      <c r="P40">
        <v>1.003609784100242E-6</v>
      </c>
      <c r="Q40">
        <v>0</v>
      </c>
      <c r="R40">
        <v>2.2944609175586571E-16</v>
      </c>
      <c r="S40">
        <v>0</v>
      </c>
      <c r="T40">
        <v>7.5969132779597178E-7</v>
      </c>
      <c r="V40">
        <v>5</v>
      </c>
      <c r="W40">
        <v>2</v>
      </c>
      <c r="X40" s="1">
        <f t="shared" si="3"/>
        <v>1.36673654518874E-3</v>
      </c>
    </row>
    <row r="41" spans="1:26" x14ac:dyDescent="0.2">
      <c r="Y41" s="1">
        <f>SUM(X31:X40)</f>
        <v>0.37186502983194697</v>
      </c>
    </row>
    <row r="42" spans="1:26" x14ac:dyDescent="0.2">
      <c r="C42">
        <f t="shared" ref="C42:D42" si="4">SUM(C2:C40)</f>
        <v>-5.6505117</v>
      </c>
      <c r="D42">
        <f t="shared" si="4"/>
        <v>43.967499079999996</v>
      </c>
      <c r="E42">
        <f>SUM(E2:E40)</f>
        <v>-30.834453079999999</v>
      </c>
      <c r="F42">
        <f t="shared" ref="F42:T42" si="5">SUM(F2:F40)</f>
        <v>14.623199700000001</v>
      </c>
      <c r="G42">
        <f t="shared" si="5"/>
        <v>-1.9755917000000003</v>
      </c>
      <c r="H42">
        <f t="shared" si="5"/>
        <v>1.2636248713476346</v>
      </c>
      <c r="I42">
        <f t="shared" si="5"/>
        <v>35.879505332599507</v>
      </c>
      <c r="J42">
        <f t="shared" si="5"/>
        <v>5.9282502254905873</v>
      </c>
      <c r="K42">
        <f t="shared" si="5"/>
        <v>6.1893591441238369</v>
      </c>
      <c r="L42">
        <f t="shared" si="5"/>
        <v>0.39315759492734176</v>
      </c>
      <c r="M42">
        <f t="shared" si="5"/>
        <v>2.5948614781417219E-3</v>
      </c>
      <c r="N42">
        <f t="shared" si="5"/>
        <v>-4.1322535539196036E-2</v>
      </c>
      <c r="O42">
        <f t="shared" si="5"/>
        <v>2.5948614781417219E-3</v>
      </c>
      <c r="P42">
        <f t="shared" si="5"/>
        <v>7.5159219686563068</v>
      </c>
      <c r="Q42">
        <f t="shared" si="5"/>
        <v>1.5026197697303127E-2</v>
      </c>
      <c r="R42">
        <f t="shared" si="5"/>
        <v>-4.1322535539196036E-2</v>
      </c>
      <c r="S42">
        <f t="shared" si="5"/>
        <v>1.5026197697303127E-2</v>
      </c>
      <c r="T42">
        <f t="shared" si="5"/>
        <v>7.2345603489917067</v>
      </c>
      <c r="X42">
        <f t="shared" ref="X42" si="6">SUM(X2:X40)</f>
        <v>3.2584047249608092</v>
      </c>
      <c r="Y42">
        <f>SUM(Y2:Y41)</f>
        <v>3.2584047249608088</v>
      </c>
      <c r="Z42">
        <f>X42-Y42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Roie Black</cp:lastModifiedBy>
  <dcterms:created xsi:type="dcterms:W3CDTF">2021-08-15T18:49:03Z</dcterms:created>
  <dcterms:modified xsi:type="dcterms:W3CDTF">2021-08-16T23:56:22Z</dcterms:modified>
</cp:coreProperties>
</file>