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lack/_dev/nffs-symposium/live-2022/mmtime/data/"/>
    </mc:Choice>
  </mc:AlternateContent>
  <xr:revisionPtr revIDLastSave="0" documentId="13_ncr:1_{CAAB06F4-F77C-004C-9D00-EF6BDE988D1C}" xr6:coauthVersionLast="47" xr6:coauthVersionMax="47" xr10:uidLastSave="{00000000-0000-0000-0000-000000000000}"/>
  <bookViews>
    <workbookView xWindow="5460" yWindow="1480" windowWidth="28140" windowHeight="17440" xr2:uid="{6F3648B4-9E08-B641-B142-5EC1E81BAF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J82" i="1"/>
  <c r="J81" i="1"/>
  <c r="J80" i="1"/>
  <c r="J77" i="1"/>
  <c r="J76" i="1"/>
  <c r="J75" i="1"/>
  <c r="Y75" i="1" s="1"/>
  <c r="J74" i="1"/>
  <c r="J73" i="1"/>
  <c r="J72" i="1"/>
  <c r="J71" i="1"/>
  <c r="Y71" i="1" s="1"/>
  <c r="J68" i="1"/>
  <c r="J67" i="1"/>
  <c r="J66" i="1"/>
  <c r="J65" i="1"/>
  <c r="J64" i="1"/>
  <c r="J63" i="1"/>
  <c r="V83" i="1"/>
  <c r="U83" i="1"/>
  <c r="R83" i="1"/>
  <c r="S83" i="1" s="1"/>
  <c r="P83" i="1"/>
  <c r="N83" i="1"/>
  <c r="O83" i="1" s="1"/>
  <c r="AA82" i="1"/>
  <c r="Z82" i="1"/>
  <c r="W82" i="1"/>
  <c r="X82" i="1" s="1"/>
  <c r="V82" i="1"/>
  <c r="U82" i="1"/>
  <c r="T82" i="1"/>
  <c r="R82" i="1"/>
  <c r="S82" i="1" s="1"/>
  <c r="P82" i="1"/>
  <c r="Q82" i="1" s="1"/>
  <c r="O82" i="1"/>
  <c r="N82" i="1"/>
  <c r="Y82" i="1" s="1"/>
  <c r="Y81" i="1"/>
  <c r="X81" i="1"/>
  <c r="W81" i="1"/>
  <c r="V81" i="1"/>
  <c r="U81" i="1"/>
  <c r="T81" i="1" s="1"/>
  <c r="P81" i="1"/>
  <c r="R81" i="1" s="1"/>
  <c r="S81" i="1" s="1"/>
  <c r="N81" i="1"/>
  <c r="O81" i="1" s="1"/>
  <c r="W80" i="1"/>
  <c r="X80" i="1" s="1"/>
  <c r="V80" i="1"/>
  <c r="U80" i="1"/>
  <c r="T80" i="1" s="1"/>
  <c r="P80" i="1"/>
  <c r="Q80" i="1" s="1"/>
  <c r="N80" i="1"/>
  <c r="Y80" i="1" s="1"/>
  <c r="W77" i="1"/>
  <c r="X77" i="1" s="1"/>
  <c r="V77" i="1"/>
  <c r="U77" i="1"/>
  <c r="T77" i="1"/>
  <c r="P77" i="1"/>
  <c r="R77" i="1" s="1"/>
  <c r="S77" i="1" s="1"/>
  <c r="N77" i="1"/>
  <c r="Y77" i="1" s="1"/>
  <c r="AA76" i="1"/>
  <c r="Z76" i="1"/>
  <c r="W76" i="1"/>
  <c r="X76" i="1" s="1"/>
  <c r="V76" i="1"/>
  <c r="U76" i="1"/>
  <c r="T76" i="1"/>
  <c r="R76" i="1"/>
  <c r="S76" i="1" s="1"/>
  <c r="P76" i="1"/>
  <c r="Q76" i="1" s="1"/>
  <c r="O76" i="1"/>
  <c r="N76" i="1"/>
  <c r="Y76" i="1" s="1"/>
  <c r="X75" i="1"/>
  <c r="W75" i="1"/>
  <c r="V75" i="1"/>
  <c r="U75" i="1"/>
  <c r="T75" i="1" s="1"/>
  <c r="P75" i="1"/>
  <c r="Q75" i="1" s="1"/>
  <c r="N75" i="1"/>
  <c r="O75" i="1" s="1"/>
  <c r="W74" i="1"/>
  <c r="X74" i="1" s="1"/>
  <c r="V74" i="1"/>
  <c r="U74" i="1"/>
  <c r="T74" i="1"/>
  <c r="P74" i="1"/>
  <c r="R74" i="1" s="1"/>
  <c r="S74" i="1" s="1"/>
  <c r="N74" i="1"/>
  <c r="O74" i="1" s="1"/>
  <c r="W73" i="1"/>
  <c r="X73" i="1" s="1"/>
  <c r="V73" i="1"/>
  <c r="U73" i="1"/>
  <c r="T73" i="1"/>
  <c r="Q73" i="1"/>
  <c r="P73" i="1"/>
  <c r="R73" i="1" s="1"/>
  <c r="S73" i="1" s="1"/>
  <c r="N73" i="1"/>
  <c r="O73" i="1" s="1"/>
  <c r="AA72" i="1"/>
  <c r="Z72" i="1"/>
  <c r="W72" i="1"/>
  <c r="X72" i="1" s="1"/>
  <c r="V72" i="1"/>
  <c r="U72" i="1"/>
  <c r="T72" i="1"/>
  <c r="R72" i="1"/>
  <c r="S72" i="1" s="1"/>
  <c r="P72" i="1"/>
  <c r="Q72" i="1" s="1"/>
  <c r="O72" i="1"/>
  <c r="N72" i="1"/>
  <c r="Z71" i="1"/>
  <c r="W71" i="1"/>
  <c r="X71" i="1" s="1"/>
  <c r="V71" i="1"/>
  <c r="U71" i="1"/>
  <c r="T71" i="1" s="1"/>
  <c r="R71" i="1"/>
  <c r="S71" i="1" s="1"/>
  <c r="Q71" i="1"/>
  <c r="P71" i="1"/>
  <c r="O71" i="1"/>
  <c r="AA71" i="1" s="1"/>
  <c r="N71" i="1"/>
  <c r="T68" i="1"/>
  <c r="T67" i="1"/>
  <c r="T66" i="1"/>
  <c r="T65" i="1"/>
  <c r="T64" i="1"/>
  <c r="T63" i="1"/>
  <c r="AA68" i="1"/>
  <c r="Z68" i="1"/>
  <c r="Y68" i="1"/>
  <c r="W68" i="1"/>
  <c r="X68" i="1" s="1"/>
  <c r="V68" i="1"/>
  <c r="U68" i="1"/>
  <c r="P68" i="1"/>
  <c r="R68" i="1" s="1"/>
  <c r="S68" i="1" s="1"/>
  <c r="AA67" i="1"/>
  <c r="Z67" i="1"/>
  <c r="Y67" i="1"/>
  <c r="X67" i="1"/>
  <c r="W67" i="1"/>
  <c r="V67" i="1"/>
  <c r="U67" i="1"/>
  <c r="P67" i="1"/>
  <c r="Q67" i="1" s="1"/>
  <c r="AA66" i="1"/>
  <c r="Z66" i="1"/>
  <c r="Y66" i="1"/>
  <c r="W66" i="1"/>
  <c r="X66" i="1" s="1"/>
  <c r="V66" i="1"/>
  <c r="U66" i="1"/>
  <c r="P66" i="1"/>
  <c r="R66" i="1" s="1"/>
  <c r="S66" i="1" s="1"/>
  <c r="AA65" i="1"/>
  <c r="Z65" i="1"/>
  <c r="Y65" i="1"/>
  <c r="X65" i="1"/>
  <c r="W65" i="1"/>
  <c r="V65" i="1"/>
  <c r="U65" i="1"/>
  <c r="P65" i="1"/>
  <c r="R65" i="1" s="1"/>
  <c r="S65" i="1" s="1"/>
  <c r="AA64" i="1"/>
  <c r="Z64" i="1"/>
  <c r="Y64" i="1"/>
  <c r="W64" i="1"/>
  <c r="X64" i="1" s="1"/>
  <c r="V64" i="1"/>
  <c r="U64" i="1"/>
  <c r="P64" i="1"/>
  <c r="R64" i="1" s="1"/>
  <c r="S64" i="1" s="1"/>
  <c r="AA63" i="1"/>
  <c r="Z63" i="1"/>
  <c r="Y63" i="1"/>
  <c r="X63" i="1"/>
  <c r="W63" i="1"/>
  <c r="V63" i="1"/>
  <c r="U63" i="1"/>
  <c r="P63" i="1"/>
  <c r="Q63" i="1" s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P34" i="1"/>
  <c r="R34" i="1" s="1"/>
  <c r="S34" i="1" s="1"/>
  <c r="R60" i="1"/>
  <c r="S60" i="1" s="1"/>
  <c r="P60" i="1"/>
  <c r="Q60" i="1" s="1"/>
  <c r="P59" i="1"/>
  <c r="R59" i="1" s="1"/>
  <c r="S59" i="1" s="1"/>
  <c r="R58" i="1"/>
  <c r="S58" i="1" s="1"/>
  <c r="P58" i="1"/>
  <c r="Q58" i="1" s="1"/>
  <c r="P57" i="1"/>
  <c r="R57" i="1" s="1"/>
  <c r="S57" i="1" s="1"/>
  <c r="R56" i="1"/>
  <c r="S56" i="1" s="1"/>
  <c r="P56" i="1"/>
  <c r="Q56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J60" i="1"/>
  <c r="X60" i="1"/>
  <c r="J59" i="1"/>
  <c r="X59" i="1"/>
  <c r="J58" i="1"/>
  <c r="X58" i="1"/>
  <c r="J57" i="1"/>
  <c r="X57" i="1"/>
  <c r="J56" i="1"/>
  <c r="X56" i="1"/>
  <c r="J55" i="1"/>
  <c r="R55" i="1"/>
  <c r="S55" i="1" s="1"/>
  <c r="X55" i="1"/>
  <c r="J54" i="1"/>
  <c r="R54" i="1"/>
  <c r="S54" i="1" s="1"/>
  <c r="X54" i="1"/>
  <c r="J53" i="1"/>
  <c r="R53" i="1"/>
  <c r="S53" i="1" s="1"/>
  <c r="X53" i="1"/>
  <c r="J52" i="1"/>
  <c r="R52" i="1"/>
  <c r="S52" i="1" s="1"/>
  <c r="X52" i="1"/>
  <c r="J51" i="1"/>
  <c r="R51" i="1"/>
  <c r="S51" i="1"/>
  <c r="X51" i="1"/>
  <c r="J50" i="1"/>
  <c r="R50" i="1"/>
  <c r="S50" i="1" s="1"/>
  <c r="X50" i="1"/>
  <c r="J49" i="1"/>
  <c r="R49" i="1"/>
  <c r="S49" i="1" s="1"/>
  <c r="X49" i="1"/>
  <c r="J48" i="1"/>
  <c r="R48" i="1"/>
  <c r="S48" i="1"/>
  <c r="X48" i="1"/>
  <c r="J47" i="1"/>
  <c r="R47" i="1"/>
  <c r="S47" i="1" s="1"/>
  <c r="X47" i="1"/>
  <c r="J46" i="1"/>
  <c r="R46" i="1"/>
  <c r="S46" i="1"/>
  <c r="X46" i="1"/>
  <c r="J45" i="1"/>
  <c r="R45" i="1"/>
  <c r="S45" i="1"/>
  <c r="X45" i="1"/>
  <c r="J44" i="1"/>
  <c r="R44" i="1"/>
  <c r="S44" i="1" s="1"/>
  <c r="J43" i="1"/>
  <c r="R43" i="1"/>
  <c r="S43" i="1"/>
  <c r="X43" i="1"/>
  <c r="J42" i="1"/>
  <c r="R42" i="1"/>
  <c r="S42" i="1" s="1"/>
  <c r="X42" i="1"/>
  <c r="W60" i="1"/>
  <c r="W59" i="1"/>
  <c r="W58" i="1"/>
  <c r="W57" i="1"/>
  <c r="W56" i="1"/>
  <c r="P55" i="1"/>
  <c r="Q55" i="1" s="1"/>
  <c r="W55" i="1"/>
  <c r="P54" i="1"/>
  <c r="Q54" i="1"/>
  <c r="W54" i="1"/>
  <c r="P53" i="1"/>
  <c r="Q53" i="1"/>
  <c r="W53" i="1"/>
  <c r="P52" i="1"/>
  <c r="Q52" i="1" s="1"/>
  <c r="W52" i="1"/>
  <c r="P51" i="1"/>
  <c r="Q51" i="1"/>
  <c r="W51" i="1"/>
  <c r="P50" i="1"/>
  <c r="Q50" i="1"/>
  <c r="W50" i="1"/>
  <c r="P49" i="1"/>
  <c r="Q49" i="1" s="1"/>
  <c r="W49" i="1"/>
  <c r="P48" i="1"/>
  <c r="Q48" i="1" s="1"/>
  <c r="W48" i="1"/>
  <c r="P47" i="1"/>
  <c r="Q47" i="1" s="1"/>
  <c r="W47" i="1"/>
  <c r="P46" i="1"/>
  <c r="Q46" i="1" s="1"/>
  <c r="W46" i="1"/>
  <c r="P45" i="1"/>
  <c r="Q45" i="1" s="1"/>
  <c r="W45" i="1"/>
  <c r="P44" i="1"/>
  <c r="Q44" i="1" s="1"/>
  <c r="W44" i="1"/>
  <c r="X44" i="1" s="1"/>
  <c r="P43" i="1"/>
  <c r="Q43" i="1"/>
  <c r="W43" i="1"/>
  <c r="P42" i="1"/>
  <c r="Q42" i="1" s="1"/>
  <c r="W42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U60" i="1"/>
  <c r="T60" i="1" s="1"/>
  <c r="V60" i="1"/>
  <c r="U59" i="1"/>
  <c r="T59" i="1" s="1"/>
  <c r="V59" i="1"/>
  <c r="U58" i="1"/>
  <c r="T58" i="1"/>
  <c r="V58" i="1"/>
  <c r="U57" i="1"/>
  <c r="T57" i="1"/>
  <c r="V57" i="1"/>
  <c r="U56" i="1"/>
  <c r="T56" i="1"/>
  <c r="V56" i="1"/>
  <c r="U55" i="1"/>
  <c r="T55" i="1" s="1"/>
  <c r="V55" i="1"/>
  <c r="U54" i="1"/>
  <c r="T54" i="1"/>
  <c r="V54" i="1"/>
  <c r="U53" i="1"/>
  <c r="T53" i="1" s="1"/>
  <c r="V53" i="1"/>
  <c r="U52" i="1"/>
  <c r="T52" i="1"/>
  <c r="V52" i="1"/>
  <c r="U51" i="1"/>
  <c r="T51" i="1" s="1"/>
  <c r="V51" i="1"/>
  <c r="U50" i="1"/>
  <c r="T50" i="1" s="1"/>
  <c r="V50" i="1"/>
  <c r="U49" i="1"/>
  <c r="T49" i="1" s="1"/>
  <c r="V49" i="1"/>
  <c r="U48" i="1"/>
  <c r="T48" i="1"/>
  <c r="V48" i="1"/>
  <c r="U47" i="1"/>
  <c r="T47" i="1" s="1"/>
  <c r="V47" i="1"/>
  <c r="U46" i="1"/>
  <c r="T46" i="1"/>
  <c r="V46" i="1"/>
  <c r="U45" i="1"/>
  <c r="T45" i="1" s="1"/>
  <c r="V45" i="1"/>
  <c r="U44" i="1"/>
  <c r="T44" i="1" s="1"/>
  <c r="V44" i="1"/>
  <c r="U43" i="1"/>
  <c r="T43" i="1" s="1"/>
  <c r="V43" i="1"/>
  <c r="U42" i="1"/>
  <c r="T42" i="1" s="1"/>
  <c r="V42" i="1"/>
  <c r="T41" i="1"/>
  <c r="T40" i="1"/>
  <c r="T39" i="1"/>
  <c r="T38" i="1"/>
  <c r="T37" i="1"/>
  <c r="W41" i="1"/>
  <c r="X41" i="1" s="1"/>
  <c r="V41" i="1"/>
  <c r="U41" i="1"/>
  <c r="P41" i="1"/>
  <c r="R41" i="1" s="1"/>
  <c r="S41" i="1" s="1"/>
  <c r="N41" i="1"/>
  <c r="O41" i="1" s="1"/>
  <c r="W40" i="1"/>
  <c r="X40" i="1" s="1"/>
  <c r="V40" i="1"/>
  <c r="U40" i="1"/>
  <c r="R40" i="1"/>
  <c r="S40" i="1" s="1"/>
  <c r="P40" i="1"/>
  <c r="Q40" i="1" s="1"/>
  <c r="N40" i="1"/>
  <c r="Y40" i="1" s="1"/>
  <c r="Y39" i="1"/>
  <c r="X39" i="1"/>
  <c r="W39" i="1"/>
  <c r="V39" i="1"/>
  <c r="U39" i="1"/>
  <c r="P39" i="1"/>
  <c r="R39" i="1" s="1"/>
  <c r="S39" i="1" s="1"/>
  <c r="N39" i="1"/>
  <c r="O39" i="1" s="1"/>
  <c r="W38" i="1"/>
  <c r="X38" i="1" s="1"/>
  <c r="V38" i="1"/>
  <c r="U38" i="1"/>
  <c r="P38" i="1"/>
  <c r="Q38" i="1" s="1"/>
  <c r="N38" i="1"/>
  <c r="Y38" i="1" s="1"/>
  <c r="W37" i="1"/>
  <c r="X37" i="1" s="1"/>
  <c r="V37" i="1"/>
  <c r="U37" i="1"/>
  <c r="P37" i="1"/>
  <c r="R37" i="1" s="1"/>
  <c r="S37" i="1" s="1"/>
  <c r="N37" i="1"/>
  <c r="Y37" i="1" s="1"/>
  <c r="G41" i="1"/>
  <c r="G40" i="1"/>
  <c r="G39" i="1"/>
  <c r="G38" i="1"/>
  <c r="G37" i="1"/>
  <c r="J41" i="1"/>
  <c r="J40" i="1"/>
  <c r="J39" i="1"/>
  <c r="J38" i="1"/>
  <c r="J37" i="1"/>
  <c r="W27" i="1"/>
  <c r="X27" i="1" s="1"/>
  <c r="V27" i="1"/>
  <c r="W34" i="1"/>
  <c r="X34" i="1" s="1"/>
  <c r="W33" i="1"/>
  <c r="X33" i="1" s="1"/>
  <c r="W32" i="1"/>
  <c r="X32" i="1" s="1"/>
  <c r="W31" i="1"/>
  <c r="X31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4" i="1"/>
  <c r="X4" i="1" s="1"/>
  <c r="W3" i="1"/>
  <c r="X3" i="1" s="1"/>
  <c r="V34" i="1"/>
  <c r="V33" i="1"/>
  <c r="V32" i="1"/>
  <c r="V31" i="1"/>
  <c r="V15" i="1"/>
  <c r="V14" i="1"/>
  <c r="V13" i="1"/>
  <c r="V12" i="1"/>
  <c r="V11" i="1"/>
  <c r="V10" i="1"/>
  <c r="V9" i="1"/>
  <c r="V4" i="1"/>
  <c r="V3" i="1"/>
  <c r="V26" i="1"/>
  <c r="V25" i="1"/>
  <c r="V24" i="1"/>
  <c r="V23" i="1"/>
  <c r="V21" i="1"/>
  <c r="V20" i="1"/>
  <c r="V19" i="1"/>
  <c r="V18" i="1"/>
  <c r="V22" i="1"/>
  <c r="U34" i="1"/>
  <c r="T34" i="1" s="1"/>
  <c r="U33" i="1"/>
  <c r="T33" i="1" s="1"/>
  <c r="U32" i="1"/>
  <c r="T32" i="1" s="1"/>
  <c r="U31" i="1"/>
  <c r="T31" i="1" s="1"/>
  <c r="U27" i="1"/>
  <c r="T27" i="1" s="1"/>
  <c r="U26" i="1"/>
  <c r="T26" i="1" s="1"/>
  <c r="U25" i="1"/>
  <c r="T25" i="1" s="1"/>
  <c r="U24" i="1"/>
  <c r="T24" i="1" s="1"/>
  <c r="U23" i="1"/>
  <c r="T23" i="1" s="1"/>
  <c r="U22" i="1"/>
  <c r="T22" i="1" s="1"/>
  <c r="U21" i="1"/>
  <c r="T21" i="1" s="1"/>
  <c r="U20" i="1"/>
  <c r="T20" i="1" s="1"/>
  <c r="U19" i="1"/>
  <c r="T19" i="1" s="1"/>
  <c r="U18" i="1"/>
  <c r="T18" i="1" s="1"/>
  <c r="U15" i="1"/>
  <c r="T15" i="1" s="1"/>
  <c r="U14" i="1"/>
  <c r="T14" i="1" s="1"/>
  <c r="U13" i="1"/>
  <c r="T13" i="1" s="1"/>
  <c r="U12" i="1"/>
  <c r="T12" i="1" s="1"/>
  <c r="U11" i="1"/>
  <c r="T11" i="1" s="1"/>
  <c r="U10" i="1"/>
  <c r="T10" i="1" s="1"/>
  <c r="U9" i="1"/>
  <c r="T9" i="1" s="1"/>
  <c r="U4" i="1"/>
  <c r="T4" i="1" s="1"/>
  <c r="U3" i="1"/>
  <c r="T3" i="1" s="1"/>
  <c r="P32" i="1"/>
  <c r="Q32" i="1" s="1"/>
  <c r="P26" i="1"/>
  <c r="R26" i="1" s="1"/>
  <c r="S26" i="1" s="1"/>
  <c r="P4" i="1"/>
  <c r="R4" i="1" s="1"/>
  <c r="S4" i="1" s="1"/>
  <c r="G32" i="1"/>
  <c r="G31" i="1"/>
  <c r="P31" i="1" s="1"/>
  <c r="R31" i="1" s="1"/>
  <c r="S31" i="1" s="1"/>
  <c r="G30" i="1"/>
  <c r="P30" i="1" s="1"/>
  <c r="G26" i="1"/>
  <c r="G18" i="1"/>
  <c r="P18" i="1" s="1"/>
  <c r="G10" i="1"/>
  <c r="P10" i="1" s="1"/>
  <c r="R10" i="1" s="1"/>
  <c r="S10" i="1" s="1"/>
  <c r="G8" i="1"/>
  <c r="P8" i="1" s="1"/>
  <c r="R8" i="1" s="1"/>
  <c r="S8" i="1" s="1"/>
  <c r="G7" i="1"/>
  <c r="P7" i="1" s="1"/>
  <c r="R7" i="1" s="1"/>
  <c r="S7" i="1" s="1"/>
  <c r="G4" i="1"/>
  <c r="G3" i="1"/>
  <c r="P3" i="1" s="1"/>
  <c r="Q3" i="1" s="1"/>
  <c r="J34" i="1"/>
  <c r="J32" i="1"/>
  <c r="J31" i="1"/>
  <c r="J30" i="1"/>
  <c r="J27" i="1"/>
  <c r="J26" i="1"/>
  <c r="J25" i="1"/>
  <c r="J24" i="1"/>
  <c r="J23" i="1"/>
  <c r="J22" i="1"/>
  <c r="J21" i="1"/>
  <c r="J20" i="1"/>
  <c r="J19" i="1"/>
  <c r="J18" i="1"/>
  <c r="J15" i="1"/>
  <c r="J14" i="1"/>
  <c r="J13" i="1"/>
  <c r="J12" i="1"/>
  <c r="J11" i="1"/>
  <c r="J10" i="1"/>
  <c r="J9" i="1"/>
  <c r="J8" i="1"/>
  <c r="J7" i="1"/>
  <c r="J4" i="1"/>
  <c r="J3" i="1"/>
  <c r="N34" i="1"/>
  <c r="O34" i="1" s="1"/>
  <c r="Z34" i="1" s="1"/>
  <c r="N33" i="1"/>
  <c r="O33" i="1" s="1"/>
  <c r="N32" i="1"/>
  <c r="O32" i="1" s="1"/>
  <c r="Z32" i="1" s="1"/>
  <c r="N31" i="1"/>
  <c r="O31" i="1" s="1"/>
  <c r="Z31" i="1" s="1"/>
  <c r="N30" i="1"/>
  <c r="O30" i="1" s="1"/>
  <c r="N27" i="1"/>
  <c r="O27" i="1" s="1"/>
  <c r="Z27" i="1" s="1"/>
  <c r="N26" i="1"/>
  <c r="O26" i="1" s="1"/>
  <c r="Z26" i="1" s="1"/>
  <c r="N25" i="1"/>
  <c r="O25" i="1" s="1"/>
  <c r="Z25" i="1" s="1"/>
  <c r="N24" i="1"/>
  <c r="O24" i="1" s="1"/>
  <c r="Z24" i="1" s="1"/>
  <c r="N23" i="1"/>
  <c r="O23" i="1" s="1"/>
  <c r="Z23" i="1" s="1"/>
  <c r="N22" i="1"/>
  <c r="O22" i="1" s="1"/>
  <c r="Z22" i="1" s="1"/>
  <c r="N21" i="1"/>
  <c r="O21" i="1" s="1"/>
  <c r="Z21" i="1" s="1"/>
  <c r="N20" i="1"/>
  <c r="O20" i="1" s="1"/>
  <c r="Z20" i="1" s="1"/>
  <c r="N19" i="1"/>
  <c r="O19" i="1" s="1"/>
  <c r="Z19" i="1" s="1"/>
  <c r="N18" i="1"/>
  <c r="O18" i="1" s="1"/>
  <c r="Z18" i="1" s="1"/>
  <c r="N15" i="1"/>
  <c r="Y15" i="1" s="1"/>
  <c r="N14" i="1"/>
  <c r="O14" i="1" s="1"/>
  <c r="Z14" i="1" s="1"/>
  <c r="N13" i="1"/>
  <c r="O13" i="1" s="1"/>
  <c r="Z13" i="1" s="1"/>
  <c r="N12" i="1"/>
  <c r="O12" i="1" s="1"/>
  <c r="Z12" i="1" s="1"/>
  <c r="N11" i="1"/>
  <c r="O11" i="1" s="1"/>
  <c r="Z11" i="1" s="1"/>
  <c r="N10" i="1"/>
  <c r="O10" i="1" s="1"/>
  <c r="Z10" i="1" s="1"/>
  <c r="N9" i="1"/>
  <c r="Y9" i="1" s="1"/>
  <c r="N8" i="1"/>
  <c r="O8" i="1" s="1"/>
  <c r="N7" i="1"/>
  <c r="O7" i="1" s="1"/>
  <c r="N4" i="1"/>
  <c r="O4" i="1" s="1"/>
  <c r="AA4" i="1" s="1"/>
  <c r="N3" i="1"/>
  <c r="O3" i="1" s="1"/>
  <c r="Z3" i="1" s="1"/>
  <c r="Y72" i="1" l="1"/>
  <c r="AA83" i="1"/>
  <c r="Z83" i="1"/>
  <c r="AA81" i="1"/>
  <c r="Z81" i="1"/>
  <c r="R80" i="1"/>
  <c r="S80" i="1" s="1"/>
  <c r="O80" i="1"/>
  <c r="Y83" i="1"/>
  <c r="Q81" i="1"/>
  <c r="Z75" i="1"/>
  <c r="AA75" i="1"/>
  <c r="AA74" i="1"/>
  <c r="Z74" i="1"/>
  <c r="AA73" i="1"/>
  <c r="Z73" i="1"/>
  <c r="R75" i="1"/>
  <c r="S75" i="1" s="1"/>
  <c r="O77" i="1"/>
  <c r="Q74" i="1"/>
  <c r="Y74" i="1"/>
  <c r="Y73" i="1"/>
  <c r="Q77" i="1"/>
  <c r="Q65" i="1"/>
  <c r="R67" i="1"/>
  <c r="S67" i="1" s="1"/>
  <c r="R63" i="1"/>
  <c r="S63" i="1" s="1"/>
  <c r="Q64" i="1"/>
  <c r="Q66" i="1"/>
  <c r="Q68" i="1"/>
  <c r="Q34" i="1"/>
  <c r="Q59" i="1"/>
  <c r="Q57" i="1"/>
  <c r="Z42" i="1"/>
  <c r="AA42" i="1"/>
  <c r="Y42" i="1"/>
  <c r="AA41" i="1"/>
  <c r="Z41" i="1"/>
  <c r="AA39" i="1"/>
  <c r="Z39" i="1"/>
  <c r="O38" i="1"/>
  <c r="Q39" i="1"/>
  <c r="O37" i="1"/>
  <c r="R38" i="1"/>
  <c r="S38" i="1" s="1"/>
  <c r="Q37" i="1"/>
  <c r="O40" i="1"/>
  <c r="Q41" i="1"/>
  <c r="Y41" i="1"/>
  <c r="R32" i="1"/>
  <c r="S32" i="1" s="1"/>
  <c r="AA10" i="1"/>
  <c r="AA23" i="1"/>
  <c r="Y13" i="1"/>
  <c r="AA11" i="1"/>
  <c r="AA24" i="1"/>
  <c r="Y23" i="1"/>
  <c r="AA12" i="1"/>
  <c r="AA25" i="1"/>
  <c r="AA18" i="1"/>
  <c r="AA26" i="1"/>
  <c r="Y4" i="1"/>
  <c r="AA19" i="1"/>
  <c r="AA27" i="1"/>
  <c r="O15" i="1"/>
  <c r="Z15" i="1" s="1"/>
  <c r="Z4" i="1"/>
  <c r="AA3" i="1"/>
  <c r="AA20" i="1"/>
  <c r="AA31" i="1"/>
  <c r="AA21" i="1"/>
  <c r="AA32" i="1"/>
  <c r="Q4" i="1"/>
  <c r="AA22" i="1"/>
  <c r="AA34" i="1"/>
  <c r="R18" i="1"/>
  <c r="S18" i="1" s="1"/>
  <c r="Q18" i="1"/>
  <c r="R3" i="1"/>
  <c r="S3" i="1" s="1"/>
  <c r="Y14" i="1"/>
  <c r="Y24" i="1"/>
  <c r="Y27" i="1"/>
  <c r="O9" i="1"/>
  <c r="Y3" i="1"/>
  <c r="Y25" i="1"/>
  <c r="Y18" i="1"/>
  <c r="Y19" i="1"/>
  <c r="Y31" i="1"/>
  <c r="Y26" i="1"/>
  <c r="Q26" i="1"/>
  <c r="Y10" i="1"/>
  <c r="Y20" i="1"/>
  <c r="Y32" i="1"/>
  <c r="Q31" i="1"/>
  <c r="Y11" i="1"/>
  <c r="Y21" i="1"/>
  <c r="Y34" i="1"/>
  <c r="Y12" i="1"/>
  <c r="Y22" i="1"/>
  <c r="AA80" i="1" l="1"/>
  <c r="Z80" i="1"/>
  <c r="AA77" i="1"/>
  <c r="Z77" i="1"/>
  <c r="AA37" i="1"/>
  <c r="Z37" i="1"/>
  <c r="AA38" i="1"/>
  <c r="Z38" i="1"/>
  <c r="Z40" i="1"/>
  <c r="AA40" i="1"/>
  <c r="Z9" i="1"/>
  <c r="AA9" i="1"/>
</calcChain>
</file>

<file path=xl/sharedStrings.xml><?xml version="1.0" encoding="utf-8"?>
<sst xmlns="http://schemas.openxmlformats.org/spreadsheetml/2006/main" count="32" uniqueCount="32">
  <si>
    <t>weight</t>
  </si>
  <si>
    <t>w</t>
  </si>
  <si>
    <t>t</t>
  </si>
  <si>
    <t>turns</t>
  </si>
  <si>
    <t>torque</t>
  </si>
  <si>
    <t>time</t>
  </si>
  <si>
    <t>length</t>
  </si>
  <si>
    <t>Pitch</t>
  </si>
  <si>
    <t>Akron</t>
  </si>
  <si>
    <t>Johnson City</t>
  </si>
  <si>
    <t>Kibbie Dome</t>
  </si>
  <si>
    <t>Beatrice</t>
  </si>
  <si>
    <t>seconds</t>
  </si>
  <si>
    <t>density</t>
  </si>
  <si>
    <t>Navg</t>
  </si>
  <si>
    <t>cross</t>
  </si>
  <si>
    <t>Rmass</t>
  </si>
  <si>
    <t>R/W</t>
  </si>
  <si>
    <t>R/N</t>
  </si>
  <si>
    <t>r/t/t</t>
  </si>
  <si>
    <t>He</t>
  </si>
  <si>
    <t>Wm/W</t>
  </si>
  <si>
    <t>E</t>
  </si>
  <si>
    <t>Nbreak</t>
  </si>
  <si>
    <t>%Nb</t>
  </si>
  <si>
    <t>t/Rd</t>
  </si>
  <si>
    <t>Navg/pitch</t>
  </si>
  <si>
    <t>Navg/Q</t>
  </si>
  <si>
    <t>Ozanam</t>
  </si>
  <si>
    <t>Oswatomie</t>
  </si>
  <si>
    <t>KC Bible College</t>
  </si>
  <si>
    <t>Westport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</si>
</sst>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 v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Sheet1!$AA$3:$AA$34</c:f>
              <c:numCache>
                <c:formatCode>General</c:formatCode>
                <c:ptCount val="32"/>
                <c:pt idx="0">
                  <c:v>1.926040061633282</c:v>
                </c:pt>
                <c:pt idx="1">
                  <c:v>1.9589552238805972</c:v>
                </c:pt>
                <c:pt idx="6">
                  <c:v>2.1931818181818183</c:v>
                </c:pt>
                <c:pt idx="7">
                  <c:v>2.296777296777297</c:v>
                </c:pt>
                <c:pt idx="8">
                  <c:v>2.2820184269937154</c:v>
                </c:pt>
                <c:pt idx="9">
                  <c:v>2.3022432113341207</c:v>
                </c:pt>
                <c:pt idx="15">
                  <c:v>2.0757825370675453</c:v>
                </c:pt>
                <c:pt idx="16">
                  <c:v>2.0089285714285712</c:v>
                </c:pt>
                <c:pt idx="17">
                  <c:v>2.2022838499184338</c:v>
                </c:pt>
                <c:pt idx="18">
                  <c:v>1.9170380875202593</c:v>
                </c:pt>
                <c:pt idx="19">
                  <c:v>1.9104290635765737</c:v>
                </c:pt>
                <c:pt idx="20">
                  <c:v>2.2379406307977736</c:v>
                </c:pt>
                <c:pt idx="21">
                  <c:v>2.1256879703470744</c:v>
                </c:pt>
                <c:pt idx="22">
                  <c:v>2.171136653895275</c:v>
                </c:pt>
                <c:pt idx="23">
                  <c:v>2.5003242962770784</c:v>
                </c:pt>
                <c:pt idx="24">
                  <c:v>2.2108843537414966</c:v>
                </c:pt>
                <c:pt idx="28">
                  <c:v>4.2181069958847734</c:v>
                </c:pt>
                <c:pt idx="29">
                  <c:v>3.7699267557087457</c:v>
                </c:pt>
                <c:pt idx="31">
                  <c:v>2.5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45</c:v>
                </c:pt>
                <c:pt idx="1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47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5">
                  <c:v>47</c:v>
                </c:pt>
                <c:pt idx="16">
                  <c:v>47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40</c:v>
                </c:pt>
                <c:pt idx="24">
                  <c:v>45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C242-A0C1-88CC5613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47295"/>
        <c:axId val="1694934271"/>
      </c:scatterChart>
      <c:valAx>
        <c:axId val="16949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4271"/>
        <c:crosses val="autoZero"/>
        <c:crossBetween val="midCat"/>
      </c:valAx>
      <c:valAx>
        <c:axId val="16949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13</xdr:row>
      <xdr:rowOff>19050</xdr:rowOff>
    </xdr:from>
    <xdr:to>
      <xdr:col>13</xdr:col>
      <xdr:colOff>342900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5A7E4-7A7E-D849-BCEA-C9120DAB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8BF9-8E55-D94B-BD5A-1085DDB7CB2E}">
  <dimension ref="A1:AA83"/>
  <sheetViews>
    <sheetView tabSelected="1" workbookViewId="0">
      <selection activeCell="X83" sqref="X83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5.1640625" bestFit="1" customWidth="1"/>
    <col min="4" max="4" width="6.83203125" bestFit="1" customWidth="1"/>
    <col min="5" max="5" width="5.1640625" bestFit="1" customWidth="1"/>
    <col min="6" max="6" width="3.1640625" bestFit="1" customWidth="1"/>
    <col min="7" max="7" width="5.33203125" bestFit="1" customWidth="1"/>
    <col min="8" max="8" width="6.5" customWidth="1"/>
    <col min="9" max="9" width="5.33203125" bestFit="1" customWidth="1"/>
    <col min="10" max="10" width="7" bestFit="1" customWidth="1"/>
    <col min="11" max="11" width="6.5" bestFit="1" customWidth="1"/>
    <col min="12" max="12" width="5" bestFit="1" customWidth="1"/>
    <col min="13" max="13" width="3.1640625" bestFit="1" customWidth="1"/>
    <col min="14" max="14" width="7.6640625" bestFit="1" customWidth="1"/>
    <col min="15" max="15" width="5.33203125" bestFit="1" customWidth="1"/>
    <col min="16" max="16" width="6.6640625" bestFit="1" customWidth="1"/>
    <col min="17" max="17" width="7.6640625" bestFit="1" customWidth="1"/>
    <col min="18" max="18" width="6.6640625" bestFit="1" customWidth="1"/>
    <col min="19" max="19" width="7.5" bestFit="1" customWidth="1"/>
    <col min="20" max="20" width="8.33203125" bestFit="1" customWidth="1"/>
    <col min="21" max="21" width="7.33203125" bestFit="1" customWidth="1"/>
    <col min="22" max="22" width="6.6640625" bestFit="1" customWidth="1"/>
    <col min="23" max="23" width="7" bestFit="1" customWidth="1"/>
    <col min="24" max="25" width="5.6640625" bestFit="1" customWidth="1"/>
  </cols>
  <sheetData>
    <row r="1" spans="1:27" x14ac:dyDescent="0.2">
      <c r="C1" t="s">
        <v>7</v>
      </c>
      <c r="D1" t="s">
        <v>0</v>
      </c>
      <c r="E1" t="s">
        <v>1</v>
      </c>
      <c r="F1" t="s">
        <v>2</v>
      </c>
      <c r="G1" t="s">
        <v>15</v>
      </c>
      <c r="H1" t="s">
        <v>6</v>
      </c>
      <c r="I1" t="s">
        <v>3</v>
      </c>
      <c r="J1" t="s">
        <v>13</v>
      </c>
      <c r="K1" t="s">
        <v>4</v>
      </c>
      <c r="L1" t="s">
        <v>5</v>
      </c>
      <c r="N1" t="s">
        <v>12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">
      <c r="A2" t="s">
        <v>8</v>
      </c>
      <c r="B2">
        <v>198</v>
      </c>
    </row>
    <row r="3" spans="1:27" x14ac:dyDescent="0.2">
      <c r="A3">
        <v>2001</v>
      </c>
      <c r="C3">
        <v>45</v>
      </c>
      <c r="D3">
        <v>0.9</v>
      </c>
      <c r="E3">
        <v>40</v>
      </c>
      <c r="F3">
        <v>42</v>
      </c>
      <c r="G3">
        <f>E3*F3</f>
        <v>1680</v>
      </c>
      <c r="H3">
        <v>17.5</v>
      </c>
      <c r="I3">
        <v>3375</v>
      </c>
      <c r="J3" s="2">
        <f>I3/H3</f>
        <v>192.85714285714286</v>
      </c>
      <c r="K3">
        <v>3.3</v>
      </c>
      <c r="L3" s="3">
        <v>8</v>
      </c>
      <c r="M3">
        <v>51</v>
      </c>
      <c r="N3">
        <f>L3*60+M3</f>
        <v>531</v>
      </c>
      <c r="O3" s="1">
        <f>I3/N3</f>
        <v>6.3559322033898304</v>
      </c>
      <c r="P3">
        <f>G3*H3</f>
        <v>29400</v>
      </c>
      <c r="Q3" s="2">
        <f>P3/D3</f>
        <v>32666.666666666664</v>
      </c>
      <c r="R3" s="5">
        <f>P3/I3</f>
        <v>8.7111111111111104</v>
      </c>
      <c r="S3" s="4">
        <f>R3/I3</f>
        <v>2.5810699588477365E-3</v>
      </c>
      <c r="T3" s="5">
        <f>$B$2/(483*U3)</f>
        <v>0.95652173913043481</v>
      </c>
      <c r="U3" s="5">
        <f>D3/(1.2+D3)</f>
        <v>0.42857142857142855</v>
      </c>
      <c r="V3" s="1">
        <f t="shared" ref="V3:V4" si="0">6.61 * D3</f>
        <v>5.9490000000000007</v>
      </c>
      <c r="W3" s="3">
        <f>45.257*H3/SQRT(D3/H3)</f>
        <v>3492.3807066414633</v>
      </c>
      <c r="X3" s="5">
        <f>I3/W3</f>
        <v>0.96638948714318562</v>
      </c>
      <c r="Y3" s="5">
        <f>N3/J3</f>
        <v>2.7533333333333334</v>
      </c>
      <c r="Z3">
        <f>O3/C3</f>
        <v>0.14124293785310735</v>
      </c>
      <c r="AA3">
        <f>O3/K3</f>
        <v>1.926040061633282</v>
      </c>
    </row>
    <row r="4" spans="1:27" x14ac:dyDescent="0.2">
      <c r="A4">
        <v>2001</v>
      </c>
      <c r="C4">
        <v>45</v>
      </c>
      <c r="D4">
        <v>0.98</v>
      </c>
      <c r="E4">
        <v>42</v>
      </c>
      <c r="F4">
        <v>45</v>
      </c>
      <c r="G4">
        <f>E4*F4</f>
        <v>1890</v>
      </c>
      <c r="H4">
        <v>18</v>
      </c>
      <c r="I4">
        <v>3570</v>
      </c>
      <c r="J4" s="2">
        <f>I4/H4</f>
        <v>198.33333333333334</v>
      </c>
      <c r="K4">
        <v>3.4</v>
      </c>
      <c r="L4" s="3">
        <v>8</v>
      </c>
      <c r="M4">
        <v>56</v>
      </c>
      <c r="N4">
        <f>L4*60+M4</f>
        <v>536</v>
      </c>
      <c r="O4" s="1">
        <f>I4/N4</f>
        <v>6.66044776119403</v>
      </c>
      <c r="P4">
        <f>G4*H4</f>
        <v>34020</v>
      </c>
      <c r="Q4" s="2">
        <f>P4/D4</f>
        <v>34714.285714285717</v>
      </c>
      <c r="R4" s="5">
        <f>P4/I4</f>
        <v>9.5294117647058822</v>
      </c>
      <c r="S4" s="4">
        <f>R4/I4</f>
        <v>2.6693030153237766E-3</v>
      </c>
      <c r="T4" s="5">
        <f>$B$2/(483*U4)</f>
        <v>0.9119026492584611</v>
      </c>
      <c r="U4" s="5">
        <f>D4/(1.2+D4)</f>
        <v>0.44954128440366975</v>
      </c>
      <c r="V4" s="1">
        <f t="shared" si="0"/>
        <v>6.4778000000000002</v>
      </c>
      <c r="W4" s="3">
        <f>45.257*H4/SQRT(D4/H4)</f>
        <v>3491.2542857142857</v>
      </c>
      <c r="X4" s="5">
        <f>I4/W4</f>
        <v>1.0225551357309981</v>
      </c>
      <c r="Y4" s="5">
        <f>N4/J4</f>
        <v>2.7025210084033611</v>
      </c>
      <c r="Z4">
        <f>O4/C4</f>
        <v>0.14800995024875621</v>
      </c>
      <c r="AA4">
        <f>O4/K4</f>
        <v>1.9589552238805972</v>
      </c>
    </row>
    <row r="5" spans="1:27" x14ac:dyDescent="0.2">
      <c r="J5" s="2"/>
      <c r="L5" s="3"/>
      <c r="O5" s="1"/>
      <c r="Q5" s="2"/>
      <c r="R5" s="5"/>
      <c r="S5" s="4"/>
      <c r="T5" s="5"/>
      <c r="U5" s="5"/>
      <c r="V5" s="1"/>
      <c r="W5" s="3"/>
      <c r="X5" s="5"/>
      <c r="Y5" s="5"/>
    </row>
    <row r="6" spans="1:27" x14ac:dyDescent="0.2">
      <c r="A6" t="s">
        <v>9</v>
      </c>
      <c r="B6">
        <v>116</v>
      </c>
      <c r="J6" s="2"/>
      <c r="L6" s="3"/>
      <c r="O6" s="1"/>
      <c r="Q6" s="2"/>
      <c r="R6" s="5"/>
      <c r="S6" s="4"/>
      <c r="T6" s="5"/>
      <c r="U6" s="5"/>
      <c r="V6" s="1"/>
      <c r="W6" s="3"/>
      <c r="X6" s="5"/>
      <c r="Y6" s="5"/>
    </row>
    <row r="7" spans="1:27" x14ac:dyDescent="0.2">
      <c r="A7">
        <v>2001</v>
      </c>
      <c r="E7">
        <v>39</v>
      </c>
      <c r="F7">
        <v>44</v>
      </c>
      <c r="G7">
        <f t="shared" ref="G7:G8" si="1">E7*F7</f>
        <v>1716</v>
      </c>
      <c r="H7">
        <v>17</v>
      </c>
      <c r="I7">
        <v>2940</v>
      </c>
      <c r="J7" s="2">
        <f t="shared" ref="J7:J15" si="2">I7/H7</f>
        <v>172.94117647058823</v>
      </c>
      <c r="K7">
        <v>3.3</v>
      </c>
      <c r="L7" s="3">
        <v>8</v>
      </c>
      <c r="M7">
        <v>35</v>
      </c>
      <c r="N7">
        <f t="shared" ref="N7:N15" si="3">L7*60+M7</f>
        <v>515</v>
      </c>
      <c r="O7" s="1">
        <f t="shared" ref="O7:O15" si="4">I7/N7</f>
        <v>5.70873786407767</v>
      </c>
      <c r="P7">
        <f t="shared" ref="P7:P8" si="5">G7*H7</f>
        <v>29172</v>
      </c>
      <c r="Q7" s="2"/>
      <c r="R7" s="5">
        <f t="shared" ref="R7:R8" si="6">P7/I7</f>
        <v>9.9224489795918362</v>
      </c>
      <c r="S7" s="4">
        <f t="shared" ref="S7:S8" si="7">R7/I7</f>
        <v>3.374982646119672E-3</v>
      </c>
      <c r="T7" s="6"/>
      <c r="U7" s="5"/>
      <c r="V7" s="1"/>
      <c r="W7" s="3"/>
      <c r="X7" s="5"/>
      <c r="Y7" s="5"/>
    </row>
    <row r="8" spans="1:27" x14ac:dyDescent="0.2">
      <c r="A8">
        <v>2002</v>
      </c>
      <c r="C8">
        <v>45</v>
      </c>
      <c r="E8">
        <v>39</v>
      </c>
      <c r="F8">
        <v>40</v>
      </c>
      <c r="G8">
        <f t="shared" si="1"/>
        <v>1560</v>
      </c>
      <c r="H8">
        <v>18</v>
      </c>
      <c r="I8">
        <v>3550</v>
      </c>
      <c r="J8" s="2">
        <f t="shared" si="2"/>
        <v>197.22222222222223</v>
      </c>
      <c r="K8">
        <v>2.9</v>
      </c>
      <c r="L8" s="3">
        <v>9</v>
      </c>
      <c r="M8">
        <v>4</v>
      </c>
      <c r="N8">
        <f t="shared" si="3"/>
        <v>544</v>
      </c>
      <c r="O8" s="1">
        <f t="shared" si="4"/>
        <v>6.5257352941176467</v>
      </c>
      <c r="P8">
        <f t="shared" si="5"/>
        <v>28080</v>
      </c>
      <c r="Q8" s="2"/>
      <c r="R8" s="5">
        <f t="shared" si="6"/>
        <v>7.9098591549295776</v>
      </c>
      <c r="S8" s="4">
        <f t="shared" si="7"/>
        <v>2.2281293394167826E-3</v>
      </c>
      <c r="T8" s="5"/>
      <c r="U8" s="5"/>
      <c r="V8" s="1"/>
      <c r="W8" s="3"/>
      <c r="X8" s="5"/>
      <c r="Y8" s="5"/>
    </row>
    <row r="9" spans="1:27" x14ac:dyDescent="0.2">
      <c r="A9">
        <v>2003</v>
      </c>
      <c r="C9">
        <v>45</v>
      </c>
      <c r="D9">
        <v>0.83</v>
      </c>
      <c r="H9">
        <v>18</v>
      </c>
      <c r="I9">
        <v>3860</v>
      </c>
      <c r="J9" s="2">
        <f t="shared" si="2"/>
        <v>214.44444444444446</v>
      </c>
      <c r="K9">
        <v>3.2</v>
      </c>
      <c r="L9" s="3">
        <v>9</v>
      </c>
      <c r="M9">
        <v>10</v>
      </c>
      <c r="N9">
        <f t="shared" si="3"/>
        <v>550</v>
      </c>
      <c r="O9" s="1">
        <f t="shared" si="4"/>
        <v>7.0181818181818185</v>
      </c>
      <c r="Q9" s="2"/>
      <c r="R9" s="5"/>
      <c r="S9" s="4"/>
      <c r="T9" s="5">
        <f>$B$6/(483*U9)</f>
        <v>0.5873930504627205</v>
      </c>
      <c r="U9" s="5">
        <f t="shared" ref="U9:U34" si="8">D9/(1.2+D9)</f>
        <v>0.40886699507389163</v>
      </c>
      <c r="V9" s="1">
        <f t="shared" ref="V9:V15" si="9">6.61 * D9</f>
        <v>5.4863</v>
      </c>
      <c r="W9" s="3">
        <f t="shared" ref="W9:W15" si="10">45.257*H9/SQRT(D9/H9)</f>
        <v>3793.6343889242826</v>
      </c>
      <c r="X9" s="5">
        <f t="shared" ref="X9:X15" si="11">I9/W9</f>
        <v>1.0174939396557232</v>
      </c>
      <c r="Y9" s="5">
        <f t="shared" ref="Y9:Y15" si="12">N9/J9</f>
        <v>2.5647668393782381</v>
      </c>
      <c r="Z9">
        <f t="shared" ref="Z9:Z15" si="13">O9/C9</f>
        <v>0.15595959595959596</v>
      </c>
      <c r="AA9">
        <f t="shared" ref="AA9:AA12" si="14">O9/K9</f>
        <v>2.1931818181818183</v>
      </c>
    </row>
    <row r="10" spans="1:27" x14ac:dyDescent="0.2">
      <c r="A10">
        <v>2004</v>
      </c>
      <c r="C10">
        <v>45</v>
      </c>
      <c r="D10">
        <v>0.88</v>
      </c>
      <c r="E10">
        <v>35</v>
      </c>
      <c r="F10">
        <v>40</v>
      </c>
      <c r="G10">
        <f>E10*F10</f>
        <v>1400</v>
      </c>
      <c r="H10">
        <v>19</v>
      </c>
      <c r="I10">
        <v>3820</v>
      </c>
      <c r="J10" s="2">
        <f t="shared" si="2"/>
        <v>201.05263157894737</v>
      </c>
      <c r="K10">
        <v>2.8</v>
      </c>
      <c r="L10" s="3">
        <v>9</v>
      </c>
      <c r="M10">
        <v>54</v>
      </c>
      <c r="N10">
        <f t="shared" si="3"/>
        <v>594</v>
      </c>
      <c r="O10" s="1">
        <f t="shared" si="4"/>
        <v>6.4309764309764308</v>
      </c>
      <c r="P10">
        <f>G10*H10</f>
        <v>26600</v>
      </c>
      <c r="Q10" s="2"/>
      <c r="R10" s="5">
        <f>P10/I10</f>
        <v>6.9633507853403138</v>
      </c>
      <c r="S10" s="4">
        <f>R10/I10</f>
        <v>1.8228666977330664E-3</v>
      </c>
      <c r="T10" s="5">
        <f t="shared" ref="T10:T15" si="15">$B$6/(483*U10)</f>
        <v>0.56766421983813287</v>
      </c>
      <c r="U10" s="5">
        <f t="shared" si="8"/>
        <v>0.42307692307692307</v>
      </c>
      <c r="V10" s="1">
        <f t="shared" si="9"/>
        <v>5.8168000000000006</v>
      </c>
      <c r="W10" s="3">
        <f t="shared" si="10"/>
        <v>3995.5339699030042</v>
      </c>
      <c r="X10" s="5">
        <f t="shared" si="11"/>
        <v>0.9560674565088817</v>
      </c>
      <c r="Y10" s="5">
        <f t="shared" si="12"/>
        <v>2.9544502617801047</v>
      </c>
      <c r="Z10">
        <f t="shared" si="13"/>
        <v>0.14291058735503179</v>
      </c>
      <c r="AA10">
        <f t="shared" si="14"/>
        <v>2.296777296777297</v>
      </c>
    </row>
    <row r="11" spans="1:27" x14ac:dyDescent="0.2">
      <c r="A11">
        <v>2005</v>
      </c>
      <c r="C11">
        <v>47</v>
      </c>
      <c r="D11">
        <v>0.8</v>
      </c>
      <c r="H11">
        <v>18</v>
      </c>
      <c r="I11">
        <v>3740</v>
      </c>
      <c r="J11" s="2">
        <f t="shared" si="2"/>
        <v>207.77777777777777</v>
      </c>
      <c r="K11">
        <v>2.7</v>
      </c>
      <c r="L11" s="3">
        <v>10</v>
      </c>
      <c r="M11">
        <v>7</v>
      </c>
      <c r="N11">
        <f t="shared" si="3"/>
        <v>607</v>
      </c>
      <c r="O11" s="1">
        <f t="shared" si="4"/>
        <v>6.1614497528830316</v>
      </c>
      <c r="Q11" s="2"/>
      <c r="R11" s="5"/>
      <c r="S11" s="4"/>
      <c r="T11" s="5">
        <f t="shared" si="15"/>
        <v>0.60041407867494823</v>
      </c>
      <c r="U11" s="5">
        <f t="shared" si="8"/>
        <v>0.4</v>
      </c>
      <c r="V11" s="1">
        <f t="shared" si="9"/>
        <v>5.2880000000000003</v>
      </c>
      <c r="W11" s="3">
        <f t="shared" si="10"/>
        <v>3864.1104017884891</v>
      </c>
      <c r="X11" s="5">
        <f t="shared" si="11"/>
        <v>0.96788124849356139</v>
      </c>
      <c r="Y11" s="5">
        <f t="shared" si="12"/>
        <v>2.9213903743315508</v>
      </c>
      <c r="Z11">
        <f t="shared" si="13"/>
        <v>0.13109467559325599</v>
      </c>
      <c r="AA11">
        <f t="shared" si="14"/>
        <v>2.2820184269937154</v>
      </c>
    </row>
    <row r="12" spans="1:27" x14ac:dyDescent="0.2">
      <c r="A12">
        <v>2006</v>
      </c>
      <c r="C12">
        <v>47</v>
      </c>
      <c r="D12">
        <v>0.82</v>
      </c>
      <c r="H12">
        <v>18</v>
      </c>
      <c r="I12">
        <v>3900</v>
      </c>
      <c r="J12" s="2">
        <f t="shared" si="2"/>
        <v>216.66666666666666</v>
      </c>
      <c r="K12">
        <v>2.8</v>
      </c>
      <c r="L12" s="3">
        <v>10</v>
      </c>
      <c r="M12">
        <v>5</v>
      </c>
      <c r="N12">
        <f t="shared" si="3"/>
        <v>605</v>
      </c>
      <c r="O12" s="1">
        <f t="shared" si="4"/>
        <v>6.446280991735537</v>
      </c>
      <c r="Q12" s="2"/>
      <c r="R12" s="5"/>
      <c r="S12" s="4"/>
      <c r="T12" s="5">
        <f t="shared" si="15"/>
        <v>0.59162753118214417</v>
      </c>
      <c r="U12" s="5">
        <f t="shared" si="8"/>
        <v>0.40594059405940591</v>
      </c>
      <c r="V12" s="1">
        <f t="shared" si="9"/>
        <v>5.4202000000000004</v>
      </c>
      <c r="W12" s="3">
        <f t="shared" si="10"/>
        <v>3816.6962085680284</v>
      </c>
      <c r="X12" s="5">
        <f t="shared" si="11"/>
        <v>1.0218261519596359</v>
      </c>
      <c r="Y12" s="5">
        <f t="shared" si="12"/>
        <v>2.7923076923076926</v>
      </c>
      <c r="Z12">
        <f t="shared" si="13"/>
        <v>0.13715491471777738</v>
      </c>
      <c r="AA12">
        <f t="shared" si="14"/>
        <v>2.3022432113341207</v>
      </c>
    </row>
    <row r="13" spans="1:27" x14ac:dyDescent="0.2">
      <c r="A13">
        <v>2006</v>
      </c>
      <c r="C13">
        <v>45</v>
      </c>
      <c r="D13">
        <v>0.78</v>
      </c>
      <c r="H13">
        <v>18.5</v>
      </c>
      <c r="I13">
        <v>3920</v>
      </c>
      <c r="J13" s="2">
        <f t="shared" si="2"/>
        <v>211.8918918918919</v>
      </c>
      <c r="L13" s="3">
        <v>9</v>
      </c>
      <c r="M13">
        <v>46</v>
      </c>
      <c r="N13">
        <f t="shared" si="3"/>
        <v>586</v>
      </c>
      <c r="O13" s="1">
        <f t="shared" si="4"/>
        <v>6.689419795221843</v>
      </c>
      <c r="Q13" s="2"/>
      <c r="R13" s="5"/>
      <c r="S13" s="4"/>
      <c r="T13" s="5">
        <f t="shared" si="15"/>
        <v>0.60965121834687053</v>
      </c>
      <c r="U13" s="5">
        <f t="shared" si="8"/>
        <v>0.39393939393939398</v>
      </c>
      <c r="V13" s="1">
        <f t="shared" si="9"/>
        <v>5.1558000000000002</v>
      </c>
      <c r="W13" s="3">
        <f t="shared" si="10"/>
        <v>4077.5195622397982</v>
      </c>
      <c r="X13" s="5">
        <f t="shared" si="11"/>
        <v>0.96136877828900669</v>
      </c>
      <c r="Y13" s="5">
        <f t="shared" si="12"/>
        <v>2.7655612244897956</v>
      </c>
      <c r="Z13">
        <f t="shared" si="13"/>
        <v>0.14865377322715206</v>
      </c>
    </row>
    <row r="14" spans="1:27" x14ac:dyDescent="0.2">
      <c r="A14">
        <v>2006</v>
      </c>
      <c r="C14">
        <v>42</v>
      </c>
      <c r="D14">
        <v>0.75</v>
      </c>
      <c r="H14">
        <v>18</v>
      </c>
      <c r="I14">
        <v>4090</v>
      </c>
      <c r="J14" s="2">
        <f t="shared" si="2"/>
        <v>227.22222222222223</v>
      </c>
      <c r="L14" s="3">
        <v>10</v>
      </c>
      <c r="M14">
        <v>20</v>
      </c>
      <c r="N14">
        <f t="shared" si="3"/>
        <v>620</v>
      </c>
      <c r="O14" s="1">
        <f t="shared" si="4"/>
        <v>6.596774193548387</v>
      </c>
      <c r="Q14" s="2"/>
      <c r="R14" s="5"/>
      <c r="S14" s="4"/>
      <c r="T14" s="5">
        <f t="shared" si="15"/>
        <v>0.62443064182194619</v>
      </c>
      <c r="U14" s="5">
        <f t="shared" si="8"/>
        <v>0.38461538461538464</v>
      </c>
      <c r="V14" s="1">
        <f t="shared" si="9"/>
        <v>4.9575000000000005</v>
      </c>
      <c r="W14" s="3">
        <f t="shared" si="10"/>
        <v>3990.8360624089783</v>
      </c>
      <c r="X14" s="5">
        <f t="shared" si="11"/>
        <v>1.0248479105731954</v>
      </c>
      <c r="Y14" s="5">
        <f t="shared" si="12"/>
        <v>2.7286063569682151</v>
      </c>
      <c r="Z14">
        <f t="shared" si="13"/>
        <v>0.15706605222734255</v>
      </c>
    </row>
    <row r="15" spans="1:27" x14ac:dyDescent="0.2">
      <c r="A15">
        <v>2008</v>
      </c>
      <c r="C15">
        <v>42</v>
      </c>
      <c r="D15">
        <v>0.86</v>
      </c>
      <c r="H15">
        <v>18</v>
      </c>
      <c r="I15">
        <v>3880</v>
      </c>
      <c r="J15" s="2">
        <f t="shared" si="2"/>
        <v>215.55555555555554</v>
      </c>
      <c r="L15" s="3">
        <v>9</v>
      </c>
      <c r="M15">
        <v>45</v>
      </c>
      <c r="N15">
        <f t="shared" si="3"/>
        <v>585</v>
      </c>
      <c r="O15" s="1">
        <f t="shared" si="4"/>
        <v>6.6324786324786329</v>
      </c>
      <c r="Q15" s="2"/>
      <c r="R15" s="5"/>
      <c r="S15" s="4"/>
      <c r="T15" s="5">
        <f t="shared" si="15"/>
        <v>0.57528046607925276</v>
      </c>
      <c r="U15" s="5">
        <f t="shared" si="8"/>
        <v>0.41747572815533979</v>
      </c>
      <c r="V15" s="1">
        <f t="shared" si="9"/>
        <v>5.6846000000000005</v>
      </c>
      <c r="W15" s="3">
        <f t="shared" si="10"/>
        <v>3726.8790106730521</v>
      </c>
      <c r="X15" s="5">
        <f t="shared" si="11"/>
        <v>1.0410855809615605</v>
      </c>
      <c r="Y15" s="5">
        <f t="shared" si="12"/>
        <v>2.713917525773196</v>
      </c>
      <c r="Z15">
        <f t="shared" si="13"/>
        <v>0.15791615791615793</v>
      </c>
    </row>
    <row r="16" spans="1:27" x14ac:dyDescent="0.2">
      <c r="J16" s="2"/>
      <c r="L16" s="3"/>
      <c r="O16" s="1"/>
      <c r="Q16" s="2"/>
      <c r="R16" s="5"/>
      <c r="S16" s="4"/>
      <c r="T16" s="5"/>
      <c r="U16" s="5"/>
      <c r="V16" s="1"/>
      <c r="W16" s="3"/>
      <c r="X16" s="5"/>
      <c r="Y16" s="5"/>
    </row>
    <row r="17" spans="1:27" x14ac:dyDescent="0.2">
      <c r="A17" t="s">
        <v>10</v>
      </c>
      <c r="B17">
        <v>147</v>
      </c>
      <c r="J17" s="2"/>
      <c r="L17" s="3"/>
      <c r="O17" s="1"/>
      <c r="Q17" s="2"/>
      <c r="R17" s="5"/>
      <c r="S17" s="4"/>
      <c r="T17" s="5"/>
      <c r="U17" s="5"/>
      <c r="V17" s="1"/>
      <c r="W17" s="3"/>
      <c r="X17" s="5"/>
      <c r="Y17" s="5"/>
    </row>
    <row r="18" spans="1:27" x14ac:dyDescent="0.2">
      <c r="A18">
        <v>2002</v>
      </c>
      <c r="C18">
        <v>47</v>
      </c>
      <c r="D18">
        <v>0.91</v>
      </c>
      <c r="E18">
        <v>36</v>
      </c>
      <c r="F18">
        <v>38</v>
      </c>
      <c r="G18">
        <f>E18*F18</f>
        <v>1368</v>
      </c>
      <c r="H18">
        <v>20</v>
      </c>
      <c r="I18">
        <v>3780</v>
      </c>
      <c r="J18" s="2">
        <f t="shared" ref="J18:J27" si="16">I18/H18</f>
        <v>189</v>
      </c>
      <c r="K18">
        <v>3</v>
      </c>
      <c r="L18" s="3">
        <v>10</v>
      </c>
      <c r="M18">
        <v>7</v>
      </c>
      <c r="N18">
        <f t="shared" ref="N18:N27" si="17">L18*60+M18</f>
        <v>607</v>
      </c>
      <c r="O18" s="1">
        <f t="shared" ref="O18:O27" si="18">I18/N18</f>
        <v>6.227347611202636</v>
      </c>
      <c r="P18">
        <f>G18*H18</f>
        <v>27360</v>
      </c>
      <c r="Q18" s="2">
        <f>P18/D18</f>
        <v>30065.934065934063</v>
      </c>
      <c r="R18" s="5">
        <f>P18/I18</f>
        <v>7.2380952380952381</v>
      </c>
      <c r="S18" s="4">
        <f>R18/I18</f>
        <v>1.9148400100781054E-3</v>
      </c>
      <c r="T18" s="5">
        <f>$B$17/(483*U18)</f>
        <v>0.70568561872909685</v>
      </c>
      <c r="U18" s="5">
        <f t="shared" si="8"/>
        <v>0.43127962085308064</v>
      </c>
      <c r="V18" s="1">
        <f t="shared" ref="V18:V21" si="19">6.61 * D18</f>
        <v>6.0151000000000003</v>
      </c>
      <c r="W18" s="3">
        <f t="shared" ref="W18:W26" si="20">45.257*H18/SQRT(D18/H18)</f>
        <v>4243.3617701166977</v>
      </c>
      <c r="X18" s="5">
        <f t="shared" ref="X18:X26" si="21">I18/W18</f>
        <v>0.89080314259796078</v>
      </c>
      <c r="Y18" s="5">
        <f t="shared" ref="Y18:Y26" si="22">N18/J18</f>
        <v>3.2116402116402116</v>
      </c>
      <c r="Z18">
        <f t="shared" ref="Z18:Z27" si="23">O18/C18</f>
        <v>0.13249675768516248</v>
      </c>
      <c r="AA18">
        <f t="shared" ref="AA18:AA27" si="24">O18/K18</f>
        <v>2.0757825370675453</v>
      </c>
    </row>
    <row r="19" spans="1:27" x14ac:dyDescent="0.2">
      <c r="A19">
        <v>2002</v>
      </c>
      <c r="C19">
        <v>47</v>
      </c>
      <c r="D19">
        <v>0.95</v>
      </c>
      <c r="H19">
        <v>18</v>
      </c>
      <c r="I19">
        <v>3600</v>
      </c>
      <c r="J19" s="2">
        <f t="shared" si="16"/>
        <v>200</v>
      </c>
      <c r="K19">
        <v>3.2</v>
      </c>
      <c r="L19" s="3">
        <v>9</v>
      </c>
      <c r="M19">
        <v>20</v>
      </c>
      <c r="N19">
        <f t="shared" si="17"/>
        <v>560</v>
      </c>
      <c r="O19" s="1">
        <f t="shared" si="18"/>
        <v>6.4285714285714288</v>
      </c>
      <c r="Q19" s="2"/>
      <c r="R19" s="5"/>
      <c r="S19" s="4"/>
      <c r="T19" s="5">
        <f t="shared" ref="T19:T27" si="25">$B$17/(483*U19)</f>
        <v>0.68878718535469108</v>
      </c>
      <c r="U19" s="5">
        <f t="shared" si="8"/>
        <v>0.44186046511627908</v>
      </c>
      <c r="V19" s="1">
        <f t="shared" si="19"/>
        <v>6.2794999999999996</v>
      </c>
      <c r="W19" s="3">
        <f t="shared" si="20"/>
        <v>3545.95089433271</v>
      </c>
      <c r="X19" s="5">
        <f t="shared" si="21"/>
        <v>1.0152424856626394</v>
      </c>
      <c r="Y19" s="5">
        <f t="shared" si="22"/>
        <v>2.8</v>
      </c>
      <c r="Z19">
        <f t="shared" si="23"/>
        <v>0.13677811550151978</v>
      </c>
      <c r="AA19">
        <f t="shared" si="24"/>
        <v>2.0089285714285712</v>
      </c>
    </row>
    <row r="20" spans="1:27" x14ac:dyDescent="0.2">
      <c r="A20">
        <v>2003</v>
      </c>
      <c r="C20">
        <v>45</v>
      </c>
      <c r="D20">
        <v>0.94</v>
      </c>
      <c r="H20">
        <v>19</v>
      </c>
      <c r="I20">
        <v>4050</v>
      </c>
      <c r="J20" s="2">
        <f t="shared" si="16"/>
        <v>213.15789473684211</v>
      </c>
      <c r="K20">
        <v>3</v>
      </c>
      <c r="L20" s="3">
        <v>10</v>
      </c>
      <c r="M20">
        <v>13</v>
      </c>
      <c r="N20">
        <f t="shared" si="17"/>
        <v>613</v>
      </c>
      <c r="O20" s="1">
        <f t="shared" si="18"/>
        <v>6.6068515497553015</v>
      </c>
      <c r="Q20" s="2"/>
      <c r="R20" s="5"/>
      <c r="S20" s="4"/>
      <c r="T20" s="5">
        <f t="shared" si="25"/>
        <v>0.69287696577243285</v>
      </c>
      <c r="U20" s="5">
        <f t="shared" si="8"/>
        <v>0.43925233644859818</v>
      </c>
      <c r="V20" s="1">
        <f t="shared" si="19"/>
        <v>6.2134</v>
      </c>
      <c r="W20" s="3">
        <f t="shared" si="20"/>
        <v>3865.9144276353209</v>
      </c>
      <c r="X20" s="5">
        <f t="shared" si="21"/>
        <v>1.0476176014266512</v>
      </c>
      <c r="Y20" s="5">
        <f t="shared" si="22"/>
        <v>2.8758024691358024</v>
      </c>
      <c r="Z20">
        <f t="shared" si="23"/>
        <v>0.14681892332789559</v>
      </c>
      <c r="AA20">
        <f t="shared" si="24"/>
        <v>2.2022838499184338</v>
      </c>
    </row>
    <row r="21" spans="1:27" x14ac:dyDescent="0.2">
      <c r="A21">
        <v>2003</v>
      </c>
      <c r="C21">
        <v>47</v>
      </c>
      <c r="D21">
        <v>0.95</v>
      </c>
      <c r="H21">
        <v>19</v>
      </c>
      <c r="I21">
        <v>3785</v>
      </c>
      <c r="J21" s="2">
        <f t="shared" si="16"/>
        <v>199.21052631578948</v>
      </c>
      <c r="K21">
        <v>3.2</v>
      </c>
      <c r="L21" s="3">
        <v>10</v>
      </c>
      <c r="M21">
        <v>17</v>
      </c>
      <c r="N21">
        <f t="shared" si="17"/>
        <v>617</v>
      </c>
      <c r="O21" s="1">
        <f t="shared" si="18"/>
        <v>6.1345218800648302</v>
      </c>
      <c r="Q21" s="2"/>
      <c r="R21" s="5"/>
      <c r="S21" s="4"/>
      <c r="T21" s="5">
        <f t="shared" si="25"/>
        <v>0.68878718535469108</v>
      </c>
      <c r="U21" s="5">
        <f t="shared" si="8"/>
        <v>0.44186046511627908</v>
      </c>
      <c r="V21" s="1">
        <f t="shared" si="19"/>
        <v>6.2794999999999996</v>
      </c>
      <c r="W21" s="3">
        <f t="shared" si="20"/>
        <v>3845.513681392903</v>
      </c>
      <c r="X21" s="5">
        <f t="shared" si="21"/>
        <v>0.984263823663999</v>
      </c>
      <c r="Y21" s="5">
        <f t="shared" si="22"/>
        <v>3.0972258916776751</v>
      </c>
      <c r="Z21">
        <f t="shared" si="23"/>
        <v>0.13052174212903894</v>
      </c>
      <c r="AA21">
        <f t="shared" si="24"/>
        <v>1.9170380875202593</v>
      </c>
    </row>
    <row r="22" spans="1:27" x14ac:dyDescent="0.2">
      <c r="A22">
        <v>2003</v>
      </c>
      <c r="C22">
        <v>47</v>
      </c>
      <c r="D22">
        <v>0.86</v>
      </c>
      <c r="H22">
        <v>18</v>
      </c>
      <c r="I22">
        <v>3660</v>
      </c>
      <c r="J22" s="2">
        <f t="shared" si="16"/>
        <v>203.33333333333334</v>
      </c>
      <c r="K22">
        <v>3.1</v>
      </c>
      <c r="L22" s="3">
        <v>10</v>
      </c>
      <c r="M22">
        <v>18</v>
      </c>
      <c r="N22">
        <f t="shared" si="17"/>
        <v>618</v>
      </c>
      <c r="O22" s="1">
        <f t="shared" si="18"/>
        <v>5.9223300970873787</v>
      </c>
      <c r="Q22" s="2"/>
      <c r="R22" s="5"/>
      <c r="S22" s="4"/>
      <c r="T22" s="5">
        <f t="shared" si="25"/>
        <v>0.72901921132457026</v>
      </c>
      <c r="U22" s="5">
        <f t="shared" si="8"/>
        <v>0.41747572815533979</v>
      </c>
      <c r="V22" s="1">
        <f>6.61 * D22</f>
        <v>5.6846000000000005</v>
      </c>
      <c r="W22" s="3">
        <f t="shared" si="20"/>
        <v>3726.8790106730521</v>
      </c>
      <c r="X22" s="5">
        <f t="shared" si="21"/>
        <v>0.98205495523693587</v>
      </c>
      <c r="Y22" s="5">
        <f t="shared" si="22"/>
        <v>3.0393442622950819</v>
      </c>
      <c r="Z22">
        <f t="shared" si="23"/>
        <v>0.12600702334228464</v>
      </c>
      <c r="AA22">
        <f t="shared" si="24"/>
        <v>1.9104290635765737</v>
      </c>
    </row>
    <row r="23" spans="1:27" x14ac:dyDescent="0.2">
      <c r="A23">
        <v>2004</v>
      </c>
      <c r="C23">
        <v>45</v>
      </c>
      <c r="D23">
        <v>0.82</v>
      </c>
      <c r="H23">
        <v>18</v>
      </c>
      <c r="I23">
        <v>3860</v>
      </c>
      <c r="J23" s="2">
        <f t="shared" si="16"/>
        <v>214.44444444444446</v>
      </c>
      <c r="K23">
        <v>2.8</v>
      </c>
      <c r="L23" s="3">
        <v>10</v>
      </c>
      <c r="M23">
        <v>16</v>
      </c>
      <c r="N23">
        <f t="shared" si="17"/>
        <v>616</v>
      </c>
      <c r="O23" s="1">
        <f t="shared" si="18"/>
        <v>6.2662337662337659</v>
      </c>
      <c r="Q23" s="2"/>
      <c r="R23" s="5"/>
      <c r="S23" s="4"/>
      <c r="T23" s="5">
        <f t="shared" si="25"/>
        <v>0.74973488865323445</v>
      </c>
      <c r="U23" s="5">
        <f t="shared" si="8"/>
        <v>0.40594059405940591</v>
      </c>
      <c r="V23" s="1">
        <f t="shared" ref="V23:V27" si="26">6.61 * D23</f>
        <v>5.4202000000000004</v>
      </c>
      <c r="W23" s="3">
        <f t="shared" si="20"/>
        <v>3816.6962085680284</v>
      </c>
      <c r="X23" s="5">
        <f t="shared" si="21"/>
        <v>1.0113458837344087</v>
      </c>
      <c r="Y23" s="5">
        <f t="shared" si="22"/>
        <v>2.8725388601036266</v>
      </c>
      <c r="Z23">
        <f t="shared" si="23"/>
        <v>0.13924963924963923</v>
      </c>
      <c r="AA23">
        <f t="shared" si="24"/>
        <v>2.2379406307977736</v>
      </c>
    </row>
    <row r="24" spans="1:27" x14ac:dyDescent="0.2">
      <c r="A24">
        <v>2004</v>
      </c>
      <c r="C24">
        <v>45</v>
      </c>
      <c r="D24">
        <v>0.81</v>
      </c>
      <c r="H24">
        <v>18</v>
      </c>
      <c r="I24">
        <v>3785</v>
      </c>
      <c r="J24" s="2">
        <f t="shared" si="16"/>
        <v>210.27777777777777</v>
      </c>
      <c r="K24">
        <v>2.9</v>
      </c>
      <c r="L24" s="3">
        <v>10</v>
      </c>
      <c r="M24">
        <v>14</v>
      </c>
      <c r="N24">
        <f t="shared" si="17"/>
        <v>614</v>
      </c>
      <c r="O24" s="1">
        <f t="shared" si="18"/>
        <v>6.164495114006515</v>
      </c>
      <c r="Q24" s="2"/>
      <c r="R24" s="5"/>
      <c r="S24" s="4"/>
      <c r="T24" s="5">
        <f t="shared" si="25"/>
        <v>0.75523349436392906</v>
      </c>
      <c r="U24" s="5">
        <f t="shared" si="8"/>
        <v>0.40298507462686572</v>
      </c>
      <c r="V24" s="1">
        <f t="shared" si="26"/>
        <v>5.3541000000000007</v>
      </c>
      <c r="W24" s="3">
        <f t="shared" si="20"/>
        <v>3840.1837915391493</v>
      </c>
      <c r="X24" s="5">
        <f t="shared" si="21"/>
        <v>0.98562990874011491</v>
      </c>
      <c r="Y24" s="5">
        <f t="shared" si="22"/>
        <v>2.9199471598414797</v>
      </c>
      <c r="Z24">
        <f t="shared" si="23"/>
        <v>0.13698878031125589</v>
      </c>
      <c r="AA24">
        <f t="shared" si="24"/>
        <v>2.1256879703470744</v>
      </c>
    </row>
    <row r="25" spans="1:27" x14ac:dyDescent="0.2">
      <c r="A25">
        <v>2004</v>
      </c>
      <c r="C25">
        <v>45</v>
      </c>
      <c r="D25">
        <v>0.81</v>
      </c>
      <c r="H25">
        <v>18</v>
      </c>
      <c r="I25">
        <v>3740</v>
      </c>
      <c r="J25" s="2">
        <f t="shared" si="16"/>
        <v>207.77777777777777</v>
      </c>
      <c r="K25">
        <v>2.9</v>
      </c>
      <c r="L25" s="3">
        <v>9</v>
      </c>
      <c r="M25">
        <v>54</v>
      </c>
      <c r="N25">
        <f t="shared" si="17"/>
        <v>594</v>
      </c>
      <c r="O25" s="1">
        <f t="shared" si="18"/>
        <v>6.2962962962962967</v>
      </c>
      <c r="Q25" s="2"/>
      <c r="R25" s="5"/>
      <c r="S25" s="4"/>
      <c r="T25" s="5">
        <f t="shared" si="25"/>
        <v>0.75523349436392906</v>
      </c>
      <c r="U25" s="5">
        <f t="shared" si="8"/>
        <v>0.40298507462686572</v>
      </c>
      <c r="V25" s="1">
        <f t="shared" si="26"/>
        <v>5.3541000000000007</v>
      </c>
      <c r="W25" s="3">
        <f t="shared" si="20"/>
        <v>3840.1837915391493</v>
      </c>
      <c r="X25" s="5">
        <f t="shared" si="21"/>
        <v>0.97391171960053624</v>
      </c>
      <c r="Y25" s="5">
        <f t="shared" si="22"/>
        <v>2.8588235294117648</v>
      </c>
      <c r="Z25">
        <f t="shared" si="23"/>
        <v>0.13991769547325103</v>
      </c>
      <c r="AA25">
        <f t="shared" si="24"/>
        <v>2.171136653895275</v>
      </c>
    </row>
    <row r="26" spans="1:27" x14ac:dyDescent="0.2">
      <c r="A26">
        <v>2005</v>
      </c>
      <c r="C26">
        <v>40</v>
      </c>
      <c r="D26">
        <v>0.78</v>
      </c>
      <c r="E26">
        <v>35</v>
      </c>
      <c r="F26">
        <v>40</v>
      </c>
      <c r="G26">
        <f>E26*F26</f>
        <v>1400</v>
      </c>
      <c r="H26">
        <v>18</v>
      </c>
      <c r="I26">
        <v>3855</v>
      </c>
      <c r="J26" s="2">
        <f t="shared" si="16"/>
        <v>214.16666666666666</v>
      </c>
      <c r="K26">
        <v>2.6</v>
      </c>
      <c r="L26" s="3">
        <v>9</v>
      </c>
      <c r="M26">
        <v>53</v>
      </c>
      <c r="N26">
        <f t="shared" si="17"/>
        <v>593</v>
      </c>
      <c r="O26" s="1">
        <f t="shared" si="18"/>
        <v>6.5008431703204046</v>
      </c>
      <c r="P26">
        <f>G26*H26</f>
        <v>25200</v>
      </c>
      <c r="Q26" s="2">
        <f>P26/D26</f>
        <v>32307.692307692305</v>
      </c>
      <c r="R26" s="5">
        <f>P26/I26</f>
        <v>6.536964980544747</v>
      </c>
      <c r="S26" s="4">
        <f>R26/I26</f>
        <v>1.6957107601931899E-3</v>
      </c>
      <c r="T26" s="5">
        <f t="shared" si="25"/>
        <v>0.77257525083612033</v>
      </c>
      <c r="U26" s="5">
        <f t="shared" si="8"/>
        <v>0.39393939393939398</v>
      </c>
      <c r="V26" s="1">
        <f t="shared" si="26"/>
        <v>5.1558000000000002</v>
      </c>
      <c r="W26" s="3">
        <f t="shared" si="20"/>
        <v>3913.3367226486876</v>
      </c>
      <c r="X26" s="5">
        <f t="shared" si="21"/>
        <v>0.9850928435799915</v>
      </c>
      <c r="Y26" s="5">
        <f t="shared" si="22"/>
        <v>2.7688715953307392</v>
      </c>
      <c r="Z26">
        <f t="shared" si="23"/>
        <v>0.16252107925801013</v>
      </c>
      <c r="AA26">
        <f t="shared" si="24"/>
        <v>2.5003242962770784</v>
      </c>
    </row>
    <row r="27" spans="1:27" x14ac:dyDescent="0.2">
      <c r="A27">
        <v>2008</v>
      </c>
      <c r="C27">
        <v>45</v>
      </c>
      <c r="D27">
        <v>0.8</v>
      </c>
      <c r="H27">
        <v>18</v>
      </c>
      <c r="I27">
        <v>3640</v>
      </c>
      <c r="J27" s="2">
        <f t="shared" si="16"/>
        <v>202.22222222222223</v>
      </c>
      <c r="K27">
        <v>2.8</v>
      </c>
      <c r="L27" s="3">
        <v>9</v>
      </c>
      <c r="M27">
        <v>48</v>
      </c>
      <c r="N27">
        <f t="shared" si="17"/>
        <v>588</v>
      </c>
      <c r="O27" s="1">
        <f t="shared" si="18"/>
        <v>6.1904761904761907</v>
      </c>
      <c r="Q27" s="2"/>
      <c r="R27" s="5"/>
      <c r="S27" s="4"/>
      <c r="T27" s="5">
        <f t="shared" si="25"/>
        <v>0.76086956521739124</v>
      </c>
      <c r="U27" s="5">
        <f t="shared" si="8"/>
        <v>0.4</v>
      </c>
      <c r="V27" s="1">
        <f t="shared" si="26"/>
        <v>5.2880000000000003</v>
      </c>
      <c r="W27" s="3">
        <f t="shared" ref="W27" si="27">45.257*H27/SQRT(D27/H27)</f>
        <v>3864.1104017884891</v>
      </c>
      <c r="X27" s="5">
        <f t="shared" ref="X27" si="28">I27/W27</f>
        <v>0.94200207072635389</v>
      </c>
      <c r="Y27" s="5">
        <f t="shared" ref="Y27" si="29">N27/J27</f>
        <v>2.9076923076923076</v>
      </c>
      <c r="Z27">
        <f t="shared" si="23"/>
        <v>0.13756613756613756</v>
      </c>
      <c r="AA27">
        <f t="shared" si="24"/>
        <v>2.2108843537414966</v>
      </c>
    </row>
    <row r="28" spans="1:27" x14ac:dyDescent="0.2">
      <c r="J28" s="2"/>
      <c r="L28" s="3"/>
      <c r="O28" s="1"/>
      <c r="Q28" s="2"/>
      <c r="R28" s="5"/>
      <c r="S28" s="4"/>
      <c r="T28" s="5"/>
      <c r="U28" s="5"/>
      <c r="V28" s="1"/>
      <c r="W28" s="3"/>
      <c r="X28" s="5"/>
      <c r="Y28" s="5"/>
    </row>
    <row r="29" spans="1:27" x14ac:dyDescent="0.2">
      <c r="A29" t="s">
        <v>11</v>
      </c>
      <c r="B29">
        <v>26.5</v>
      </c>
      <c r="J29" s="2"/>
      <c r="L29" s="3"/>
      <c r="O29" s="1"/>
      <c r="Q29" s="2"/>
      <c r="R29" s="5"/>
      <c r="S29" s="4"/>
      <c r="T29" s="5"/>
      <c r="U29" s="5"/>
      <c r="V29" s="1"/>
      <c r="W29" s="3"/>
      <c r="X29" s="5"/>
      <c r="Y29" s="5"/>
    </row>
    <row r="30" spans="1:27" x14ac:dyDescent="0.2">
      <c r="A30">
        <v>2002</v>
      </c>
      <c r="C30">
        <v>45</v>
      </c>
      <c r="E30">
        <v>39</v>
      </c>
      <c r="F30">
        <v>44</v>
      </c>
      <c r="G30">
        <f t="shared" ref="G30:G32" si="30">E30*F30</f>
        <v>1716</v>
      </c>
      <c r="H30">
        <v>17</v>
      </c>
      <c r="I30">
        <v>2940</v>
      </c>
      <c r="J30" s="2">
        <f t="shared" ref="J30:J32" si="31">I30/H30</f>
        <v>172.94117647058823</v>
      </c>
      <c r="K30">
        <v>3.3</v>
      </c>
      <c r="L30" s="3">
        <v>6</v>
      </c>
      <c r="M30">
        <v>38</v>
      </c>
      <c r="N30">
        <f t="shared" ref="N30:N34" si="32">L30*60+M30</f>
        <v>398</v>
      </c>
      <c r="O30" s="1">
        <f t="shared" ref="O30:O34" si="33">I30/N30</f>
        <v>7.3869346733668344</v>
      </c>
      <c r="P30">
        <f t="shared" ref="P30:P34" si="34">G30*H30</f>
        <v>29172</v>
      </c>
      <c r="Q30" s="2"/>
      <c r="R30" s="5"/>
      <c r="S30" s="4"/>
      <c r="T30" s="5"/>
      <c r="U30" s="5"/>
      <c r="V30" s="1"/>
      <c r="W30" s="3"/>
      <c r="X30" s="5"/>
      <c r="Y30" s="5"/>
    </row>
    <row r="31" spans="1:27" x14ac:dyDescent="0.2">
      <c r="A31">
        <v>2003</v>
      </c>
      <c r="C31">
        <v>47</v>
      </c>
      <c r="D31">
        <v>0.74</v>
      </c>
      <c r="E31">
        <v>37</v>
      </c>
      <c r="F31">
        <v>40</v>
      </c>
      <c r="G31">
        <f t="shared" si="30"/>
        <v>1480</v>
      </c>
      <c r="H31">
        <v>16</v>
      </c>
      <c r="I31">
        <v>3075</v>
      </c>
      <c r="J31" s="2">
        <f t="shared" si="31"/>
        <v>192.1875</v>
      </c>
      <c r="K31">
        <v>1.8</v>
      </c>
      <c r="L31" s="3">
        <v>6</v>
      </c>
      <c r="M31">
        <v>45</v>
      </c>
      <c r="N31">
        <f t="shared" si="32"/>
        <v>405</v>
      </c>
      <c r="O31" s="1">
        <f t="shared" si="33"/>
        <v>7.5925925925925926</v>
      </c>
      <c r="P31">
        <f t="shared" si="34"/>
        <v>23680</v>
      </c>
      <c r="Q31" s="2">
        <f t="shared" ref="Q31:Q34" si="35">P31/D31</f>
        <v>32000</v>
      </c>
      <c r="R31" s="5">
        <f t="shared" ref="R31:R34" si="36">P31/I31</f>
        <v>7.7008130081300816</v>
      </c>
      <c r="S31" s="4">
        <f t="shared" ref="S31:S34" si="37">R31/I31</f>
        <v>2.5043294335382379E-3</v>
      </c>
      <c r="T31" s="5">
        <f>$B$29/(483*U31)</f>
        <v>0.14383638296681772</v>
      </c>
      <c r="U31" s="5">
        <f t="shared" si="8"/>
        <v>0.3814432989690722</v>
      </c>
      <c r="V31" s="1">
        <f t="shared" ref="V31:V34" si="38">6.61 * D31</f>
        <v>4.8914</v>
      </c>
      <c r="W31" s="3">
        <f t="shared" ref="W31:W34" si="39">45.257*H31/SQRT(D31/H31)</f>
        <v>3367.0524074425784</v>
      </c>
      <c r="X31" s="5">
        <f t="shared" ref="X31:X34" si="40">I31/W31</f>
        <v>0.91326169833382398</v>
      </c>
      <c r="Y31" s="5">
        <f t="shared" ref="Y31:Y34" si="41">N31/J31</f>
        <v>2.1073170731707318</v>
      </c>
      <c r="Z31">
        <f t="shared" ref="Z31:Z34" si="42">O31/C31</f>
        <v>0.16154452324665092</v>
      </c>
      <c r="AA31">
        <f t="shared" ref="AA31:AA34" si="43">O31/K31</f>
        <v>4.2181069958847734</v>
      </c>
    </row>
    <row r="32" spans="1:27" x14ac:dyDescent="0.2">
      <c r="A32">
        <v>2004</v>
      </c>
      <c r="C32">
        <v>47</v>
      </c>
      <c r="D32">
        <v>0.79</v>
      </c>
      <c r="E32">
        <v>37</v>
      </c>
      <c r="F32">
        <v>40</v>
      </c>
      <c r="G32">
        <f t="shared" si="30"/>
        <v>1480</v>
      </c>
      <c r="H32">
        <v>18</v>
      </c>
      <c r="I32">
        <v>3500</v>
      </c>
      <c r="J32" s="2">
        <f t="shared" si="31"/>
        <v>194.44444444444446</v>
      </c>
      <c r="K32">
        <v>2.2000000000000002</v>
      </c>
      <c r="L32" s="3">
        <v>7</v>
      </c>
      <c r="M32">
        <v>2</v>
      </c>
      <c r="N32">
        <f t="shared" si="32"/>
        <v>422</v>
      </c>
      <c r="O32" s="1">
        <f t="shared" si="33"/>
        <v>8.293838862559241</v>
      </c>
      <c r="P32">
        <f t="shared" si="34"/>
        <v>26640</v>
      </c>
      <c r="Q32" s="2">
        <f t="shared" si="35"/>
        <v>33721.518987341769</v>
      </c>
      <c r="R32" s="5">
        <f t="shared" si="36"/>
        <v>7.6114285714285712</v>
      </c>
      <c r="S32" s="4">
        <f t="shared" si="37"/>
        <v>2.1746938775510202E-3</v>
      </c>
      <c r="T32" s="5">
        <f t="shared" ref="T32:T34" si="44">$B$29/(483*U32)</f>
        <v>0.13820530964174332</v>
      </c>
      <c r="U32" s="5">
        <f t="shared" si="8"/>
        <v>0.39698492462311558</v>
      </c>
      <c r="V32" s="1">
        <f t="shared" si="38"/>
        <v>5.2219000000000007</v>
      </c>
      <c r="W32" s="3">
        <f t="shared" si="39"/>
        <v>3888.4898890736295</v>
      </c>
      <c r="X32" s="5">
        <f t="shared" si="40"/>
        <v>0.9000923494322931</v>
      </c>
      <c r="Y32" s="5">
        <f t="shared" si="41"/>
        <v>2.1702857142857139</v>
      </c>
      <c r="Z32">
        <f t="shared" si="42"/>
        <v>0.17646465665019662</v>
      </c>
      <c r="AA32">
        <f t="shared" si="43"/>
        <v>3.7699267557087457</v>
      </c>
    </row>
    <row r="33" spans="1:27" x14ac:dyDescent="0.2">
      <c r="A33">
        <v>2004</v>
      </c>
      <c r="D33">
        <v>0.95</v>
      </c>
      <c r="H33">
        <v>17</v>
      </c>
      <c r="J33" s="2"/>
      <c r="L33" s="3">
        <v>7</v>
      </c>
      <c r="M33">
        <v>1</v>
      </c>
      <c r="N33">
        <f t="shared" si="32"/>
        <v>421</v>
      </c>
      <c r="O33" s="1">
        <f t="shared" si="33"/>
        <v>0</v>
      </c>
      <c r="Q33" s="2"/>
      <c r="R33" s="5"/>
      <c r="S33" s="4"/>
      <c r="T33" s="5">
        <f t="shared" si="44"/>
        <v>0.12416911844829466</v>
      </c>
      <c r="U33" s="5">
        <f t="shared" si="8"/>
        <v>0.44186046511627908</v>
      </c>
      <c r="V33" s="1">
        <f t="shared" si="38"/>
        <v>6.2794999999999996</v>
      </c>
      <c r="W33" s="3">
        <f t="shared" si="39"/>
        <v>3254.5979117383422</v>
      </c>
      <c r="X33" s="5">
        <f t="shared" si="40"/>
        <v>0</v>
      </c>
      <c r="Y33" s="5"/>
    </row>
    <row r="34" spans="1:27" x14ac:dyDescent="0.2">
      <c r="A34">
        <v>2005</v>
      </c>
      <c r="C34">
        <v>42</v>
      </c>
      <c r="D34">
        <v>0.84</v>
      </c>
      <c r="H34">
        <v>18</v>
      </c>
      <c r="I34">
        <v>3300</v>
      </c>
      <c r="J34" s="2">
        <f>I34/H34</f>
        <v>183.33333333333334</v>
      </c>
      <c r="K34">
        <v>3</v>
      </c>
      <c r="L34" s="3">
        <v>7</v>
      </c>
      <c r="M34">
        <v>20</v>
      </c>
      <c r="N34">
        <f t="shared" si="32"/>
        <v>440</v>
      </c>
      <c r="O34" s="1">
        <f t="shared" si="33"/>
        <v>7.5</v>
      </c>
      <c r="P34">
        <f t="shared" si="34"/>
        <v>0</v>
      </c>
      <c r="Q34" s="2">
        <f t="shared" si="35"/>
        <v>0</v>
      </c>
      <c r="R34" s="5">
        <f t="shared" si="36"/>
        <v>0</v>
      </c>
      <c r="S34" s="4">
        <f t="shared" si="37"/>
        <v>0</v>
      </c>
      <c r="T34" s="5">
        <f t="shared" si="44"/>
        <v>0.13324460218870157</v>
      </c>
      <c r="U34" s="5">
        <f t="shared" si="8"/>
        <v>0.41176470588235292</v>
      </c>
      <c r="V34" s="1">
        <f t="shared" si="38"/>
        <v>5.5524000000000004</v>
      </c>
      <c r="W34" s="3">
        <f t="shared" si="39"/>
        <v>3770.9856229865727</v>
      </c>
      <c r="X34" s="5">
        <f t="shared" si="40"/>
        <v>0.87510277946550263</v>
      </c>
      <c r="Y34" s="5">
        <f t="shared" si="41"/>
        <v>2.4</v>
      </c>
      <c r="Z34">
        <f t="shared" si="42"/>
        <v>0.17857142857142858</v>
      </c>
      <c r="AA34">
        <f t="shared" si="43"/>
        <v>2.5</v>
      </c>
    </row>
    <row r="36" spans="1:27" x14ac:dyDescent="0.2">
      <c r="A36" t="s">
        <v>28</v>
      </c>
      <c r="B36" s="7">
        <v>17.5</v>
      </c>
    </row>
    <row r="37" spans="1:27" x14ac:dyDescent="0.2">
      <c r="A37" s="8">
        <v>40259</v>
      </c>
      <c r="C37">
        <v>47</v>
      </c>
      <c r="D37">
        <v>0.33</v>
      </c>
      <c r="E37">
        <v>30</v>
      </c>
      <c r="F37">
        <v>40</v>
      </c>
      <c r="G37">
        <f t="shared" ref="G37:G55" si="45">E37*F37</f>
        <v>1200</v>
      </c>
      <c r="H37">
        <v>9</v>
      </c>
      <c r="I37">
        <v>1500</v>
      </c>
      <c r="J37" s="2">
        <f t="shared" ref="J37:J60" si="46">I37/H37</f>
        <v>166.66666666666666</v>
      </c>
      <c r="K37">
        <v>0.6</v>
      </c>
      <c r="L37" s="3">
        <v>4</v>
      </c>
      <c r="M37">
        <v>18</v>
      </c>
      <c r="N37">
        <f t="shared" ref="N37:N42" si="47">L37*60+M37</f>
        <v>258</v>
      </c>
      <c r="O37" s="1">
        <f t="shared" ref="O37:O42" si="48">I37/N37</f>
        <v>5.8139534883720927</v>
      </c>
      <c r="P37">
        <f t="shared" ref="P37:P55" si="49">G37*H37</f>
        <v>10800</v>
      </c>
      <c r="Q37" s="2">
        <f t="shared" ref="Q37:Q55" si="50">P37/D37</f>
        <v>32727.272727272724</v>
      </c>
      <c r="R37" s="5">
        <f t="shared" ref="R37:R55" si="51">P37/I37</f>
        <v>7.2</v>
      </c>
      <c r="S37" s="4">
        <f t="shared" ref="S37:S55" si="52">R37/I37</f>
        <v>4.8000000000000004E-3</v>
      </c>
      <c r="T37" s="5">
        <f>$B$36/(483*U37)</f>
        <v>0.16798418972332013</v>
      </c>
      <c r="U37" s="5">
        <f t="shared" ref="U37:U60" si="53">D37/(1.2+D37)</f>
        <v>0.21568627450980393</v>
      </c>
      <c r="V37" s="1">
        <f t="shared" ref="V37:V60" si="54">6.61 * D37</f>
        <v>2.1813000000000002</v>
      </c>
      <c r="W37" s="3">
        <f t="shared" ref="W37:W60" si="55">45.257*H37/SQRT(D37/H37)</f>
        <v>2127.1227684084943</v>
      </c>
      <c r="X37" s="5">
        <f t="shared" ref="X37:X60" si="56">I37/W37</f>
        <v>0.70517791557574028</v>
      </c>
      <c r="Y37" s="5">
        <f t="shared" ref="Y37:Y42" si="57">N37/J37</f>
        <v>1.548</v>
      </c>
      <c r="Z37">
        <f t="shared" ref="Z37:Z42" si="58">O37/C37</f>
        <v>0.12370113805047006</v>
      </c>
      <c r="AA37">
        <f t="shared" ref="AA37:AA42" si="59">O37/K37</f>
        <v>9.6899224806201545</v>
      </c>
    </row>
    <row r="38" spans="1:27" x14ac:dyDescent="0.2">
      <c r="A38" s="8">
        <v>38429</v>
      </c>
      <c r="C38">
        <v>45</v>
      </c>
      <c r="D38" s="10">
        <v>0.61</v>
      </c>
      <c r="E38" s="7">
        <v>30</v>
      </c>
      <c r="F38" s="10">
        <v>42</v>
      </c>
      <c r="G38">
        <f t="shared" si="45"/>
        <v>1260</v>
      </c>
      <c r="H38">
        <v>14.5</v>
      </c>
      <c r="I38" s="7">
        <v>1675</v>
      </c>
      <c r="J38" s="2">
        <f t="shared" si="46"/>
        <v>115.51724137931035</v>
      </c>
      <c r="K38" s="10">
        <v>0.4</v>
      </c>
      <c r="L38" s="3">
        <v>3</v>
      </c>
      <c r="M38" s="10">
        <v>58</v>
      </c>
      <c r="N38">
        <f t="shared" si="47"/>
        <v>238</v>
      </c>
      <c r="O38" s="1">
        <f t="shared" si="48"/>
        <v>7.03781512605042</v>
      </c>
      <c r="P38">
        <f t="shared" si="49"/>
        <v>18270</v>
      </c>
      <c r="Q38" s="2">
        <f t="shared" si="50"/>
        <v>29950.819672131147</v>
      </c>
      <c r="R38" s="5">
        <f t="shared" si="51"/>
        <v>10.907462686567165</v>
      </c>
      <c r="S38" s="4">
        <f t="shared" si="52"/>
        <v>6.511918021831143E-3</v>
      </c>
      <c r="T38" s="5">
        <f t="shared" ref="T38:T60" si="60">$B$36/(483*U38)</f>
        <v>0.10750772154906153</v>
      </c>
      <c r="U38" s="5">
        <f t="shared" si="53"/>
        <v>0.33701657458563533</v>
      </c>
      <c r="V38" s="1">
        <f t="shared" si="54"/>
        <v>4.0320999999999998</v>
      </c>
      <c r="W38" s="3">
        <f t="shared" si="55"/>
        <v>3199.4317322992915</v>
      </c>
      <c r="X38" s="5">
        <f t="shared" si="56"/>
        <v>0.52353047045521761</v>
      </c>
      <c r="Y38" s="5">
        <f t="shared" si="57"/>
        <v>2.0602985074626865</v>
      </c>
      <c r="Z38">
        <f t="shared" si="58"/>
        <v>0.15639589169000934</v>
      </c>
      <c r="AA38">
        <f t="shared" si="59"/>
        <v>17.594537815126049</v>
      </c>
    </row>
    <row r="39" spans="1:27" x14ac:dyDescent="0.2">
      <c r="A39" s="8">
        <v>39922</v>
      </c>
      <c r="C39">
        <v>47</v>
      </c>
      <c r="D39" s="9">
        <v>0.77</v>
      </c>
      <c r="E39">
        <v>44</v>
      </c>
      <c r="F39">
        <v>40</v>
      </c>
      <c r="G39">
        <f t="shared" si="45"/>
        <v>1760</v>
      </c>
      <c r="H39">
        <v>15.25</v>
      </c>
      <c r="I39">
        <v>1825</v>
      </c>
      <c r="J39" s="2">
        <f t="shared" si="46"/>
        <v>119.67213114754098</v>
      </c>
      <c r="K39" s="10">
        <v>0.59</v>
      </c>
      <c r="L39" s="3">
        <v>4</v>
      </c>
      <c r="M39" s="10">
        <v>1</v>
      </c>
      <c r="N39">
        <f t="shared" si="47"/>
        <v>241</v>
      </c>
      <c r="O39" s="1">
        <f t="shared" si="48"/>
        <v>7.5726141078838172</v>
      </c>
      <c r="P39">
        <f t="shared" si="49"/>
        <v>26840</v>
      </c>
      <c r="Q39" s="2">
        <f t="shared" si="50"/>
        <v>34857.142857142855</v>
      </c>
      <c r="R39" s="5">
        <f t="shared" si="51"/>
        <v>14.706849315068494</v>
      </c>
      <c r="S39" s="4">
        <f t="shared" si="52"/>
        <v>8.0585475699005444E-3</v>
      </c>
      <c r="T39" s="5">
        <f t="shared" si="60"/>
        <v>9.2697157914549216E-2</v>
      </c>
      <c r="U39" s="5">
        <f t="shared" si="53"/>
        <v>0.39086294416243655</v>
      </c>
      <c r="V39" s="1">
        <f t="shared" si="54"/>
        <v>5.0897000000000006</v>
      </c>
      <c r="W39" s="3">
        <f t="shared" si="55"/>
        <v>3071.4621297370518</v>
      </c>
      <c r="X39" s="5">
        <f t="shared" si="56"/>
        <v>0.59417955452904725</v>
      </c>
      <c r="Y39" s="5">
        <f t="shared" si="57"/>
        <v>2.0138356164383562</v>
      </c>
      <c r="Z39">
        <f t="shared" si="58"/>
        <v>0.16111944910391102</v>
      </c>
      <c r="AA39">
        <f t="shared" si="59"/>
        <v>12.834939165904775</v>
      </c>
    </row>
    <row r="40" spans="1:27" x14ac:dyDescent="0.2">
      <c r="A40" s="8">
        <v>39922</v>
      </c>
      <c r="C40">
        <v>47</v>
      </c>
      <c r="D40" s="10">
        <v>0.77</v>
      </c>
      <c r="E40" s="10">
        <v>44</v>
      </c>
      <c r="F40" s="10">
        <v>40</v>
      </c>
      <c r="G40">
        <f t="shared" si="45"/>
        <v>1760</v>
      </c>
      <c r="H40">
        <v>15.25</v>
      </c>
      <c r="I40">
        <v>1825</v>
      </c>
      <c r="J40" s="2">
        <f t="shared" si="46"/>
        <v>119.67213114754098</v>
      </c>
      <c r="K40" s="10">
        <v>0.57999999999999996</v>
      </c>
      <c r="L40" s="3">
        <v>4.37</v>
      </c>
      <c r="M40" s="10">
        <v>37</v>
      </c>
      <c r="N40">
        <f t="shared" si="47"/>
        <v>299.2</v>
      </c>
      <c r="O40" s="1">
        <f t="shared" si="48"/>
        <v>6.0995989304812834</v>
      </c>
      <c r="P40">
        <f t="shared" si="49"/>
        <v>26840</v>
      </c>
      <c r="Q40" s="2">
        <f t="shared" si="50"/>
        <v>34857.142857142855</v>
      </c>
      <c r="R40" s="5">
        <f t="shared" si="51"/>
        <v>14.706849315068494</v>
      </c>
      <c r="S40" s="4">
        <f t="shared" si="52"/>
        <v>8.0585475699005444E-3</v>
      </c>
      <c r="T40" s="5">
        <f t="shared" si="60"/>
        <v>9.2697157914549216E-2</v>
      </c>
      <c r="U40" s="5">
        <f t="shared" si="53"/>
        <v>0.39086294416243655</v>
      </c>
      <c r="V40" s="1">
        <f t="shared" si="54"/>
        <v>5.0897000000000006</v>
      </c>
      <c r="W40" s="3">
        <f t="shared" si="55"/>
        <v>3071.4621297370518</v>
      </c>
      <c r="X40" s="5">
        <f t="shared" si="56"/>
        <v>0.59417955452904725</v>
      </c>
      <c r="Y40" s="5">
        <f t="shared" si="57"/>
        <v>2.5001643835616436</v>
      </c>
      <c r="Z40">
        <f t="shared" si="58"/>
        <v>0.12977870064853794</v>
      </c>
      <c r="AA40">
        <f t="shared" si="59"/>
        <v>10.516549880140145</v>
      </c>
    </row>
    <row r="41" spans="1:27" x14ac:dyDescent="0.2">
      <c r="A41" s="8">
        <v>40122</v>
      </c>
      <c r="C41">
        <v>49</v>
      </c>
      <c r="D41" s="10">
        <v>0.9</v>
      </c>
      <c r="E41" s="10">
        <v>42</v>
      </c>
      <c r="F41" s="10">
        <v>40</v>
      </c>
      <c r="G41">
        <f t="shared" si="45"/>
        <v>1680</v>
      </c>
      <c r="H41">
        <v>17.5</v>
      </c>
      <c r="I41">
        <v>2425</v>
      </c>
      <c r="J41" s="2">
        <f t="shared" si="46"/>
        <v>138.57142857142858</v>
      </c>
      <c r="K41" s="10">
        <v>0.8</v>
      </c>
      <c r="L41" s="3">
        <v>4</v>
      </c>
      <c r="M41" s="10">
        <v>18</v>
      </c>
      <c r="N41">
        <f t="shared" si="47"/>
        <v>258</v>
      </c>
      <c r="O41" s="1">
        <f t="shared" si="48"/>
        <v>9.3992248062015502</v>
      </c>
      <c r="P41">
        <f t="shared" si="49"/>
        <v>29400</v>
      </c>
      <c r="Q41" s="2">
        <f t="shared" si="50"/>
        <v>32666.666666666664</v>
      </c>
      <c r="R41" s="5">
        <f t="shared" si="51"/>
        <v>12.123711340206185</v>
      </c>
      <c r="S41" s="4">
        <f t="shared" si="52"/>
        <v>4.9994685938994574E-3</v>
      </c>
      <c r="T41" s="5">
        <f t="shared" si="60"/>
        <v>8.4541062801932368E-2</v>
      </c>
      <c r="U41" s="5">
        <f t="shared" si="53"/>
        <v>0.42857142857142855</v>
      </c>
      <c r="V41" s="1">
        <f t="shared" si="54"/>
        <v>5.9490000000000007</v>
      </c>
      <c r="W41" s="3">
        <f t="shared" si="55"/>
        <v>3492.3807066414633</v>
      </c>
      <c r="X41" s="5">
        <f t="shared" si="56"/>
        <v>0.69436874261399262</v>
      </c>
      <c r="Y41" s="5">
        <f t="shared" si="57"/>
        <v>1.8618556701030926</v>
      </c>
      <c r="Z41">
        <f t="shared" si="58"/>
        <v>0.19182091441227653</v>
      </c>
      <c r="AA41">
        <f t="shared" si="59"/>
        <v>11.749031007751936</v>
      </c>
    </row>
    <row r="42" spans="1:27" x14ac:dyDescent="0.2">
      <c r="A42" s="8">
        <v>38249</v>
      </c>
      <c r="C42">
        <v>45</v>
      </c>
      <c r="D42" s="10">
        <v>0.55000000000000004</v>
      </c>
      <c r="E42" s="10">
        <v>33</v>
      </c>
      <c r="F42" s="10">
        <v>40</v>
      </c>
      <c r="G42">
        <f t="shared" si="45"/>
        <v>1320</v>
      </c>
      <c r="H42">
        <v>14</v>
      </c>
      <c r="I42">
        <v>2425</v>
      </c>
      <c r="J42" s="2">
        <f t="shared" si="46"/>
        <v>173.21428571428572</v>
      </c>
      <c r="K42" s="10">
        <v>0.75</v>
      </c>
      <c r="L42" s="3">
        <v>4</v>
      </c>
      <c r="M42" s="10">
        <v>36</v>
      </c>
      <c r="N42">
        <f t="shared" si="47"/>
        <v>276</v>
      </c>
      <c r="O42" s="1">
        <f t="shared" si="48"/>
        <v>8.7862318840579707</v>
      </c>
      <c r="P42">
        <f t="shared" si="49"/>
        <v>18480</v>
      </c>
      <c r="Q42" s="2">
        <f t="shared" si="50"/>
        <v>33600</v>
      </c>
      <c r="R42" s="5">
        <f t="shared" si="51"/>
        <v>7.6206185567010305</v>
      </c>
      <c r="S42" s="4">
        <f t="shared" si="52"/>
        <v>3.1425231161653733E-3</v>
      </c>
      <c r="T42" s="5">
        <f t="shared" si="60"/>
        <v>0.1152832674571805</v>
      </c>
      <c r="U42" s="5">
        <f t="shared" si="53"/>
        <v>0.31428571428571433</v>
      </c>
      <c r="V42" s="1">
        <f t="shared" si="54"/>
        <v>3.6355000000000004</v>
      </c>
      <c r="W42" s="3">
        <f t="shared" si="55"/>
        <v>3196.6601771382916</v>
      </c>
      <c r="X42" s="5">
        <f t="shared" si="56"/>
        <v>0.75860425119410224</v>
      </c>
      <c r="Y42" s="5">
        <f t="shared" si="57"/>
        <v>1.5934020618556701</v>
      </c>
      <c r="Z42">
        <f t="shared" si="58"/>
        <v>0.19524959742351047</v>
      </c>
      <c r="AA42">
        <f t="shared" si="59"/>
        <v>11.714975845410628</v>
      </c>
    </row>
    <row r="43" spans="1:27" x14ac:dyDescent="0.2">
      <c r="A43" s="8">
        <v>38375</v>
      </c>
      <c r="C43">
        <v>45</v>
      </c>
      <c r="D43" s="10">
        <v>0.61</v>
      </c>
      <c r="E43" s="10">
        <v>35</v>
      </c>
      <c r="F43" s="10">
        <v>40</v>
      </c>
      <c r="G43">
        <f t="shared" si="45"/>
        <v>1400</v>
      </c>
      <c r="H43">
        <v>14.5</v>
      </c>
      <c r="I43">
        <v>1775</v>
      </c>
      <c r="J43" s="2">
        <f t="shared" si="46"/>
        <v>122.41379310344827</v>
      </c>
      <c r="K43" s="10">
        <v>0.4</v>
      </c>
      <c r="L43" s="3">
        <v>4</v>
      </c>
      <c r="M43" s="10">
        <v>29</v>
      </c>
      <c r="N43">
        <f t="shared" ref="N43:N60" si="61">L43*60+M43</f>
        <v>269</v>
      </c>
      <c r="O43" s="1">
        <f t="shared" ref="O43:O60" si="62">I43/N43</f>
        <v>6.5985130111524164</v>
      </c>
      <c r="P43">
        <f t="shared" si="49"/>
        <v>20300</v>
      </c>
      <c r="Q43" s="2">
        <f t="shared" si="50"/>
        <v>33278.688524590165</v>
      </c>
      <c r="R43" s="5">
        <f t="shared" si="51"/>
        <v>11.43661971830986</v>
      </c>
      <c r="S43" s="4">
        <f t="shared" si="52"/>
        <v>6.4431660384844285E-3</v>
      </c>
      <c r="T43" s="5">
        <f t="shared" si="60"/>
        <v>0.10750772154906153</v>
      </c>
      <c r="U43" s="5">
        <f t="shared" si="53"/>
        <v>0.33701657458563533</v>
      </c>
      <c r="V43" s="1">
        <f t="shared" si="54"/>
        <v>4.0320999999999998</v>
      </c>
      <c r="W43" s="3">
        <f t="shared" si="55"/>
        <v>3199.4317322992915</v>
      </c>
      <c r="X43" s="5">
        <f t="shared" si="56"/>
        <v>0.55478602093015594</v>
      </c>
      <c r="Y43" s="5">
        <f t="shared" ref="Y43:Y60" si="63">N43/J43</f>
        <v>2.1974647887323946</v>
      </c>
      <c r="Z43">
        <f t="shared" ref="Z43:Z60" si="64">O43/C43</f>
        <v>0.14663362247005371</v>
      </c>
      <c r="AA43">
        <f t="shared" ref="AA43:AA60" si="65">O43/K43</f>
        <v>16.496282527881039</v>
      </c>
    </row>
    <row r="44" spans="1:27" x14ac:dyDescent="0.2">
      <c r="A44" s="8">
        <v>38375</v>
      </c>
      <c r="C44">
        <v>45</v>
      </c>
      <c r="D44" s="10">
        <v>0.61</v>
      </c>
      <c r="E44" s="10">
        <v>35</v>
      </c>
      <c r="F44" s="10">
        <v>40</v>
      </c>
      <c r="G44">
        <f t="shared" si="45"/>
        <v>1400</v>
      </c>
      <c r="H44">
        <v>14.5</v>
      </c>
      <c r="I44">
        <v>1800</v>
      </c>
      <c r="J44" s="2">
        <f t="shared" si="46"/>
        <v>124.13793103448276</v>
      </c>
      <c r="K44" s="10">
        <v>0.4</v>
      </c>
      <c r="L44" s="3">
        <v>4</v>
      </c>
      <c r="M44" s="10">
        <v>40</v>
      </c>
      <c r="N44">
        <f t="shared" si="61"/>
        <v>280</v>
      </c>
      <c r="O44" s="1">
        <f t="shared" si="62"/>
        <v>6.4285714285714288</v>
      </c>
      <c r="P44">
        <f t="shared" si="49"/>
        <v>20300</v>
      </c>
      <c r="Q44" s="2">
        <f t="shared" si="50"/>
        <v>33278.688524590165</v>
      </c>
      <c r="R44" s="5">
        <f t="shared" si="51"/>
        <v>11.277777777777779</v>
      </c>
      <c r="S44" s="4">
        <f t="shared" si="52"/>
        <v>6.2654320987654329E-3</v>
      </c>
      <c r="T44" s="5">
        <f t="shared" si="60"/>
        <v>0.10750772154906153</v>
      </c>
      <c r="U44" s="5">
        <f t="shared" si="53"/>
        <v>0.33701657458563533</v>
      </c>
      <c r="V44" s="1">
        <f t="shared" si="54"/>
        <v>4.0320999999999998</v>
      </c>
      <c r="W44" s="3">
        <f t="shared" si="55"/>
        <v>3199.4317322992915</v>
      </c>
      <c r="X44" s="5">
        <f t="shared" si="56"/>
        <v>0.56259990854889064</v>
      </c>
      <c r="Y44" s="5">
        <f t="shared" si="63"/>
        <v>2.2555555555555555</v>
      </c>
      <c r="Z44">
        <f t="shared" si="64"/>
        <v>0.14285714285714285</v>
      </c>
      <c r="AA44">
        <f t="shared" si="65"/>
        <v>16.071428571428569</v>
      </c>
    </row>
    <row r="45" spans="1:27" x14ac:dyDescent="0.2">
      <c r="A45" s="8">
        <v>38431</v>
      </c>
      <c r="C45">
        <v>45</v>
      </c>
      <c r="D45" s="10">
        <v>0.57999999999999996</v>
      </c>
      <c r="E45" s="10">
        <v>33</v>
      </c>
      <c r="F45" s="10">
        <v>40</v>
      </c>
      <c r="G45">
        <f t="shared" si="45"/>
        <v>1320</v>
      </c>
      <c r="H45">
        <v>14</v>
      </c>
      <c r="I45">
        <v>1885</v>
      </c>
      <c r="J45" s="2">
        <f t="shared" si="46"/>
        <v>134.64285714285714</v>
      </c>
      <c r="K45" s="10">
        <v>0.55000000000000004</v>
      </c>
      <c r="L45" s="3">
        <v>4</v>
      </c>
      <c r="M45" s="10">
        <v>16</v>
      </c>
      <c r="N45">
        <f t="shared" si="61"/>
        <v>256</v>
      </c>
      <c r="O45" s="1">
        <f t="shared" si="62"/>
        <v>7.36328125</v>
      </c>
      <c r="P45">
        <f t="shared" si="49"/>
        <v>18480</v>
      </c>
      <c r="Q45" s="2">
        <f t="shared" si="50"/>
        <v>31862.068965517243</v>
      </c>
      <c r="R45" s="5">
        <f t="shared" si="51"/>
        <v>9.8037135278514587</v>
      </c>
      <c r="S45" s="4">
        <f t="shared" si="52"/>
        <v>5.2009090333429491E-3</v>
      </c>
      <c r="T45" s="5">
        <f t="shared" si="60"/>
        <v>0.1111944027986007</v>
      </c>
      <c r="U45" s="5">
        <f t="shared" si="53"/>
        <v>0.3258426966292135</v>
      </c>
      <c r="V45" s="1">
        <f t="shared" si="54"/>
        <v>3.8338000000000001</v>
      </c>
      <c r="W45" s="3">
        <f t="shared" si="55"/>
        <v>3112.8903185414301</v>
      </c>
      <c r="X45" s="5">
        <f t="shared" si="56"/>
        <v>0.60554655227403964</v>
      </c>
      <c r="Y45" s="5">
        <f t="shared" si="63"/>
        <v>1.9013262599469496</v>
      </c>
      <c r="Z45">
        <f t="shared" si="64"/>
        <v>0.16362847222222221</v>
      </c>
      <c r="AA45">
        <f t="shared" si="65"/>
        <v>13.38778409090909</v>
      </c>
    </row>
    <row r="46" spans="1:27" x14ac:dyDescent="0.2">
      <c r="A46" s="8">
        <v>38445</v>
      </c>
      <c r="C46">
        <v>45</v>
      </c>
      <c r="D46" s="10">
        <v>0.56999999999999995</v>
      </c>
      <c r="E46" s="10">
        <v>33</v>
      </c>
      <c r="F46" s="10">
        <v>40</v>
      </c>
      <c r="G46">
        <f t="shared" si="45"/>
        <v>1320</v>
      </c>
      <c r="H46">
        <v>14</v>
      </c>
      <c r="I46">
        <v>1775</v>
      </c>
      <c r="J46" s="2">
        <f t="shared" si="46"/>
        <v>126.78571428571429</v>
      </c>
      <c r="K46" s="10">
        <v>0.4</v>
      </c>
      <c r="L46" s="3">
        <v>4</v>
      </c>
      <c r="M46" s="10">
        <v>30</v>
      </c>
      <c r="N46">
        <f t="shared" si="61"/>
        <v>270</v>
      </c>
      <c r="O46" s="1">
        <f t="shared" si="62"/>
        <v>6.5740740740740744</v>
      </c>
      <c r="P46">
        <f t="shared" si="49"/>
        <v>18480</v>
      </c>
      <c r="Q46" s="2">
        <f t="shared" si="50"/>
        <v>32421.05263157895</v>
      </c>
      <c r="R46" s="5">
        <f t="shared" si="51"/>
        <v>10.411267605633803</v>
      </c>
      <c r="S46" s="4">
        <f t="shared" si="52"/>
        <v>5.8655028764134105E-3</v>
      </c>
      <c r="T46" s="5">
        <f t="shared" si="60"/>
        <v>0.11250953470633104</v>
      </c>
      <c r="U46" s="5">
        <f t="shared" si="53"/>
        <v>0.32203389830508472</v>
      </c>
      <c r="V46" s="1">
        <f t="shared" si="54"/>
        <v>3.7677</v>
      </c>
      <c r="W46" s="3">
        <f t="shared" si="55"/>
        <v>3140.0776497427632</v>
      </c>
      <c r="X46" s="5">
        <f t="shared" si="56"/>
        <v>0.56527264545365907</v>
      </c>
      <c r="Y46" s="5">
        <f t="shared" si="63"/>
        <v>2.1295774647887322</v>
      </c>
      <c r="Z46">
        <f t="shared" si="64"/>
        <v>0.14609053497942387</v>
      </c>
      <c r="AA46">
        <f t="shared" si="65"/>
        <v>16.435185185185183</v>
      </c>
    </row>
    <row r="47" spans="1:27" x14ac:dyDescent="0.2">
      <c r="A47" s="8">
        <v>38445</v>
      </c>
      <c r="C47">
        <v>45</v>
      </c>
      <c r="D47" s="10">
        <v>0.56999999999999995</v>
      </c>
      <c r="E47" s="10">
        <v>33</v>
      </c>
      <c r="F47" s="10">
        <v>40</v>
      </c>
      <c r="G47">
        <f t="shared" si="45"/>
        <v>1320</v>
      </c>
      <c r="H47">
        <v>14</v>
      </c>
      <c r="I47">
        <v>1858</v>
      </c>
      <c r="J47" s="2">
        <f t="shared" si="46"/>
        <v>132.71428571428572</v>
      </c>
      <c r="L47" s="3">
        <v>4</v>
      </c>
      <c r="M47" s="10">
        <v>32</v>
      </c>
      <c r="N47">
        <f t="shared" si="61"/>
        <v>272</v>
      </c>
      <c r="O47" s="1">
        <f t="shared" si="62"/>
        <v>6.8308823529411766</v>
      </c>
      <c r="P47">
        <f t="shared" si="49"/>
        <v>18480</v>
      </c>
      <c r="Q47" s="2">
        <f t="shared" si="50"/>
        <v>32421.05263157895</v>
      </c>
      <c r="R47" s="5">
        <f t="shared" si="51"/>
        <v>9.9461786867599571</v>
      </c>
      <c r="S47" s="4">
        <f t="shared" si="52"/>
        <v>5.3531639864154773E-3</v>
      </c>
      <c r="T47" s="5">
        <f t="shared" si="60"/>
        <v>0.11250953470633104</v>
      </c>
      <c r="U47" s="5">
        <f t="shared" si="53"/>
        <v>0.32203389830508472</v>
      </c>
      <c r="V47" s="1">
        <f t="shared" si="54"/>
        <v>3.7677</v>
      </c>
      <c r="W47" s="3">
        <f t="shared" si="55"/>
        <v>3140.0776497427632</v>
      </c>
      <c r="X47" s="5">
        <f t="shared" si="56"/>
        <v>0.59170511281853433</v>
      </c>
      <c r="Y47" s="5">
        <f t="shared" si="63"/>
        <v>2.0495156081808394</v>
      </c>
      <c r="Z47">
        <f t="shared" si="64"/>
        <v>0.15179738562091505</v>
      </c>
    </row>
    <row r="48" spans="1:27" x14ac:dyDescent="0.2">
      <c r="A48" s="8">
        <v>40559</v>
      </c>
      <c r="C48">
        <v>45</v>
      </c>
      <c r="D48" s="10">
        <v>0.8</v>
      </c>
      <c r="E48" s="10">
        <v>39</v>
      </c>
      <c r="F48" s="10">
        <v>40</v>
      </c>
      <c r="G48">
        <f t="shared" si="45"/>
        <v>1560</v>
      </c>
      <c r="H48">
        <v>17.5</v>
      </c>
      <c r="I48">
        <v>1750</v>
      </c>
      <c r="J48" s="2">
        <f t="shared" si="46"/>
        <v>100</v>
      </c>
      <c r="K48">
        <v>0.55000000000000004</v>
      </c>
      <c r="L48" s="3">
        <v>4</v>
      </c>
      <c r="M48" s="10">
        <v>18</v>
      </c>
      <c r="N48">
        <f t="shared" si="61"/>
        <v>258</v>
      </c>
      <c r="O48" s="1">
        <f t="shared" si="62"/>
        <v>6.7829457364341081</v>
      </c>
      <c r="P48">
        <f t="shared" si="49"/>
        <v>27300</v>
      </c>
      <c r="Q48" s="2">
        <f t="shared" si="50"/>
        <v>34125</v>
      </c>
      <c r="R48" s="5">
        <f t="shared" si="51"/>
        <v>15.6</v>
      </c>
      <c r="S48" s="4">
        <f t="shared" si="52"/>
        <v>8.9142857142857149E-3</v>
      </c>
      <c r="T48" s="5">
        <f t="shared" si="60"/>
        <v>9.0579710144927522E-2</v>
      </c>
      <c r="U48" s="5">
        <f t="shared" si="53"/>
        <v>0.4</v>
      </c>
      <c r="V48" s="1">
        <f t="shared" si="54"/>
        <v>5.2880000000000003</v>
      </c>
      <c r="W48" s="3">
        <f t="shared" si="55"/>
        <v>3704.229120226868</v>
      </c>
      <c r="X48" s="5">
        <f t="shared" si="56"/>
        <v>0.47243297949475116</v>
      </c>
      <c r="Y48" s="5">
        <f t="shared" si="63"/>
        <v>2.58</v>
      </c>
      <c r="Z48">
        <f t="shared" si="64"/>
        <v>0.15073212747631351</v>
      </c>
      <c r="AA48">
        <f t="shared" si="65"/>
        <v>12.332628611698377</v>
      </c>
    </row>
    <row r="49" spans="1:27" x14ac:dyDescent="0.2">
      <c r="A49" s="8">
        <v>40594</v>
      </c>
      <c r="C49">
        <v>45</v>
      </c>
      <c r="D49" s="10">
        <v>0.84</v>
      </c>
      <c r="E49" s="10">
        <v>39</v>
      </c>
      <c r="F49" s="10">
        <v>40</v>
      </c>
      <c r="G49">
        <f t="shared" si="45"/>
        <v>1560</v>
      </c>
      <c r="H49">
        <v>17.5</v>
      </c>
      <c r="I49">
        <v>2400</v>
      </c>
      <c r="J49" s="2">
        <f t="shared" si="46"/>
        <v>137.14285714285714</v>
      </c>
      <c r="K49">
        <v>0.6</v>
      </c>
      <c r="L49" s="3">
        <v>4</v>
      </c>
      <c r="M49" s="10">
        <v>8</v>
      </c>
      <c r="N49">
        <f t="shared" si="61"/>
        <v>248</v>
      </c>
      <c r="O49" s="1">
        <f t="shared" si="62"/>
        <v>9.67741935483871</v>
      </c>
      <c r="P49">
        <f t="shared" si="49"/>
        <v>27300</v>
      </c>
      <c r="Q49" s="2">
        <f t="shared" si="50"/>
        <v>32500</v>
      </c>
      <c r="R49" s="5">
        <f t="shared" si="51"/>
        <v>11.375</v>
      </c>
      <c r="S49" s="4">
        <f t="shared" si="52"/>
        <v>4.7395833333333335E-3</v>
      </c>
      <c r="T49" s="5">
        <f t="shared" si="60"/>
        <v>8.7991718426501039E-2</v>
      </c>
      <c r="U49" s="5">
        <f t="shared" si="53"/>
        <v>0.41176470588235292</v>
      </c>
      <c r="V49" s="1">
        <f t="shared" si="54"/>
        <v>5.5524000000000004</v>
      </c>
      <c r="W49" s="3">
        <f t="shared" si="55"/>
        <v>3614.9574686474812</v>
      </c>
      <c r="X49" s="5">
        <f t="shared" si="56"/>
        <v>0.66390822597919763</v>
      </c>
      <c r="Y49" s="5">
        <f t="shared" si="63"/>
        <v>1.8083333333333333</v>
      </c>
      <c r="Z49">
        <f t="shared" si="64"/>
        <v>0.21505376344086022</v>
      </c>
      <c r="AA49">
        <f t="shared" si="65"/>
        <v>16.129032258064516</v>
      </c>
    </row>
    <row r="50" spans="1:27" x14ac:dyDescent="0.2">
      <c r="A50" s="8">
        <v>40895</v>
      </c>
      <c r="C50">
        <v>45</v>
      </c>
      <c r="D50" s="10">
        <v>0.9</v>
      </c>
      <c r="E50" s="10">
        <v>39</v>
      </c>
      <c r="F50" s="10">
        <v>40</v>
      </c>
      <c r="G50">
        <f t="shared" si="45"/>
        <v>1560</v>
      </c>
      <c r="H50">
        <v>17</v>
      </c>
      <c r="I50">
        <v>2200</v>
      </c>
      <c r="J50" s="2">
        <f t="shared" si="46"/>
        <v>129.41176470588235</v>
      </c>
      <c r="K50">
        <v>-0.75</v>
      </c>
      <c r="L50" s="3">
        <v>4</v>
      </c>
      <c r="M50" s="10">
        <v>29</v>
      </c>
      <c r="N50">
        <f t="shared" si="61"/>
        <v>269</v>
      </c>
      <c r="O50" s="1">
        <f t="shared" si="62"/>
        <v>8.1784386617100377</v>
      </c>
      <c r="P50">
        <f t="shared" si="49"/>
        <v>26520</v>
      </c>
      <c r="Q50" s="2">
        <f t="shared" si="50"/>
        <v>29466.666666666664</v>
      </c>
      <c r="R50" s="5">
        <f t="shared" si="51"/>
        <v>12.054545454545455</v>
      </c>
      <c r="S50" s="4">
        <f t="shared" si="52"/>
        <v>5.4793388429752064E-3</v>
      </c>
      <c r="T50" s="5">
        <f t="shared" si="60"/>
        <v>8.4541062801932368E-2</v>
      </c>
      <c r="U50" s="5">
        <f t="shared" si="53"/>
        <v>0.42857142857142855</v>
      </c>
      <c r="V50" s="1">
        <f t="shared" si="54"/>
        <v>5.9490000000000007</v>
      </c>
      <c r="W50" s="3">
        <f t="shared" si="55"/>
        <v>3343.7814901922375</v>
      </c>
      <c r="X50" s="5">
        <f t="shared" si="56"/>
        <v>0.65793772902113878</v>
      </c>
      <c r="Y50" s="5">
        <f t="shared" si="63"/>
        <v>2.0786363636363636</v>
      </c>
      <c r="Z50">
        <f t="shared" si="64"/>
        <v>0.18174308137133416</v>
      </c>
      <c r="AA50">
        <f t="shared" si="65"/>
        <v>-10.90458488228005</v>
      </c>
    </row>
    <row r="51" spans="1:27" x14ac:dyDescent="0.2">
      <c r="A51" s="8">
        <v>40895</v>
      </c>
      <c r="C51">
        <v>45</v>
      </c>
      <c r="D51" s="10">
        <v>0.9</v>
      </c>
      <c r="E51" s="10">
        <v>39</v>
      </c>
      <c r="F51" s="10">
        <v>40</v>
      </c>
      <c r="G51">
        <f t="shared" si="45"/>
        <v>1560</v>
      </c>
      <c r="H51">
        <v>17</v>
      </c>
      <c r="I51">
        <v>2175</v>
      </c>
      <c r="J51" s="2">
        <f t="shared" si="46"/>
        <v>127.94117647058823</v>
      </c>
      <c r="K51">
        <v>0.7</v>
      </c>
      <c r="L51" s="3">
        <v>4</v>
      </c>
      <c r="M51" s="10">
        <v>5</v>
      </c>
      <c r="N51">
        <f t="shared" si="61"/>
        <v>245</v>
      </c>
      <c r="O51" s="1">
        <f t="shared" si="62"/>
        <v>8.8775510204081627</v>
      </c>
      <c r="P51">
        <f t="shared" si="49"/>
        <v>26520</v>
      </c>
      <c r="Q51" s="2">
        <f t="shared" si="50"/>
        <v>29466.666666666664</v>
      </c>
      <c r="R51" s="5">
        <f t="shared" si="51"/>
        <v>12.193103448275862</v>
      </c>
      <c r="S51" s="4">
        <f t="shared" si="52"/>
        <v>5.6060245739199361E-3</v>
      </c>
      <c r="T51" s="5">
        <f t="shared" si="60"/>
        <v>8.4541062801932368E-2</v>
      </c>
      <c r="U51" s="5">
        <f t="shared" si="53"/>
        <v>0.42857142857142855</v>
      </c>
      <c r="V51" s="1">
        <f t="shared" si="54"/>
        <v>5.9490000000000007</v>
      </c>
      <c r="W51" s="3">
        <f t="shared" si="55"/>
        <v>3343.7814901922375</v>
      </c>
      <c r="X51" s="5">
        <f t="shared" si="56"/>
        <v>0.65046116391862585</v>
      </c>
      <c r="Y51" s="5">
        <f t="shared" si="63"/>
        <v>1.9149425287356323</v>
      </c>
      <c r="Z51">
        <f t="shared" si="64"/>
        <v>0.19727891156462585</v>
      </c>
      <c r="AA51">
        <f t="shared" si="65"/>
        <v>12.682215743440233</v>
      </c>
    </row>
    <row r="52" spans="1:27" x14ac:dyDescent="0.2">
      <c r="A52" s="8">
        <v>38445</v>
      </c>
      <c r="C52">
        <v>45</v>
      </c>
      <c r="D52" s="10">
        <v>0.56999999999999995</v>
      </c>
      <c r="E52" s="10">
        <v>35</v>
      </c>
      <c r="F52" s="10">
        <v>40</v>
      </c>
      <c r="G52">
        <f t="shared" si="45"/>
        <v>1400</v>
      </c>
      <c r="H52">
        <v>14</v>
      </c>
      <c r="I52">
        <v>1800</v>
      </c>
      <c r="J52" s="2">
        <f t="shared" si="46"/>
        <v>128.57142857142858</v>
      </c>
      <c r="K52">
        <v>0.45</v>
      </c>
      <c r="L52" s="3">
        <v>4</v>
      </c>
      <c r="M52" s="10">
        <v>25</v>
      </c>
      <c r="N52">
        <f t="shared" si="61"/>
        <v>265</v>
      </c>
      <c r="O52" s="1">
        <f t="shared" si="62"/>
        <v>6.7924528301886795</v>
      </c>
      <c r="P52">
        <f t="shared" si="49"/>
        <v>19600</v>
      </c>
      <c r="Q52" s="2">
        <f t="shared" si="50"/>
        <v>34385.964912280702</v>
      </c>
      <c r="R52" s="5">
        <f t="shared" si="51"/>
        <v>10.888888888888889</v>
      </c>
      <c r="S52" s="4">
        <f t="shared" si="52"/>
        <v>6.0493827160493828E-3</v>
      </c>
      <c r="T52" s="5">
        <f t="shared" si="60"/>
        <v>0.11250953470633104</v>
      </c>
      <c r="U52" s="5">
        <f t="shared" si="53"/>
        <v>0.32203389830508472</v>
      </c>
      <c r="V52" s="1">
        <f t="shared" si="54"/>
        <v>3.7677</v>
      </c>
      <c r="W52" s="3">
        <f t="shared" si="55"/>
        <v>3140.0776497427632</v>
      </c>
      <c r="X52" s="5">
        <f t="shared" si="56"/>
        <v>0.57323423200934442</v>
      </c>
      <c r="Y52" s="5">
        <f t="shared" si="63"/>
        <v>2.0611111111111109</v>
      </c>
      <c r="Z52">
        <f t="shared" si="64"/>
        <v>0.15094339622641509</v>
      </c>
      <c r="AA52">
        <f t="shared" si="65"/>
        <v>15.09433962264151</v>
      </c>
    </row>
    <row r="53" spans="1:27" x14ac:dyDescent="0.2">
      <c r="A53" s="8">
        <v>40923</v>
      </c>
      <c r="C53">
        <v>45</v>
      </c>
      <c r="D53" s="10">
        <v>0.75</v>
      </c>
      <c r="E53" s="10">
        <v>44</v>
      </c>
      <c r="F53" s="10">
        <v>40</v>
      </c>
      <c r="G53">
        <f t="shared" si="45"/>
        <v>1760</v>
      </c>
      <c r="H53">
        <v>15</v>
      </c>
      <c r="I53">
        <v>1700</v>
      </c>
      <c r="J53" s="2">
        <f t="shared" si="46"/>
        <v>113.33333333333333</v>
      </c>
      <c r="K53">
        <v>0.55000000000000004</v>
      </c>
      <c r="L53" s="3">
        <v>4</v>
      </c>
      <c r="M53" s="10">
        <v>32</v>
      </c>
      <c r="N53">
        <f t="shared" si="61"/>
        <v>272</v>
      </c>
      <c r="O53" s="1">
        <f t="shared" si="62"/>
        <v>6.25</v>
      </c>
      <c r="P53">
        <f t="shared" si="49"/>
        <v>26400</v>
      </c>
      <c r="Q53" s="2">
        <f t="shared" si="50"/>
        <v>35200</v>
      </c>
      <c r="R53" s="5">
        <f t="shared" si="51"/>
        <v>15.529411764705882</v>
      </c>
      <c r="S53" s="4">
        <f t="shared" si="52"/>
        <v>9.1349480968858122E-3</v>
      </c>
      <c r="T53" s="5">
        <f t="shared" si="60"/>
        <v>9.420289855072464E-2</v>
      </c>
      <c r="U53" s="5">
        <f t="shared" si="53"/>
        <v>0.38461538461538464</v>
      </c>
      <c r="V53" s="1">
        <f t="shared" si="54"/>
        <v>4.9575000000000005</v>
      </c>
      <c r="W53" s="3">
        <f t="shared" si="55"/>
        <v>3035.9318537312397</v>
      </c>
      <c r="X53" s="5">
        <f t="shared" si="56"/>
        <v>0.55995986797617192</v>
      </c>
      <c r="Y53" s="5">
        <f t="shared" si="63"/>
        <v>2.4</v>
      </c>
      <c r="Z53">
        <f t="shared" si="64"/>
        <v>0.1388888888888889</v>
      </c>
      <c r="AA53">
        <f t="shared" si="65"/>
        <v>11.363636363636363</v>
      </c>
    </row>
    <row r="54" spans="1:27" x14ac:dyDescent="0.2">
      <c r="A54" s="8">
        <v>40923</v>
      </c>
      <c r="C54">
        <v>45</v>
      </c>
      <c r="D54" s="10">
        <v>0.75</v>
      </c>
      <c r="E54" s="10">
        <v>44</v>
      </c>
      <c r="F54" s="10">
        <v>40</v>
      </c>
      <c r="G54">
        <f t="shared" si="45"/>
        <v>1760</v>
      </c>
      <c r="H54">
        <v>15</v>
      </c>
      <c r="I54">
        <v>1600</v>
      </c>
      <c r="J54" s="2">
        <f t="shared" si="46"/>
        <v>106.66666666666667</v>
      </c>
      <c r="K54">
        <v>0.45</v>
      </c>
      <c r="L54" s="3">
        <v>4</v>
      </c>
      <c r="M54" s="10">
        <v>21</v>
      </c>
      <c r="N54">
        <f t="shared" si="61"/>
        <v>261</v>
      </c>
      <c r="O54" s="1">
        <f t="shared" si="62"/>
        <v>6.1302681992337167</v>
      </c>
      <c r="P54">
        <f t="shared" si="49"/>
        <v>26400</v>
      </c>
      <c r="Q54" s="2">
        <f t="shared" si="50"/>
        <v>35200</v>
      </c>
      <c r="R54" s="5">
        <f t="shared" si="51"/>
        <v>16.5</v>
      </c>
      <c r="S54" s="4">
        <f t="shared" si="52"/>
        <v>1.03125E-2</v>
      </c>
      <c r="T54" s="5">
        <f t="shared" si="60"/>
        <v>9.420289855072464E-2</v>
      </c>
      <c r="U54" s="5">
        <f t="shared" si="53"/>
        <v>0.38461538461538464</v>
      </c>
      <c r="V54" s="1">
        <f t="shared" si="54"/>
        <v>4.9575000000000005</v>
      </c>
      <c r="W54" s="3">
        <f t="shared" si="55"/>
        <v>3035.9318537312397</v>
      </c>
      <c r="X54" s="5">
        <f t="shared" si="56"/>
        <v>0.52702105221286777</v>
      </c>
      <c r="Y54" s="5">
        <f t="shared" si="63"/>
        <v>2.4468749999999999</v>
      </c>
      <c r="Z54">
        <f t="shared" si="64"/>
        <v>0.1362281822051937</v>
      </c>
      <c r="AA54">
        <f t="shared" si="65"/>
        <v>13.62281822051937</v>
      </c>
    </row>
    <row r="55" spans="1:27" x14ac:dyDescent="0.2">
      <c r="A55" s="8">
        <v>40923</v>
      </c>
      <c r="C55">
        <v>45</v>
      </c>
      <c r="D55" s="10">
        <v>0.75</v>
      </c>
      <c r="E55" s="10">
        <v>44</v>
      </c>
      <c r="F55" s="10">
        <v>40</v>
      </c>
      <c r="G55">
        <f t="shared" si="45"/>
        <v>1760</v>
      </c>
      <c r="H55">
        <v>15</v>
      </c>
      <c r="I55">
        <v>1650</v>
      </c>
      <c r="J55" s="2">
        <f t="shared" si="46"/>
        <v>110</v>
      </c>
      <c r="K55">
        <v>0.5</v>
      </c>
      <c r="L55" s="3">
        <v>4</v>
      </c>
      <c r="M55" s="10">
        <v>2</v>
      </c>
      <c r="N55">
        <f t="shared" si="61"/>
        <v>242</v>
      </c>
      <c r="O55" s="1">
        <f t="shared" si="62"/>
        <v>6.8181818181818183</v>
      </c>
      <c r="P55">
        <f t="shared" si="49"/>
        <v>26400</v>
      </c>
      <c r="Q55" s="2">
        <f t="shared" si="50"/>
        <v>35200</v>
      </c>
      <c r="R55" s="5">
        <f t="shared" si="51"/>
        <v>16</v>
      </c>
      <c r="S55" s="4">
        <f t="shared" si="52"/>
        <v>9.696969696969697E-3</v>
      </c>
      <c r="T55" s="5">
        <f t="shared" si="60"/>
        <v>9.420289855072464E-2</v>
      </c>
      <c r="U55" s="5">
        <f t="shared" si="53"/>
        <v>0.38461538461538464</v>
      </c>
      <c r="V55" s="1">
        <f t="shared" si="54"/>
        <v>4.9575000000000005</v>
      </c>
      <c r="W55" s="3">
        <f t="shared" si="55"/>
        <v>3035.9318537312397</v>
      </c>
      <c r="X55" s="5">
        <f t="shared" si="56"/>
        <v>0.54349046009451984</v>
      </c>
      <c r="Y55" s="5">
        <f t="shared" si="63"/>
        <v>2.2000000000000002</v>
      </c>
      <c r="Z55">
        <f t="shared" si="64"/>
        <v>0.15151515151515152</v>
      </c>
      <c r="AA55">
        <f t="shared" si="65"/>
        <v>13.636363636363637</v>
      </c>
    </row>
    <row r="56" spans="1:27" x14ac:dyDescent="0.2">
      <c r="A56" s="8">
        <v>40923</v>
      </c>
      <c r="C56">
        <v>45</v>
      </c>
      <c r="D56" s="10">
        <v>0.99</v>
      </c>
      <c r="H56">
        <v>19</v>
      </c>
      <c r="I56">
        <v>2300</v>
      </c>
      <c r="J56" s="2">
        <f t="shared" si="46"/>
        <v>121.05263157894737</v>
      </c>
      <c r="K56">
        <v>0.5</v>
      </c>
      <c r="L56" s="3">
        <v>4</v>
      </c>
      <c r="M56" s="10">
        <v>16</v>
      </c>
      <c r="N56">
        <f t="shared" si="61"/>
        <v>256</v>
      </c>
      <c r="O56" s="1">
        <f t="shared" si="62"/>
        <v>8.984375</v>
      </c>
      <c r="P56">
        <f t="shared" ref="P56:P60" si="66">G56*H56</f>
        <v>0</v>
      </c>
      <c r="Q56" s="2">
        <f t="shared" ref="Q56:Q60" si="67">P56/D56</f>
        <v>0</v>
      </c>
      <c r="R56" s="5">
        <f t="shared" ref="R56:R60" si="68">P56/I56</f>
        <v>0</v>
      </c>
      <c r="S56" s="4">
        <f t="shared" ref="S56:S60" si="69">R56/I56</f>
        <v>0</v>
      </c>
      <c r="T56" s="5">
        <f t="shared" si="60"/>
        <v>8.014931927975405E-2</v>
      </c>
      <c r="U56" s="5">
        <f t="shared" si="53"/>
        <v>0.45205479452054798</v>
      </c>
      <c r="V56" s="1">
        <f t="shared" si="54"/>
        <v>6.5438999999999998</v>
      </c>
      <c r="W56" s="3">
        <f t="shared" si="55"/>
        <v>3767.0255527728282</v>
      </c>
      <c r="X56" s="5">
        <f t="shared" si="56"/>
        <v>0.61056129505333945</v>
      </c>
      <c r="Y56" s="5">
        <f t="shared" si="63"/>
        <v>2.114782608695652</v>
      </c>
      <c r="Z56">
        <f t="shared" si="64"/>
        <v>0.19965277777777779</v>
      </c>
      <c r="AA56">
        <f t="shared" si="65"/>
        <v>17.96875</v>
      </c>
    </row>
    <row r="57" spans="1:27" x14ac:dyDescent="0.2">
      <c r="A57" s="8">
        <v>40923</v>
      </c>
      <c r="C57">
        <v>45</v>
      </c>
      <c r="D57" s="10">
        <v>0.99</v>
      </c>
      <c r="E57" s="10">
        <v>44</v>
      </c>
      <c r="F57" s="10">
        <v>40</v>
      </c>
      <c r="H57">
        <v>19</v>
      </c>
      <c r="I57">
        <v>2500</v>
      </c>
      <c r="J57" s="2">
        <f t="shared" si="46"/>
        <v>131.57894736842104</v>
      </c>
      <c r="K57">
        <v>0.55000000000000004</v>
      </c>
      <c r="L57" s="3">
        <v>4</v>
      </c>
      <c r="M57" s="10">
        <v>18</v>
      </c>
      <c r="N57">
        <f t="shared" si="61"/>
        <v>258</v>
      </c>
      <c r="O57" s="1">
        <f t="shared" si="62"/>
        <v>9.6899224806201545</v>
      </c>
      <c r="P57">
        <f t="shared" si="66"/>
        <v>0</v>
      </c>
      <c r="Q57" s="2">
        <f t="shared" si="67"/>
        <v>0</v>
      </c>
      <c r="R57" s="5">
        <f t="shared" si="68"/>
        <v>0</v>
      </c>
      <c r="S57" s="4">
        <f t="shared" si="69"/>
        <v>0</v>
      </c>
      <c r="T57" s="5">
        <f t="shared" si="60"/>
        <v>8.014931927975405E-2</v>
      </c>
      <c r="U57" s="5">
        <f t="shared" si="53"/>
        <v>0.45205479452054798</v>
      </c>
      <c r="V57" s="1">
        <f t="shared" si="54"/>
        <v>6.5438999999999998</v>
      </c>
      <c r="W57" s="3">
        <f t="shared" si="55"/>
        <v>3767.0255527728282</v>
      </c>
      <c r="X57" s="5">
        <f t="shared" si="56"/>
        <v>0.66365358157971688</v>
      </c>
      <c r="Y57" s="5">
        <f t="shared" si="63"/>
        <v>1.9608000000000001</v>
      </c>
      <c r="Z57">
        <f t="shared" si="64"/>
        <v>0.21533161068044787</v>
      </c>
      <c r="AA57">
        <f t="shared" si="65"/>
        <v>17.618040873854824</v>
      </c>
    </row>
    <row r="58" spans="1:27" x14ac:dyDescent="0.2">
      <c r="A58" s="8">
        <v>40923</v>
      </c>
      <c r="C58">
        <v>45</v>
      </c>
      <c r="D58" s="10">
        <v>0.99</v>
      </c>
      <c r="E58" s="10">
        <v>44</v>
      </c>
      <c r="F58" s="10">
        <v>40</v>
      </c>
      <c r="H58">
        <v>19</v>
      </c>
      <c r="I58">
        <v>2600</v>
      </c>
      <c r="J58" s="2">
        <f t="shared" si="46"/>
        <v>136.84210526315789</v>
      </c>
      <c r="K58">
        <v>0.55000000000000004</v>
      </c>
      <c r="L58" s="3">
        <v>4</v>
      </c>
      <c r="M58" s="10">
        <v>53</v>
      </c>
      <c r="N58">
        <f t="shared" si="61"/>
        <v>293</v>
      </c>
      <c r="O58" s="1">
        <f t="shared" si="62"/>
        <v>8.8737201365187719</v>
      </c>
      <c r="P58">
        <f t="shared" si="66"/>
        <v>0</v>
      </c>
      <c r="Q58" s="2">
        <f t="shared" si="67"/>
        <v>0</v>
      </c>
      <c r="R58" s="5">
        <f t="shared" si="68"/>
        <v>0</v>
      </c>
      <c r="S58" s="4">
        <f t="shared" si="69"/>
        <v>0</v>
      </c>
      <c r="T58" s="5">
        <f t="shared" si="60"/>
        <v>8.014931927975405E-2</v>
      </c>
      <c r="U58" s="5">
        <f t="shared" si="53"/>
        <v>0.45205479452054798</v>
      </c>
      <c r="V58" s="1">
        <f t="shared" si="54"/>
        <v>6.5438999999999998</v>
      </c>
      <c r="W58" s="3">
        <f t="shared" si="55"/>
        <v>3767.0255527728282</v>
      </c>
      <c r="X58" s="5">
        <f t="shared" si="56"/>
        <v>0.69019972484290548</v>
      </c>
      <c r="Y58" s="5">
        <f t="shared" si="63"/>
        <v>2.1411538461538462</v>
      </c>
      <c r="Z58">
        <f t="shared" si="64"/>
        <v>0.19719378081152827</v>
      </c>
      <c r="AA58">
        <f t="shared" si="65"/>
        <v>16.134036611852313</v>
      </c>
    </row>
    <row r="59" spans="1:27" x14ac:dyDescent="0.2">
      <c r="A59" s="8">
        <v>40895</v>
      </c>
      <c r="C59">
        <v>45</v>
      </c>
      <c r="D59" s="10">
        <v>0.7</v>
      </c>
      <c r="H59">
        <v>14.5</v>
      </c>
      <c r="I59">
        <v>1900</v>
      </c>
      <c r="J59" s="2">
        <f t="shared" si="46"/>
        <v>131.0344827586207</v>
      </c>
      <c r="K59">
        <v>0.6</v>
      </c>
      <c r="L59" s="3">
        <v>4</v>
      </c>
      <c r="M59" s="10">
        <v>28</v>
      </c>
      <c r="N59">
        <f t="shared" si="61"/>
        <v>268</v>
      </c>
      <c r="O59" s="1">
        <f t="shared" si="62"/>
        <v>7.08955223880597</v>
      </c>
      <c r="P59">
        <f t="shared" si="66"/>
        <v>0</v>
      </c>
      <c r="Q59" s="2">
        <f t="shared" si="67"/>
        <v>0</v>
      </c>
      <c r="R59" s="5">
        <f t="shared" si="68"/>
        <v>0</v>
      </c>
      <c r="S59" s="4">
        <f t="shared" si="69"/>
        <v>0</v>
      </c>
      <c r="T59" s="5">
        <f t="shared" si="60"/>
        <v>9.834368530020704E-2</v>
      </c>
      <c r="U59" s="5">
        <f t="shared" si="53"/>
        <v>0.36842105263157893</v>
      </c>
      <c r="V59" s="1">
        <f t="shared" si="54"/>
        <v>4.6269999999999998</v>
      </c>
      <c r="W59" s="3">
        <f t="shared" si="55"/>
        <v>2986.6803549575679</v>
      </c>
      <c r="X59" s="5">
        <f t="shared" si="56"/>
        <v>0.63615779868984124</v>
      </c>
      <c r="Y59" s="5">
        <f t="shared" si="63"/>
        <v>2.0452631578947367</v>
      </c>
      <c r="Z59">
        <f t="shared" si="64"/>
        <v>0.15754560530679934</v>
      </c>
      <c r="AA59">
        <f t="shared" si="65"/>
        <v>11.815920398009951</v>
      </c>
    </row>
    <row r="60" spans="1:27" x14ac:dyDescent="0.2">
      <c r="A60" s="8">
        <v>40895</v>
      </c>
      <c r="C60">
        <v>45</v>
      </c>
      <c r="D60" s="10">
        <v>0.9</v>
      </c>
      <c r="E60" s="10">
        <v>39</v>
      </c>
      <c r="F60" s="10">
        <v>40</v>
      </c>
      <c r="H60">
        <v>17</v>
      </c>
      <c r="I60">
        <v>2200</v>
      </c>
      <c r="J60" s="2">
        <f t="shared" si="46"/>
        <v>129.41176470588235</v>
      </c>
      <c r="K60">
        <v>0.7</v>
      </c>
      <c r="L60" s="3">
        <v>4</v>
      </c>
      <c r="M60" s="10">
        <v>31</v>
      </c>
      <c r="N60">
        <f t="shared" si="61"/>
        <v>271</v>
      </c>
      <c r="O60" s="1">
        <f t="shared" si="62"/>
        <v>8.1180811808118083</v>
      </c>
      <c r="P60">
        <f t="shared" si="66"/>
        <v>0</v>
      </c>
      <c r="Q60" s="2">
        <f t="shared" si="67"/>
        <v>0</v>
      </c>
      <c r="R60" s="5">
        <f t="shared" si="68"/>
        <v>0</v>
      </c>
      <c r="S60" s="4">
        <f t="shared" si="69"/>
        <v>0</v>
      </c>
      <c r="T60" s="5">
        <f t="shared" si="60"/>
        <v>8.4541062801932368E-2</v>
      </c>
      <c r="U60" s="5">
        <f t="shared" si="53"/>
        <v>0.42857142857142855</v>
      </c>
      <c r="V60" s="1">
        <f t="shared" si="54"/>
        <v>5.9490000000000007</v>
      </c>
      <c r="W60" s="3">
        <f t="shared" si="55"/>
        <v>3343.7814901922375</v>
      </c>
      <c r="X60" s="5">
        <f t="shared" si="56"/>
        <v>0.65793772902113878</v>
      </c>
      <c r="Y60" s="5">
        <f t="shared" si="63"/>
        <v>2.0940909090909092</v>
      </c>
      <c r="Z60">
        <f t="shared" si="64"/>
        <v>0.18040180401804018</v>
      </c>
      <c r="AA60">
        <f t="shared" si="65"/>
        <v>11.597258829731155</v>
      </c>
    </row>
    <row r="61" spans="1:27" x14ac:dyDescent="0.2">
      <c r="E61" s="10"/>
      <c r="F61" s="10"/>
    </row>
    <row r="62" spans="1:27" x14ac:dyDescent="0.2">
      <c r="A62" t="s">
        <v>29</v>
      </c>
      <c r="B62">
        <v>27.6</v>
      </c>
    </row>
    <row r="63" spans="1:27" x14ac:dyDescent="0.2">
      <c r="A63" s="8">
        <v>40432</v>
      </c>
      <c r="C63">
        <v>45</v>
      </c>
      <c r="D63">
        <v>0.83</v>
      </c>
      <c r="E63">
        <v>39</v>
      </c>
      <c r="F63">
        <v>40</v>
      </c>
      <c r="H63">
        <v>17</v>
      </c>
      <c r="I63">
        <v>2650</v>
      </c>
      <c r="J63" s="2">
        <f t="shared" ref="J63:J68" si="70">I63/H63</f>
        <v>155.88235294117646</v>
      </c>
      <c r="K63">
        <v>0.9</v>
      </c>
      <c r="L63" s="3">
        <v>5</v>
      </c>
      <c r="M63">
        <v>46</v>
      </c>
      <c r="N63">
        <f t="shared" ref="N63:N68" si="71">L63*60+M63</f>
        <v>346</v>
      </c>
      <c r="O63" s="1">
        <f t="shared" ref="O63:O68" si="72">I63/N63</f>
        <v>7.6589595375722546</v>
      </c>
      <c r="P63">
        <f t="shared" ref="P63:P68" si="73">G63*H63</f>
        <v>0</v>
      </c>
      <c r="Q63" s="2">
        <f t="shared" ref="Q63:Q68" si="74">P63/D63</f>
        <v>0</v>
      </c>
      <c r="R63" s="5">
        <f t="shared" ref="R63:R68" si="75">P63/I63</f>
        <v>0</v>
      </c>
      <c r="S63" s="4">
        <f t="shared" ref="S63:S68" si="76">R63/I63</f>
        <v>0</v>
      </c>
      <c r="T63" s="5">
        <f>$B$62/(483*U63)</f>
        <v>0.13975903614457832</v>
      </c>
      <c r="U63" s="5">
        <f t="shared" ref="U63:U68" si="77">D63/(1.2+D63)</f>
        <v>0.40886699507389163</v>
      </c>
      <c r="V63" s="1">
        <f t="shared" ref="V63:V68" si="78">6.61 * D63</f>
        <v>5.4863</v>
      </c>
      <c r="W63" s="3">
        <f t="shared" ref="W63:W68" si="79">45.257*H63/SQRT(D63/H63)</f>
        <v>3481.9304970705716</v>
      </c>
      <c r="X63" s="5">
        <f t="shared" ref="X63:X68" si="80">I63/W63</f>
        <v>0.76107205535248512</v>
      </c>
      <c r="Y63" s="5">
        <f t="shared" ref="Y63:Y68" si="81">N63/J63</f>
        <v>2.2196226415094342</v>
      </c>
      <c r="Z63">
        <f t="shared" ref="Z63:Z68" si="82">O63/C63</f>
        <v>0.170199100834939</v>
      </c>
      <c r="AA63">
        <f t="shared" ref="AA63:AA68" si="83">O63/K63</f>
        <v>8.5099550417469487</v>
      </c>
    </row>
    <row r="64" spans="1:27" x14ac:dyDescent="0.2">
      <c r="A64" s="8">
        <v>40496</v>
      </c>
      <c r="C64">
        <v>47</v>
      </c>
      <c r="D64">
        <v>1.04</v>
      </c>
      <c r="H64">
        <v>18</v>
      </c>
      <c r="I64">
        <v>2950</v>
      </c>
      <c r="J64" s="2">
        <f t="shared" si="70"/>
        <v>163.88888888888889</v>
      </c>
      <c r="K64">
        <v>1.2</v>
      </c>
      <c r="L64" s="3">
        <v>5</v>
      </c>
      <c r="M64">
        <v>58</v>
      </c>
      <c r="N64">
        <f t="shared" si="71"/>
        <v>358</v>
      </c>
      <c r="O64" s="1">
        <f t="shared" si="72"/>
        <v>8.2402234636871512</v>
      </c>
      <c r="P64">
        <f t="shared" si="73"/>
        <v>0</v>
      </c>
      <c r="Q64" s="2">
        <f t="shared" si="74"/>
        <v>0</v>
      </c>
      <c r="R64" s="5">
        <f t="shared" si="75"/>
        <v>0</v>
      </c>
      <c r="S64" s="4">
        <f t="shared" si="76"/>
        <v>0</v>
      </c>
      <c r="T64" s="5">
        <f>$B$62/(483*U64)</f>
        <v>0.1230769230769231</v>
      </c>
      <c r="U64" s="5">
        <f t="shared" si="77"/>
        <v>0.46428571428571425</v>
      </c>
      <c r="V64" s="1">
        <f t="shared" si="78"/>
        <v>6.8744000000000005</v>
      </c>
      <c r="W64" s="3">
        <f t="shared" si="79"/>
        <v>3389.0490153763012</v>
      </c>
      <c r="X64" s="5">
        <f t="shared" si="80"/>
        <v>0.87045067410228893</v>
      </c>
      <c r="Y64" s="5">
        <f t="shared" si="81"/>
        <v>2.1844067796610172</v>
      </c>
      <c r="Z64">
        <f t="shared" si="82"/>
        <v>0.17532390348270535</v>
      </c>
      <c r="AA64">
        <f t="shared" si="83"/>
        <v>6.8668528864059599</v>
      </c>
    </row>
    <row r="65" spans="1:27" x14ac:dyDescent="0.2">
      <c r="A65" s="8">
        <v>40496</v>
      </c>
      <c r="C65">
        <v>47</v>
      </c>
      <c r="D65">
        <v>1.04</v>
      </c>
      <c r="H65">
        <v>18</v>
      </c>
      <c r="I65">
        <v>3150</v>
      </c>
      <c r="J65" s="2">
        <f t="shared" si="70"/>
        <v>175</v>
      </c>
      <c r="K65">
        <v>1.4</v>
      </c>
      <c r="L65" s="3">
        <v>5</v>
      </c>
      <c r="M65">
        <v>56</v>
      </c>
      <c r="N65">
        <f t="shared" si="71"/>
        <v>356</v>
      </c>
      <c r="O65" s="1">
        <f t="shared" si="72"/>
        <v>8.8483146067415728</v>
      </c>
      <c r="P65">
        <f t="shared" si="73"/>
        <v>0</v>
      </c>
      <c r="Q65" s="2">
        <f t="shared" si="74"/>
        <v>0</v>
      </c>
      <c r="R65" s="5">
        <f t="shared" si="75"/>
        <v>0</v>
      </c>
      <c r="S65" s="4">
        <f t="shared" si="76"/>
        <v>0</v>
      </c>
      <c r="T65" s="5">
        <f>$B$62/(483*U65)</f>
        <v>0.1230769230769231</v>
      </c>
      <c r="U65" s="5">
        <f t="shared" si="77"/>
        <v>0.46428571428571425</v>
      </c>
      <c r="V65" s="1">
        <f t="shared" si="78"/>
        <v>6.8744000000000005</v>
      </c>
      <c r="W65" s="3">
        <f t="shared" si="79"/>
        <v>3389.0490153763012</v>
      </c>
      <c r="X65" s="5">
        <f t="shared" si="80"/>
        <v>0.92946427912617291</v>
      </c>
      <c r="Y65" s="5">
        <f t="shared" si="81"/>
        <v>2.0342857142857143</v>
      </c>
      <c r="Z65">
        <f t="shared" si="82"/>
        <v>0.18826201290939518</v>
      </c>
      <c r="AA65">
        <f t="shared" si="83"/>
        <v>6.320224719101124</v>
      </c>
    </row>
    <row r="66" spans="1:27" x14ac:dyDescent="0.2">
      <c r="A66" s="8">
        <v>40587</v>
      </c>
      <c r="C66">
        <v>45</v>
      </c>
      <c r="D66">
        <v>1</v>
      </c>
      <c r="E66">
        <v>45</v>
      </c>
      <c r="F66">
        <v>40</v>
      </c>
      <c r="H66">
        <v>18.5</v>
      </c>
      <c r="I66">
        <v>2500</v>
      </c>
      <c r="J66" s="2">
        <f t="shared" si="70"/>
        <v>135.13513513513513</v>
      </c>
      <c r="K66">
        <v>1.8</v>
      </c>
      <c r="L66" s="3">
        <v>7</v>
      </c>
      <c r="M66">
        <v>3</v>
      </c>
      <c r="N66">
        <f t="shared" si="71"/>
        <v>423</v>
      </c>
      <c r="O66" s="1">
        <f t="shared" si="72"/>
        <v>5.9101654846335698</v>
      </c>
      <c r="P66">
        <f t="shared" si="73"/>
        <v>0</v>
      </c>
      <c r="Q66" s="2">
        <f t="shared" si="74"/>
        <v>0</v>
      </c>
      <c r="R66" s="5">
        <f t="shared" si="75"/>
        <v>0</v>
      </c>
      <c r="S66" s="4">
        <f t="shared" si="76"/>
        <v>0</v>
      </c>
      <c r="T66" s="5">
        <f>$B$62/(483*U66)</f>
        <v>0.12571428571428572</v>
      </c>
      <c r="U66" s="5">
        <f t="shared" si="77"/>
        <v>0.45454545454545453</v>
      </c>
      <c r="V66" s="1">
        <f t="shared" si="78"/>
        <v>6.61</v>
      </c>
      <c r="W66" s="3">
        <f t="shared" si="79"/>
        <v>3601.1677701475705</v>
      </c>
      <c r="X66" s="5">
        <f t="shared" si="80"/>
        <v>0.69421925318896038</v>
      </c>
      <c r="Y66" s="5">
        <f t="shared" si="81"/>
        <v>3.1302000000000003</v>
      </c>
      <c r="Z66">
        <f t="shared" si="82"/>
        <v>0.13133701076963489</v>
      </c>
      <c r="AA66">
        <f t="shared" si="83"/>
        <v>3.2834252692408721</v>
      </c>
    </row>
    <row r="67" spans="1:27" x14ac:dyDescent="0.2">
      <c r="A67" s="8">
        <v>40587</v>
      </c>
      <c r="C67">
        <v>47</v>
      </c>
      <c r="D67">
        <v>1</v>
      </c>
      <c r="E67">
        <v>45</v>
      </c>
      <c r="F67">
        <v>40</v>
      </c>
      <c r="H67">
        <v>18</v>
      </c>
      <c r="I67">
        <v>3025</v>
      </c>
      <c r="J67" s="2">
        <f t="shared" si="70"/>
        <v>168.05555555555554</v>
      </c>
      <c r="K67">
        <v>2.95</v>
      </c>
      <c r="L67" s="3">
        <v>6</v>
      </c>
      <c r="M67">
        <v>52</v>
      </c>
      <c r="N67">
        <f t="shared" si="71"/>
        <v>412</v>
      </c>
      <c r="O67" s="1">
        <f t="shared" si="72"/>
        <v>7.342233009708738</v>
      </c>
      <c r="P67">
        <f t="shared" si="73"/>
        <v>0</v>
      </c>
      <c r="Q67" s="2">
        <f t="shared" si="74"/>
        <v>0</v>
      </c>
      <c r="R67" s="5">
        <f t="shared" si="75"/>
        <v>0</v>
      </c>
      <c r="S67" s="4">
        <f t="shared" si="76"/>
        <v>0</v>
      </c>
      <c r="T67" s="5">
        <f>$B$62/(483*U67)</f>
        <v>0.12571428571428572</v>
      </c>
      <c r="U67" s="5">
        <f t="shared" si="77"/>
        <v>0.45454545454545453</v>
      </c>
      <c r="V67" s="1">
        <f t="shared" si="78"/>
        <v>6.61</v>
      </c>
      <c r="W67" s="3">
        <f t="shared" si="79"/>
        <v>3456.1654123852345</v>
      </c>
      <c r="X67" s="5">
        <f t="shared" si="80"/>
        <v>0.87524746042531842</v>
      </c>
      <c r="Y67" s="5">
        <f t="shared" si="81"/>
        <v>2.4515702479338843</v>
      </c>
      <c r="Z67">
        <f t="shared" si="82"/>
        <v>0.15621772361082423</v>
      </c>
      <c r="AA67">
        <f t="shared" si="83"/>
        <v>2.4888925456639788</v>
      </c>
    </row>
    <row r="68" spans="1:27" x14ac:dyDescent="0.2">
      <c r="A68" s="8">
        <v>40811</v>
      </c>
      <c r="C68">
        <v>45</v>
      </c>
      <c r="D68">
        <v>0.87</v>
      </c>
      <c r="E68">
        <v>41</v>
      </c>
      <c r="F68">
        <v>42</v>
      </c>
      <c r="H68">
        <v>18</v>
      </c>
      <c r="I68">
        <v>3450</v>
      </c>
      <c r="J68" s="2">
        <f t="shared" si="70"/>
        <v>191.66666666666666</v>
      </c>
      <c r="K68">
        <v>1.5</v>
      </c>
      <c r="L68" s="3">
        <v>6</v>
      </c>
      <c r="M68">
        <v>42</v>
      </c>
      <c r="N68">
        <f t="shared" si="71"/>
        <v>402</v>
      </c>
      <c r="O68" s="1">
        <f t="shared" si="72"/>
        <v>8.5820895522388057</v>
      </c>
      <c r="P68">
        <f t="shared" si="73"/>
        <v>0</v>
      </c>
      <c r="Q68" s="2">
        <f t="shared" si="74"/>
        <v>0</v>
      </c>
      <c r="R68" s="5">
        <f t="shared" si="75"/>
        <v>0</v>
      </c>
      <c r="S68" s="4">
        <f t="shared" si="76"/>
        <v>0</v>
      </c>
      <c r="T68" s="5">
        <f>$B$362/(483*U68)</f>
        <v>0</v>
      </c>
      <c r="U68" s="5">
        <f t="shared" si="77"/>
        <v>0.4202898550724638</v>
      </c>
      <c r="V68" s="1">
        <f t="shared" si="78"/>
        <v>5.7507000000000001</v>
      </c>
      <c r="W68" s="3">
        <f t="shared" si="79"/>
        <v>3705.3982610910466</v>
      </c>
      <c r="X68" s="5">
        <f t="shared" si="80"/>
        <v>0.93107400524988504</v>
      </c>
      <c r="Y68" s="5">
        <f t="shared" si="81"/>
        <v>2.0973913043478261</v>
      </c>
      <c r="Z68">
        <f t="shared" si="82"/>
        <v>0.19071310116086235</v>
      </c>
      <c r="AA68">
        <f t="shared" si="83"/>
        <v>5.7213930348258701</v>
      </c>
    </row>
    <row r="70" spans="1:27" x14ac:dyDescent="0.2">
      <c r="A70" t="s">
        <v>30</v>
      </c>
      <c r="B70">
        <v>24</v>
      </c>
    </row>
    <row r="71" spans="1:27" x14ac:dyDescent="0.2">
      <c r="A71" s="8">
        <v>39550</v>
      </c>
      <c r="C71">
        <v>47</v>
      </c>
      <c r="D71">
        <v>0.81</v>
      </c>
      <c r="E71">
        <v>39</v>
      </c>
      <c r="F71">
        <v>40</v>
      </c>
      <c r="H71">
        <v>16.5</v>
      </c>
      <c r="I71">
        <v>2700</v>
      </c>
      <c r="J71" s="2">
        <f t="shared" ref="J71:J77" si="84">I71/H71</f>
        <v>163.63636363636363</v>
      </c>
      <c r="K71">
        <v>1</v>
      </c>
      <c r="L71" s="3">
        <v>5</v>
      </c>
      <c r="M71">
        <v>10</v>
      </c>
      <c r="N71">
        <f>L71*60+M71</f>
        <v>310</v>
      </c>
      <c r="O71" s="1">
        <f>I71/N71</f>
        <v>8.7096774193548381</v>
      </c>
      <c r="P71">
        <f>G71*H71</f>
        <v>0</v>
      </c>
      <c r="Q71" s="2">
        <f>P71/D71</f>
        <v>0</v>
      </c>
      <c r="R71" s="5">
        <f>P71/I71</f>
        <v>0</v>
      </c>
      <c r="S71" s="4">
        <f>R71/I71</f>
        <v>0</v>
      </c>
      <c r="T71" s="5">
        <f>$B$2/(483*U71)</f>
        <v>1.0172532781228432</v>
      </c>
      <c r="U71" s="5">
        <f>D71/(1.2+D71)</f>
        <v>0.40298507462686572</v>
      </c>
      <c r="V71" s="1">
        <f t="shared" ref="V71:V74" si="85">6.61 * D71</f>
        <v>5.3541000000000007</v>
      </c>
      <c r="W71" s="3">
        <f>45.257*H71/SQRT(D71/H71)</f>
        <v>3370.304722387255</v>
      </c>
      <c r="X71" s="5">
        <f>I71/W71</f>
        <v>0.80111450518561289</v>
      </c>
      <c r="Y71" s="5">
        <f>N71/J71</f>
        <v>1.8944444444444446</v>
      </c>
      <c r="Z71">
        <f>O71/C71</f>
        <v>0.18531228551818804</v>
      </c>
      <c r="AA71">
        <f>O71/K71</f>
        <v>8.7096774193548381</v>
      </c>
    </row>
    <row r="72" spans="1:27" x14ac:dyDescent="0.2">
      <c r="A72" s="8">
        <v>39550</v>
      </c>
      <c r="C72">
        <v>47</v>
      </c>
      <c r="D72">
        <v>0.81</v>
      </c>
      <c r="E72">
        <v>39</v>
      </c>
      <c r="F72">
        <v>40</v>
      </c>
      <c r="H72">
        <v>16.5</v>
      </c>
      <c r="I72">
        <v>2900</v>
      </c>
      <c r="J72" s="2">
        <f t="shared" si="84"/>
        <v>175.75757575757575</v>
      </c>
      <c r="K72">
        <v>1.1000000000000001</v>
      </c>
      <c r="L72" s="3">
        <v>5</v>
      </c>
      <c r="M72">
        <v>34</v>
      </c>
      <c r="N72">
        <f t="shared" ref="N72:N77" si="86">L72*60+M72</f>
        <v>334</v>
      </c>
      <c r="O72" s="1">
        <f t="shared" ref="O72:O77" si="87">I72/N72</f>
        <v>8.682634730538922</v>
      </c>
      <c r="P72">
        <f t="shared" ref="P72:P77" si="88">G72*H72</f>
        <v>0</v>
      </c>
      <c r="Q72" s="2">
        <f t="shared" ref="Q72:Q77" si="89">P72/D72</f>
        <v>0</v>
      </c>
      <c r="R72" s="5">
        <f t="shared" ref="R72:R77" si="90">P72/I72</f>
        <v>0</v>
      </c>
      <c r="S72" s="4">
        <f t="shared" ref="S72:S77" si="91">R72/I72</f>
        <v>0</v>
      </c>
      <c r="T72" s="5">
        <f t="shared" ref="T72:T77" si="92">$B$2/(483*U72)</f>
        <v>1.0172532781228432</v>
      </c>
      <c r="U72" s="5">
        <f t="shared" ref="U72:U77" si="93">D72/(1.2+D72)</f>
        <v>0.40298507462686572</v>
      </c>
      <c r="V72" s="1">
        <f t="shared" ref="V72:V77" si="94">6.61 * D72</f>
        <v>5.3541000000000007</v>
      </c>
      <c r="W72" s="3">
        <f t="shared" ref="W72:W77" si="95">45.257*H72/SQRT(D72/H72)</f>
        <v>3370.304722387255</v>
      </c>
      <c r="X72" s="5">
        <f t="shared" ref="X72:X77" si="96">I72/W72</f>
        <v>0.86045632038454711</v>
      </c>
      <c r="Y72" s="5">
        <f t="shared" ref="Y72:Y77" si="97">N72/J72</f>
        <v>1.9003448275862069</v>
      </c>
      <c r="Z72">
        <f t="shared" ref="Z72:Z77" si="98">O72/C72</f>
        <v>0.18473690916040258</v>
      </c>
      <c r="AA72">
        <f t="shared" ref="AA72:AA77" si="99">O72/K72</f>
        <v>7.8933043004899286</v>
      </c>
    </row>
    <row r="73" spans="1:27" x14ac:dyDescent="0.2">
      <c r="A73" s="8">
        <v>39916</v>
      </c>
      <c r="C73">
        <v>45</v>
      </c>
      <c r="D73">
        <v>0.81</v>
      </c>
      <c r="E73">
        <v>39</v>
      </c>
      <c r="F73">
        <v>40</v>
      </c>
      <c r="H73">
        <v>16.5</v>
      </c>
      <c r="I73">
        <v>2725</v>
      </c>
      <c r="J73" s="2">
        <f t="shared" si="84"/>
        <v>165.15151515151516</v>
      </c>
      <c r="K73">
        <v>0.75</v>
      </c>
      <c r="L73" s="3">
        <v>5</v>
      </c>
      <c r="M73">
        <v>32</v>
      </c>
      <c r="N73">
        <f t="shared" si="86"/>
        <v>332</v>
      </c>
      <c r="O73" s="1">
        <f t="shared" si="87"/>
        <v>8.2078313253012052</v>
      </c>
      <c r="P73">
        <f t="shared" si="88"/>
        <v>0</v>
      </c>
      <c r="Q73" s="2">
        <f t="shared" si="89"/>
        <v>0</v>
      </c>
      <c r="R73" s="5">
        <f t="shared" si="90"/>
        <v>0</v>
      </c>
      <c r="S73" s="4">
        <f t="shared" si="91"/>
        <v>0</v>
      </c>
      <c r="T73" s="5">
        <f t="shared" si="92"/>
        <v>1.0172532781228432</v>
      </c>
      <c r="U73" s="5">
        <f t="shared" si="93"/>
        <v>0.40298507462686572</v>
      </c>
      <c r="V73" s="1">
        <f t="shared" si="94"/>
        <v>5.3541000000000007</v>
      </c>
      <c r="W73" s="3">
        <f t="shared" si="95"/>
        <v>3370.304722387255</v>
      </c>
      <c r="X73" s="5">
        <f t="shared" si="96"/>
        <v>0.80853223208547964</v>
      </c>
      <c r="Y73" s="5">
        <f t="shared" si="97"/>
        <v>2.0102752293577981</v>
      </c>
      <c r="Z73">
        <f t="shared" si="98"/>
        <v>0.18239625167336013</v>
      </c>
      <c r="AA73">
        <f t="shared" si="99"/>
        <v>10.943775100401608</v>
      </c>
    </row>
    <row r="74" spans="1:27" x14ac:dyDescent="0.2">
      <c r="A74" s="8">
        <v>40642</v>
      </c>
      <c r="C74" s="7">
        <v>45</v>
      </c>
      <c r="D74">
        <v>0.72</v>
      </c>
      <c r="E74">
        <v>37</v>
      </c>
      <c r="F74">
        <v>40</v>
      </c>
      <c r="H74">
        <v>15.5</v>
      </c>
      <c r="I74">
        <v>2425</v>
      </c>
      <c r="J74" s="2">
        <f t="shared" si="84"/>
        <v>156.45161290322579</v>
      </c>
      <c r="K74">
        <v>0.7</v>
      </c>
      <c r="L74" s="3">
        <v>4</v>
      </c>
      <c r="M74">
        <v>23</v>
      </c>
      <c r="N74">
        <f t="shared" si="86"/>
        <v>263</v>
      </c>
      <c r="O74" s="1">
        <f t="shared" si="87"/>
        <v>9.2205323193916353</v>
      </c>
      <c r="P74">
        <f t="shared" si="88"/>
        <v>0</v>
      </c>
      <c r="Q74" s="2">
        <f t="shared" si="89"/>
        <v>0</v>
      </c>
      <c r="R74" s="5">
        <f t="shared" si="90"/>
        <v>0</v>
      </c>
      <c r="S74" s="4">
        <f t="shared" si="91"/>
        <v>0</v>
      </c>
      <c r="T74" s="5">
        <f t="shared" si="92"/>
        <v>1.0931677018633541</v>
      </c>
      <c r="U74" s="5">
        <f t="shared" si="93"/>
        <v>0.375</v>
      </c>
      <c r="V74" s="1">
        <f t="shared" si="94"/>
        <v>4.7591999999999999</v>
      </c>
      <c r="W74" s="3">
        <f t="shared" si="95"/>
        <v>3254.7456936777276</v>
      </c>
      <c r="X74" s="5">
        <f t="shared" si="96"/>
        <v>0.74506589092675035</v>
      </c>
      <c r="Y74" s="5">
        <f t="shared" si="97"/>
        <v>1.6810309278350517</v>
      </c>
      <c r="Z74">
        <f t="shared" si="98"/>
        <v>0.20490071820870301</v>
      </c>
      <c r="AA74">
        <f t="shared" si="99"/>
        <v>13.172189027702338</v>
      </c>
    </row>
    <row r="75" spans="1:27" x14ac:dyDescent="0.2">
      <c r="A75" s="8">
        <v>40642</v>
      </c>
      <c r="C75">
        <v>45</v>
      </c>
      <c r="D75">
        <v>0.72</v>
      </c>
      <c r="E75">
        <v>37</v>
      </c>
      <c r="F75">
        <v>40</v>
      </c>
      <c r="H75">
        <v>15.5</v>
      </c>
      <c r="I75">
        <v>2500</v>
      </c>
      <c r="J75" s="2">
        <f t="shared" si="84"/>
        <v>161.29032258064515</v>
      </c>
      <c r="K75">
        <v>0.7</v>
      </c>
      <c r="L75" s="3">
        <v>4</v>
      </c>
      <c r="M75">
        <v>59</v>
      </c>
      <c r="N75">
        <f t="shared" si="86"/>
        <v>299</v>
      </c>
      <c r="O75" s="1">
        <f t="shared" si="87"/>
        <v>8.3612040133779271</v>
      </c>
      <c r="P75">
        <f t="shared" si="88"/>
        <v>0</v>
      </c>
      <c r="Q75" s="2">
        <f t="shared" si="89"/>
        <v>0</v>
      </c>
      <c r="R75" s="5">
        <f t="shared" si="90"/>
        <v>0</v>
      </c>
      <c r="S75" s="4">
        <f t="shared" si="91"/>
        <v>0</v>
      </c>
      <c r="T75" s="5">
        <f t="shared" si="92"/>
        <v>1.0931677018633541</v>
      </c>
      <c r="U75" s="5">
        <f t="shared" si="93"/>
        <v>0.375</v>
      </c>
      <c r="V75" s="1">
        <f t="shared" si="94"/>
        <v>4.7591999999999999</v>
      </c>
      <c r="W75" s="3">
        <f t="shared" si="95"/>
        <v>3254.7456936777276</v>
      </c>
      <c r="X75" s="5">
        <f t="shared" si="96"/>
        <v>0.76810916590386624</v>
      </c>
      <c r="Y75" s="5">
        <f t="shared" si="97"/>
        <v>1.8538000000000001</v>
      </c>
      <c r="Z75">
        <f t="shared" si="98"/>
        <v>0.18580453363062061</v>
      </c>
      <c r="AA75">
        <f t="shared" si="99"/>
        <v>11.944577161968468</v>
      </c>
    </row>
    <row r="76" spans="1:27" x14ac:dyDescent="0.2">
      <c r="A76" s="8">
        <v>40642</v>
      </c>
      <c r="C76">
        <v>45</v>
      </c>
      <c r="D76">
        <v>0.72</v>
      </c>
      <c r="E76">
        <v>37</v>
      </c>
      <c r="F76">
        <v>40</v>
      </c>
      <c r="H76">
        <v>15.5</v>
      </c>
      <c r="I76">
        <v>2550</v>
      </c>
      <c r="J76" s="2">
        <f t="shared" si="84"/>
        <v>164.51612903225808</v>
      </c>
      <c r="K76">
        <v>0.7</v>
      </c>
      <c r="L76" s="3">
        <v>5</v>
      </c>
      <c r="M76">
        <v>3</v>
      </c>
      <c r="N76">
        <f t="shared" si="86"/>
        <v>303</v>
      </c>
      <c r="O76" s="1">
        <f t="shared" si="87"/>
        <v>8.4158415841584162</v>
      </c>
      <c r="P76">
        <f t="shared" si="88"/>
        <v>0</v>
      </c>
      <c r="Q76" s="2">
        <f t="shared" si="89"/>
        <v>0</v>
      </c>
      <c r="R76" s="5">
        <f t="shared" si="90"/>
        <v>0</v>
      </c>
      <c r="S76" s="4">
        <f t="shared" si="91"/>
        <v>0</v>
      </c>
      <c r="T76" s="5">
        <f t="shared" si="92"/>
        <v>1.0931677018633541</v>
      </c>
      <c r="U76" s="5">
        <f t="shared" si="93"/>
        <v>0.375</v>
      </c>
      <c r="V76" s="1">
        <f t="shared" si="94"/>
        <v>4.7591999999999999</v>
      </c>
      <c r="W76" s="3">
        <f t="shared" si="95"/>
        <v>3254.7456936777276</v>
      </c>
      <c r="X76" s="5">
        <f t="shared" si="96"/>
        <v>0.78347134922194361</v>
      </c>
      <c r="Y76" s="5">
        <f t="shared" si="97"/>
        <v>1.8417647058823527</v>
      </c>
      <c r="Z76">
        <f t="shared" si="98"/>
        <v>0.18701870187018702</v>
      </c>
      <c r="AA76">
        <f t="shared" si="99"/>
        <v>12.022630834512023</v>
      </c>
    </row>
    <row r="77" spans="1:27" x14ac:dyDescent="0.2">
      <c r="A77" s="8">
        <v>40642</v>
      </c>
      <c r="C77">
        <v>45</v>
      </c>
      <c r="D77">
        <v>0.72</v>
      </c>
      <c r="E77">
        <v>37</v>
      </c>
      <c r="F77">
        <v>40</v>
      </c>
      <c r="H77">
        <v>15.5</v>
      </c>
      <c r="I77">
        <v>2525</v>
      </c>
      <c r="J77" s="2">
        <f t="shared" si="84"/>
        <v>162.90322580645162</v>
      </c>
      <c r="K77">
        <v>0.7</v>
      </c>
      <c r="L77" s="3">
        <v>4</v>
      </c>
      <c r="M77">
        <v>54</v>
      </c>
      <c r="N77">
        <f t="shared" si="86"/>
        <v>294</v>
      </c>
      <c r="O77" s="1">
        <f t="shared" si="87"/>
        <v>8.5884353741496593</v>
      </c>
      <c r="P77">
        <f t="shared" si="88"/>
        <v>0</v>
      </c>
      <c r="Q77" s="2">
        <f t="shared" si="89"/>
        <v>0</v>
      </c>
      <c r="R77" s="5">
        <f t="shared" si="90"/>
        <v>0</v>
      </c>
      <c r="S77" s="4">
        <f t="shared" si="91"/>
        <v>0</v>
      </c>
      <c r="T77" s="5">
        <f t="shared" si="92"/>
        <v>1.0931677018633541</v>
      </c>
      <c r="U77" s="5">
        <f t="shared" si="93"/>
        <v>0.375</v>
      </c>
      <c r="V77" s="1">
        <f t="shared" si="94"/>
        <v>4.7591999999999999</v>
      </c>
      <c r="W77" s="3">
        <f t="shared" si="95"/>
        <v>3254.7456936777276</v>
      </c>
      <c r="X77" s="5">
        <f t="shared" si="96"/>
        <v>0.77579025756290498</v>
      </c>
      <c r="Y77" s="5">
        <f t="shared" si="97"/>
        <v>1.8047524752475248</v>
      </c>
      <c r="Z77">
        <f t="shared" si="98"/>
        <v>0.19085411942554797</v>
      </c>
      <c r="AA77">
        <f t="shared" si="99"/>
        <v>12.269193391642371</v>
      </c>
    </row>
    <row r="79" spans="1:27" x14ac:dyDescent="0.2">
      <c r="A79" t="s">
        <v>31</v>
      </c>
    </row>
    <row r="80" spans="1:27" x14ac:dyDescent="0.2">
      <c r="A80" s="8">
        <v>38393</v>
      </c>
      <c r="C80">
        <v>45</v>
      </c>
      <c r="D80">
        <v>0.61</v>
      </c>
      <c r="E80">
        <v>35</v>
      </c>
      <c r="F80">
        <v>40</v>
      </c>
      <c r="H80">
        <v>14.5</v>
      </c>
      <c r="I80">
        <v>1650</v>
      </c>
      <c r="J80" s="2">
        <f t="shared" ref="J80:J83" si="100">I80/H80</f>
        <v>113.79310344827586</v>
      </c>
      <c r="K80">
        <v>0.39</v>
      </c>
      <c r="L80" s="3">
        <v>4</v>
      </c>
      <c r="M80">
        <v>20</v>
      </c>
      <c r="N80">
        <f t="shared" ref="N80:N83" si="101">L80*60+M80</f>
        <v>260</v>
      </c>
      <c r="O80" s="1">
        <f t="shared" ref="O80:O83" si="102">I80/N80</f>
        <v>6.3461538461538458</v>
      </c>
      <c r="P80">
        <f t="shared" ref="P80:P83" si="103">G80*H80</f>
        <v>0</v>
      </c>
      <c r="Q80" s="2">
        <f t="shared" ref="Q80:Q83" si="104">P80/D80</f>
        <v>0</v>
      </c>
      <c r="R80" s="5">
        <f t="shared" ref="R80:R83" si="105">P80/I80</f>
        <v>0</v>
      </c>
      <c r="S80" s="4">
        <f t="shared" ref="S80:S83" si="106">R80/I80</f>
        <v>0</v>
      </c>
      <c r="T80" s="5">
        <f t="shared" ref="T80:T83" si="107">$B$2/(483*U80)</f>
        <v>1.2163730780979534</v>
      </c>
      <c r="U80" s="5">
        <f t="shared" ref="U80:U83" si="108">D80/(1.2+D80)</f>
        <v>0.33701657458563533</v>
      </c>
      <c r="V80" s="1">
        <f t="shared" ref="V80:V83" si="109">6.61 * D80</f>
        <v>4.0320999999999998</v>
      </c>
      <c r="W80" s="3">
        <f t="shared" ref="W80:W83" si="110">45.257*H80/SQRT(D80/H80)</f>
        <v>3199.4317322992915</v>
      </c>
      <c r="X80" s="5">
        <f t="shared" ref="X80:X83" si="111">I80/W80</f>
        <v>0.51571658283648303</v>
      </c>
      <c r="Y80" s="5">
        <f t="shared" ref="Y80:Y83" si="112">N80/J80</f>
        <v>2.2848484848484851</v>
      </c>
      <c r="Z80">
        <f t="shared" ref="Z80:Z83" si="113">O80/C80</f>
        <v>0.14102564102564102</v>
      </c>
      <c r="AA80">
        <f t="shared" ref="AA80:AA83" si="114">O80/K80</f>
        <v>16.272189349112423</v>
      </c>
    </row>
    <row r="81" spans="1:27" x14ac:dyDescent="0.2">
      <c r="A81" s="8">
        <v>38429</v>
      </c>
      <c r="C81">
        <v>45</v>
      </c>
      <c r="D81">
        <v>0.42</v>
      </c>
      <c r="E81">
        <v>30</v>
      </c>
      <c r="F81">
        <v>42</v>
      </c>
      <c r="H81">
        <v>11</v>
      </c>
      <c r="I81">
        <v>1735</v>
      </c>
      <c r="J81" s="2">
        <f t="shared" si="100"/>
        <v>157.72727272727272</v>
      </c>
      <c r="K81">
        <v>0.5</v>
      </c>
      <c r="L81" s="3">
        <v>4</v>
      </c>
      <c r="M81">
        <v>24</v>
      </c>
      <c r="N81">
        <f t="shared" si="101"/>
        <v>264</v>
      </c>
      <c r="O81" s="1">
        <f t="shared" si="102"/>
        <v>6.5719696969696972</v>
      </c>
      <c r="P81">
        <f t="shared" si="103"/>
        <v>0</v>
      </c>
      <c r="Q81" s="2">
        <f t="shared" si="104"/>
        <v>0</v>
      </c>
      <c r="R81" s="5">
        <f t="shared" si="105"/>
        <v>0</v>
      </c>
      <c r="S81" s="4">
        <f t="shared" si="106"/>
        <v>0</v>
      </c>
      <c r="T81" s="5">
        <f t="shared" si="107"/>
        <v>1.5811889973380657</v>
      </c>
      <c r="U81" s="5">
        <f t="shared" si="108"/>
        <v>0.25925925925925924</v>
      </c>
      <c r="V81" s="1">
        <f t="shared" si="109"/>
        <v>2.7762000000000002</v>
      </c>
      <c r="W81" s="3">
        <f t="shared" si="110"/>
        <v>2547.7108965552179</v>
      </c>
      <c r="X81" s="5">
        <f t="shared" si="111"/>
        <v>0.68100348526432442</v>
      </c>
      <c r="Y81" s="5">
        <f t="shared" si="112"/>
        <v>1.6737752161383286</v>
      </c>
      <c r="Z81">
        <f t="shared" si="113"/>
        <v>0.14604377104377106</v>
      </c>
      <c r="AA81">
        <f t="shared" si="114"/>
        <v>13.143939393939394</v>
      </c>
    </row>
    <row r="82" spans="1:27" x14ac:dyDescent="0.2">
      <c r="A82" s="8">
        <v>38429</v>
      </c>
      <c r="C82">
        <v>45</v>
      </c>
      <c r="D82">
        <v>0.61</v>
      </c>
      <c r="E82">
        <v>30</v>
      </c>
      <c r="F82">
        <v>42</v>
      </c>
      <c r="H82">
        <v>14.5</v>
      </c>
      <c r="I82">
        <v>1950</v>
      </c>
      <c r="J82" s="2">
        <f t="shared" si="100"/>
        <v>134.48275862068965</v>
      </c>
      <c r="K82">
        <v>0.6</v>
      </c>
      <c r="L82" s="3">
        <v>4</v>
      </c>
      <c r="M82">
        <v>16</v>
      </c>
      <c r="N82">
        <f t="shared" si="101"/>
        <v>256</v>
      </c>
      <c r="O82" s="1">
        <f t="shared" si="102"/>
        <v>7.6171875</v>
      </c>
      <c r="P82">
        <f t="shared" si="103"/>
        <v>0</v>
      </c>
      <c r="Q82" s="2">
        <f t="shared" si="104"/>
        <v>0</v>
      </c>
      <c r="R82" s="5">
        <f t="shared" si="105"/>
        <v>0</v>
      </c>
      <c r="S82" s="4">
        <f t="shared" si="106"/>
        <v>0</v>
      </c>
      <c r="T82" s="5">
        <f t="shared" si="107"/>
        <v>1.2163730780979534</v>
      </c>
      <c r="U82" s="5">
        <f t="shared" si="108"/>
        <v>0.33701657458563533</v>
      </c>
      <c r="V82" s="1">
        <f t="shared" si="109"/>
        <v>4.0320999999999998</v>
      </c>
      <c r="W82" s="3">
        <f t="shared" si="110"/>
        <v>3199.4317322992915</v>
      </c>
      <c r="X82" s="5">
        <f t="shared" si="111"/>
        <v>0.60948323426129813</v>
      </c>
      <c r="Y82" s="5">
        <f t="shared" si="112"/>
        <v>1.9035897435897438</v>
      </c>
      <c r="Z82">
        <f t="shared" si="113"/>
        <v>0.16927083333333334</v>
      </c>
      <c r="AA82">
        <f t="shared" si="114"/>
        <v>12.6953125</v>
      </c>
    </row>
    <row r="83" spans="1:27" x14ac:dyDescent="0.2">
      <c r="A83" s="8">
        <v>37960</v>
      </c>
      <c r="C83">
        <v>47</v>
      </c>
      <c r="E83">
        <v>33</v>
      </c>
      <c r="F83">
        <v>40</v>
      </c>
      <c r="H83">
        <v>12.5</v>
      </c>
      <c r="I83">
        <v>1875</v>
      </c>
      <c r="J83" s="2">
        <f t="shared" si="100"/>
        <v>150</v>
      </c>
      <c r="K83">
        <v>0.6</v>
      </c>
      <c r="L83" s="3">
        <v>4</v>
      </c>
      <c r="M83">
        <v>30</v>
      </c>
      <c r="N83">
        <f t="shared" si="101"/>
        <v>270</v>
      </c>
      <c r="O83" s="1">
        <f t="shared" si="102"/>
        <v>6.9444444444444446</v>
      </c>
      <c r="P83">
        <f t="shared" si="103"/>
        <v>0</v>
      </c>
      <c r="Q83" s="2"/>
      <c r="R83" s="5">
        <f t="shared" si="105"/>
        <v>0</v>
      </c>
      <c r="S83" s="4">
        <f t="shared" si="106"/>
        <v>0</v>
      </c>
      <c r="T83" s="5"/>
      <c r="U83" s="5">
        <f t="shared" si="108"/>
        <v>0</v>
      </c>
      <c r="V83" s="1">
        <f t="shared" si="109"/>
        <v>0</v>
      </c>
      <c r="W83" s="3"/>
      <c r="X83" s="5"/>
      <c r="Y83" s="5">
        <f t="shared" si="112"/>
        <v>1.8</v>
      </c>
      <c r="Z83">
        <f t="shared" si="113"/>
        <v>0.14775413711583923</v>
      </c>
      <c r="AA83">
        <f t="shared" si="114"/>
        <v>11.574074074074074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42FB-5A58-CD41-9354-134ACD47D558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Roie Black</dc:creator>
  <cp:lastModifiedBy>Roie Black</cp:lastModifiedBy>
  <dcterms:created xsi:type="dcterms:W3CDTF">2022-02-04T13:48:40Z</dcterms:created>
  <dcterms:modified xsi:type="dcterms:W3CDTF">2022-02-11T20:02:54Z</dcterms:modified>
</cp:coreProperties>
</file>