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lack/_dev/nffs-symposium/live-2022/mmtime/data/"/>
    </mc:Choice>
  </mc:AlternateContent>
  <xr:revisionPtr revIDLastSave="0" documentId="8_{231C7C22-8F48-0F49-85AC-618F42120BC4}" xr6:coauthVersionLast="47" xr6:coauthVersionMax="47" xr10:uidLastSave="{00000000-0000-0000-0000-000000000000}"/>
  <bookViews>
    <workbookView xWindow="7640" yWindow="1480" windowWidth="28140" windowHeight="17440" xr2:uid="{6F3648B4-9E08-B641-B142-5EC1E81BAFE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AA32" i="1"/>
  <c r="AA31" i="1"/>
  <c r="AA27" i="1"/>
  <c r="AA26" i="1"/>
  <c r="AA25" i="1"/>
  <c r="AA24" i="1"/>
  <c r="AA23" i="1"/>
  <c r="AA22" i="1"/>
  <c r="AA21" i="1"/>
  <c r="AA20" i="1"/>
  <c r="AA19" i="1"/>
  <c r="AA18" i="1"/>
  <c r="AA12" i="1"/>
  <c r="AA11" i="1"/>
  <c r="AA10" i="1"/>
  <c r="AA9" i="1"/>
  <c r="AA4" i="1"/>
  <c r="AA3" i="1"/>
  <c r="T34" i="1"/>
  <c r="T33" i="1"/>
  <c r="T32" i="1"/>
  <c r="T31" i="1"/>
  <c r="T27" i="1"/>
  <c r="T26" i="1"/>
  <c r="T25" i="1"/>
  <c r="T24" i="1"/>
  <c r="T23" i="1"/>
  <c r="T22" i="1"/>
  <c r="T21" i="1"/>
  <c r="T20" i="1"/>
  <c r="T19" i="1"/>
  <c r="T18" i="1"/>
  <c r="T15" i="1"/>
  <c r="T14" i="1"/>
  <c r="T13" i="1"/>
  <c r="T12" i="1"/>
  <c r="T11" i="1"/>
  <c r="T10" i="1"/>
  <c r="T9" i="1"/>
  <c r="T4" i="1"/>
  <c r="T3" i="1"/>
  <c r="Z4" i="1"/>
  <c r="W27" i="1"/>
  <c r="X27" i="1" s="1"/>
  <c r="V27" i="1"/>
  <c r="Y23" i="1"/>
  <c r="Y13" i="1"/>
  <c r="X33" i="1"/>
  <c r="X24" i="1"/>
  <c r="X21" i="1"/>
  <c r="X14" i="1"/>
  <c r="X11" i="1"/>
  <c r="W34" i="1"/>
  <c r="X34" i="1" s="1"/>
  <c r="W33" i="1"/>
  <c r="W32" i="1"/>
  <c r="X32" i="1" s="1"/>
  <c r="W31" i="1"/>
  <c r="X31" i="1" s="1"/>
  <c r="W26" i="1"/>
  <c r="X26" i="1" s="1"/>
  <c r="W25" i="1"/>
  <c r="X25" i="1" s="1"/>
  <c r="W24" i="1"/>
  <c r="W23" i="1"/>
  <c r="X23" i="1" s="1"/>
  <c r="W22" i="1"/>
  <c r="X22" i="1" s="1"/>
  <c r="W21" i="1"/>
  <c r="W20" i="1"/>
  <c r="X20" i="1" s="1"/>
  <c r="W19" i="1"/>
  <c r="X19" i="1" s="1"/>
  <c r="W18" i="1"/>
  <c r="X18" i="1" s="1"/>
  <c r="W15" i="1"/>
  <c r="X15" i="1" s="1"/>
  <c r="W14" i="1"/>
  <c r="W13" i="1"/>
  <c r="X13" i="1" s="1"/>
  <c r="W12" i="1"/>
  <c r="X12" i="1" s="1"/>
  <c r="W11" i="1"/>
  <c r="W10" i="1"/>
  <c r="X10" i="1" s="1"/>
  <c r="W9" i="1"/>
  <c r="X9" i="1" s="1"/>
  <c r="W4" i="1"/>
  <c r="X4" i="1" s="1"/>
  <c r="W3" i="1"/>
  <c r="X3" i="1" s="1"/>
  <c r="V34" i="1"/>
  <c r="V33" i="1"/>
  <c r="V32" i="1"/>
  <c r="V31" i="1"/>
  <c r="V15" i="1"/>
  <c r="V14" i="1"/>
  <c r="V13" i="1"/>
  <c r="V12" i="1"/>
  <c r="V11" i="1"/>
  <c r="V10" i="1"/>
  <c r="V9" i="1"/>
  <c r="V4" i="1"/>
  <c r="V3" i="1"/>
  <c r="V26" i="1"/>
  <c r="V25" i="1"/>
  <c r="V24" i="1"/>
  <c r="V23" i="1"/>
  <c r="V21" i="1"/>
  <c r="V20" i="1"/>
  <c r="V19" i="1"/>
  <c r="V18" i="1"/>
  <c r="V22" i="1"/>
  <c r="U34" i="1"/>
  <c r="U33" i="1"/>
  <c r="U32" i="1"/>
  <c r="U31" i="1"/>
  <c r="U27" i="1"/>
  <c r="U26" i="1"/>
  <c r="U25" i="1"/>
  <c r="U24" i="1"/>
  <c r="U23" i="1"/>
  <c r="U22" i="1"/>
  <c r="U21" i="1"/>
  <c r="U20" i="1"/>
  <c r="U19" i="1"/>
  <c r="U18" i="1"/>
  <c r="U15" i="1"/>
  <c r="U14" i="1"/>
  <c r="U13" i="1"/>
  <c r="U12" i="1"/>
  <c r="U11" i="1"/>
  <c r="U10" i="1"/>
  <c r="U9" i="1"/>
  <c r="U4" i="1"/>
  <c r="U3" i="1"/>
  <c r="R32" i="1"/>
  <c r="S32" i="1" s="1"/>
  <c r="Q4" i="1"/>
  <c r="P32" i="1"/>
  <c r="Q32" i="1" s="1"/>
  <c r="P31" i="1"/>
  <c r="R31" i="1" s="1"/>
  <c r="S31" i="1" s="1"/>
  <c r="P30" i="1"/>
  <c r="P26" i="1"/>
  <c r="R26" i="1" s="1"/>
  <c r="S26" i="1" s="1"/>
  <c r="P8" i="1"/>
  <c r="R8" i="1" s="1"/>
  <c r="S8" i="1" s="1"/>
  <c r="P4" i="1"/>
  <c r="R4" i="1" s="1"/>
  <c r="S4" i="1" s="1"/>
  <c r="P3" i="1"/>
  <c r="Q3" i="1" s="1"/>
  <c r="G32" i="1"/>
  <c r="G31" i="1"/>
  <c r="G30" i="1"/>
  <c r="G26" i="1"/>
  <c r="G18" i="1"/>
  <c r="P18" i="1" s="1"/>
  <c r="G10" i="1"/>
  <c r="P10" i="1" s="1"/>
  <c r="R10" i="1" s="1"/>
  <c r="S10" i="1" s="1"/>
  <c r="G8" i="1"/>
  <c r="G7" i="1"/>
  <c r="P7" i="1" s="1"/>
  <c r="R7" i="1" s="1"/>
  <c r="S7" i="1" s="1"/>
  <c r="G4" i="1"/>
  <c r="G3" i="1"/>
  <c r="O15" i="1"/>
  <c r="Z15" i="1" s="1"/>
  <c r="O7" i="1"/>
  <c r="J34" i="1"/>
  <c r="J32" i="1"/>
  <c r="J31" i="1"/>
  <c r="J30" i="1"/>
  <c r="J27" i="1"/>
  <c r="J26" i="1"/>
  <c r="J25" i="1"/>
  <c r="J24" i="1"/>
  <c r="J23" i="1"/>
  <c r="J22" i="1"/>
  <c r="J21" i="1"/>
  <c r="J20" i="1"/>
  <c r="J19" i="1"/>
  <c r="J18" i="1"/>
  <c r="J15" i="1"/>
  <c r="J14" i="1"/>
  <c r="J13" i="1"/>
  <c r="J12" i="1"/>
  <c r="J11" i="1"/>
  <c r="J10" i="1"/>
  <c r="J9" i="1"/>
  <c r="J8" i="1"/>
  <c r="J7" i="1"/>
  <c r="J4" i="1"/>
  <c r="Y4" i="1" s="1"/>
  <c r="J3" i="1"/>
  <c r="N34" i="1"/>
  <c r="O34" i="1" s="1"/>
  <c r="Z34" i="1" s="1"/>
  <c r="N33" i="1"/>
  <c r="O33" i="1" s="1"/>
  <c r="N32" i="1"/>
  <c r="O32" i="1" s="1"/>
  <c r="Z32" i="1" s="1"/>
  <c r="N31" i="1"/>
  <c r="O31" i="1" s="1"/>
  <c r="Z31" i="1" s="1"/>
  <c r="N30" i="1"/>
  <c r="O30" i="1" s="1"/>
  <c r="N27" i="1"/>
  <c r="O27" i="1" s="1"/>
  <c r="Z27" i="1" s="1"/>
  <c r="N26" i="1"/>
  <c r="O26" i="1" s="1"/>
  <c r="Z26" i="1" s="1"/>
  <c r="N25" i="1"/>
  <c r="O25" i="1" s="1"/>
  <c r="Z25" i="1" s="1"/>
  <c r="N24" i="1"/>
  <c r="O24" i="1" s="1"/>
  <c r="Z24" i="1" s="1"/>
  <c r="N23" i="1"/>
  <c r="O23" i="1" s="1"/>
  <c r="Z23" i="1" s="1"/>
  <c r="N22" i="1"/>
  <c r="O22" i="1" s="1"/>
  <c r="Z22" i="1" s="1"/>
  <c r="N21" i="1"/>
  <c r="O21" i="1" s="1"/>
  <c r="Z21" i="1" s="1"/>
  <c r="N20" i="1"/>
  <c r="O20" i="1" s="1"/>
  <c r="Z20" i="1" s="1"/>
  <c r="N19" i="1"/>
  <c r="O19" i="1" s="1"/>
  <c r="Z19" i="1" s="1"/>
  <c r="N18" i="1"/>
  <c r="O18" i="1" s="1"/>
  <c r="Z18" i="1" s="1"/>
  <c r="N15" i="1"/>
  <c r="Y15" i="1" s="1"/>
  <c r="N14" i="1"/>
  <c r="O14" i="1" s="1"/>
  <c r="Z14" i="1" s="1"/>
  <c r="N13" i="1"/>
  <c r="O13" i="1" s="1"/>
  <c r="Z13" i="1" s="1"/>
  <c r="N12" i="1"/>
  <c r="O12" i="1" s="1"/>
  <c r="Z12" i="1" s="1"/>
  <c r="N11" i="1"/>
  <c r="O11" i="1" s="1"/>
  <c r="Z11" i="1" s="1"/>
  <c r="N10" i="1"/>
  <c r="O10" i="1" s="1"/>
  <c r="Z10" i="1" s="1"/>
  <c r="N9" i="1"/>
  <c r="Y9" i="1" s="1"/>
  <c r="N8" i="1"/>
  <c r="O8" i="1" s="1"/>
  <c r="N7" i="1"/>
  <c r="N4" i="1"/>
  <c r="O4" i="1" s="1"/>
  <c r="N3" i="1"/>
  <c r="O3" i="1" s="1"/>
  <c r="Z3" i="1" s="1"/>
  <c r="R18" i="1" l="1"/>
  <c r="S18" i="1" s="1"/>
  <c r="Q18" i="1"/>
  <c r="R3" i="1"/>
  <c r="S3" i="1" s="1"/>
  <c r="Y14" i="1"/>
  <c r="Y24" i="1"/>
  <c r="Y27" i="1"/>
  <c r="O9" i="1"/>
  <c r="Z9" i="1" s="1"/>
  <c r="Y3" i="1"/>
  <c r="Y25" i="1"/>
  <c r="Y18" i="1"/>
  <c r="Y19" i="1"/>
  <c r="Y31" i="1"/>
  <c r="Y26" i="1"/>
  <c r="Q26" i="1"/>
  <c r="Y10" i="1"/>
  <c r="Y20" i="1"/>
  <c r="Y32" i="1"/>
  <c r="Q31" i="1"/>
  <c r="Y11" i="1"/>
  <c r="Y21" i="1"/>
  <c r="Y34" i="1"/>
  <c r="Y12" i="1"/>
  <c r="Y22" i="1"/>
</calcChain>
</file>

<file path=xl/sharedStrings.xml><?xml version="1.0" encoding="utf-8"?>
<sst xmlns="http://schemas.openxmlformats.org/spreadsheetml/2006/main" count="28" uniqueCount="28">
  <si>
    <t>weight</t>
  </si>
  <si>
    <t>w</t>
  </si>
  <si>
    <t>t</t>
  </si>
  <si>
    <t>turns</t>
  </si>
  <si>
    <t>torque</t>
  </si>
  <si>
    <t>time</t>
  </si>
  <si>
    <t>length</t>
  </si>
  <si>
    <t>Pitch</t>
  </si>
  <si>
    <t>Akron</t>
  </si>
  <si>
    <t>Johnson City</t>
  </si>
  <si>
    <t>Kibbie Dome</t>
  </si>
  <si>
    <t>Beatrice</t>
  </si>
  <si>
    <t>seconds</t>
  </si>
  <si>
    <t>density</t>
  </si>
  <si>
    <t>Navg</t>
  </si>
  <si>
    <t>cross</t>
  </si>
  <si>
    <t>Rmass</t>
  </si>
  <si>
    <t>R/W</t>
  </si>
  <si>
    <t>R/N</t>
  </si>
  <si>
    <t>r/t/t</t>
  </si>
  <si>
    <t>He</t>
  </si>
  <si>
    <t>Wm/W</t>
  </si>
  <si>
    <t>E</t>
  </si>
  <si>
    <t>Nbreak</t>
  </si>
  <si>
    <t>%Nb</t>
  </si>
  <si>
    <t>t/Rd</t>
  </si>
  <si>
    <t>Navg/pitch</t>
  </si>
  <si>
    <t>Navg/Q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</si>
</sst>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9" formatCode="0.0000"/>
    <numFmt numFmtId="170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 v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Sheet1!$AA$3:$AA$34</c:f>
              <c:numCache>
                <c:formatCode>General</c:formatCode>
                <c:ptCount val="32"/>
                <c:pt idx="0">
                  <c:v>1.926040061633282</c:v>
                </c:pt>
                <c:pt idx="1">
                  <c:v>1.9589552238805972</c:v>
                </c:pt>
                <c:pt idx="6">
                  <c:v>2.1931818181818183</c:v>
                </c:pt>
                <c:pt idx="7">
                  <c:v>2.296777296777297</c:v>
                </c:pt>
                <c:pt idx="8">
                  <c:v>2.2820184269937154</c:v>
                </c:pt>
                <c:pt idx="9">
                  <c:v>2.3022432113341207</c:v>
                </c:pt>
                <c:pt idx="15">
                  <c:v>2.0757825370675453</c:v>
                </c:pt>
                <c:pt idx="16">
                  <c:v>2.0089285714285712</c:v>
                </c:pt>
                <c:pt idx="17">
                  <c:v>2.2022838499184338</c:v>
                </c:pt>
                <c:pt idx="18">
                  <c:v>1.9170380875202593</c:v>
                </c:pt>
                <c:pt idx="19">
                  <c:v>1.9104290635765737</c:v>
                </c:pt>
                <c:pt idx="20">
                  <c:v>2.2379406307977736</c:v>
                </c:pt>
                <c:pt idx="21">
                  <c:v>2.1256879703470744</c:v>
                </c:pt>
                <c:pt idx="22">
                  <c:v>2.171136653895275</c:v>
                </c:pt>
                <c:pt idx="23">
                  <c:v>2.5003242962770784</c:v>
                </c:pt>
                <c:pt idx="24">
                  <c:v>2.2108843537414966</c:v>
                </c:pt>
                <c:pt idx="28">
                  <c:v>4.2181069958847734</c:v>
                </c:pt>
                <c:pt idx="29">
                  <c:v>3.7699267557087457</c:v>
                </c:pt>
                <c:pt idx="31">
                  <c:v>2.5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45</c:v>
                </c:pt>
                <c:pt idx="1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47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5">
                  <c:v>47</c:v>
                </c:pt>
                <c:pt idx="16">
                  <c:v>47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40</c:v>
                </c:pt>
                <c:pt idx="24">
                  <c:v>45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C242-A0C1-88CC5613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47295"/>
        <c:axId val="1694934271"/>
      </c:scatterChart>
      <c:valAx>
        <c:axId val="16949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4271"/>
        <c:crosses val="autoZero"/>
        <c:crossBetween val="midCat"/>
      </c:valAx>
      <c:valAx>
        <c:axId val="16949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13</xdr:row>
      <xdr:rowOff>19050</xdr:rowOff>
    </xdr:from>
    <xdr:to>
      <xdr:col>13</xdr:col>
      <xdr:colOff>342900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5A7E4-7A7E-D849-BCEA-C9120DAB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8BF9-8E55-D94B-BD5A-1085DDB7CB2E}">
  <dimension ref="A1:AA34"/>
  <sheetViews>
    <sheetView tabSelected="1" workbookViewId="0">
      <selection activeCell="U2" sqref="U2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5.1640625" bestFit="1" customWidth="1"/>
    <col min="4" max="4" width="6.83203125" bestFit="1" customWidth="1"/>
    <col min="5" max="6" width="3.1640625" bestFit="1" customWidth="1"/>
    <col min="7" max="7" width="5.33203125" bestFit="1" customWidth="1"/>
    <col min="8" max="8" width="6.5" customWidth="1"/>
    <col min="9" max="9" width="5.33203125" bestFit="1" customWidth="1"/>
    <col min="10" max="10" width="7" bestFit="1" customWidth="1"/>
    <col min="11" max="11" width="6.5" bestFit="1" customWidth="1"/>
    <col min="12" max="12" width="5" bestFit="1" customWidth="1"/>
    <col min="13" max="13" width="3.1640625" bestFit="1" customWidth="1"/>
    <col min="14" max="14" width="7.6640625" bestFit="1" customWidth="1"/>
    <col min="15" max="15" width="5.33203125" bestFit="1" customWidth="1"/>
    <col min="16" max="16" width="6.6640625" bestFit="1" customWidth="1"/>
    <col min="17" max="17" width="7.6640625" bestFit="1" customWidth="1"/>
    <col min="18" max="18" width="5.6640625" bestFit="1" customWidth="1"/>
    <col min="19" max="19" width="6.6640625" bestFit="1" customWidth="1"/>
    <col min="20" max="20" width="5.6640625" bestFit="1" customWidth="1"/>
    <col min="21" max="21" width="7.33203125" bestFit="1" customWidth="1"/>
    <col min="22" max="22" width="4.6640625" bestFit="1" customWidth="1"/>
    <col min="23" max="23" width="7" bestFit="1" customWidth="1"/>
    <col min="24" max="25" width="5.6640625" bestFit="1" customWidth="1"/>
  </cols>
  <sheetData>
    <row r="1" spans="1:27" x14ac:dyDescent="0.2">
      <c r="C1" t="s">
        <v>7</v>
      </c>
      <c r="D1" t="s">
        <v>0</v>
      </c>
      <c r="E1" t="s">
        <v>1</v>
      </c>
      <c r="F1" t="s">
        <v>2</v>
      </c>
      <c r="G1" t="s">
        <v>15</v>
      </c>
      <c r="H1" t="s">
        <v>6</v>
      </c>
      <c r="I1" t="s">
        <v>3</v>
      </c>
      <c r="J1" t="s">
        <v>13</v>
      </c>
      <c r="K1" t="s">
        <v>4</v>
      </c>
      <c r="L1" t="s">
        <v>5</v>
      </c>
      <c r="N1" t="s">
        <v>12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">
      <c r="A2" t="s">
        <v>8</v>
      </c>
      <c r="B2">
        <v>198</v>
      </c>
    </row>
    <row r="3" spans="1:27" x14ac:dyDescent="0.2">
      <c r="A3">
        <v>2001</v>
      </c>
      <c r="C3">
        <v>45</v>
      </c>
      <c r="D3">
        <v>0.9</v>
      </c>
      <c r="E3">
        <v>40</v>
      </c>
      <c r="F3">
        <v>42</v>
      </c>
      <c r="G3">
        <f>E3*F3</f>
        <v>1680</v>
      </c>
      <c r="H3">
        <v>17.5</v>
      </c>
      <c r="I3">
        <v>3375</v>
      </c>
      <c r="J3" s="2">
        <f>I3/H3</f>
        <v>192.85714285714286</v>
      </c>
      <c r="K3">
        <v>3.3</v>
      </c>
      <c r="L3" s="3">
        <v>8</v>
      </c>
      <c r="M3">
        <v>51</v>
      </c>
      <c r="N3">
        <f>L3*60+M3</f>
        <v>531</v>
      </c>
      <c r="O3" s="1">
        <f>I3/N3</f>
        <v>6.3559322033898304</v>
      </c>
      <c r="P3">
        <f>G3*H3</f>
        <v>29400</v>
      </c>
      <c r="Q3" s="2">
        <f>P3/D3</f>
        <v>32666.666666666664</v>
      </c>
      <c r="R3" s="5">
        <f>P3/I3</f>
        <v>8.7111111111111104</v>
      </c>
      <c r="S3" s="4">
        <f>R3/I3</f>
        <v>2.5810699588477365E-3</v>
      </c>
      <c r="T3" s="5">
        <f>$B$2/(483*U3)</f>
        <v>0.95652173913043481</v>
      </c>
      <c r="U3" s="5">
        <f>D3/(1.2+D3)</f>
        <v>0.42857142857142855</v>
      </c>
      <c r="V3" s="1">
        <f t="shared" ref="V3:V4" si="0">6.61 * D3</f>
        <v>5.9490000000000007</v>
      </c>
      <c r="W3" s="3">
        <f>45.257*H3/SQRT(D3/H3)</f>
        <v>3492.3807066414633</v>
      </c>
      <c r="X3" s="5">
        <f>I3/W3</f>
        <v>0.96638948714318562</v>
      </c>
      <c r="Y3" s="5">
        <f>N3/J3</f>
        <v>2.7533333333333334</v>
      </c>
      <c r="Z3">
        <f>O3/C3</f>
        <v>0.14124293785310735</v>
      </c>
      <c r="AA3">
        <f>O3/K3</f>
        <v>1.926040061633282</v>
      </c>
    </row>
    <row r="4" spans="1:27" x14ac:dyDescent="0.2">
      <c r="A4">
        <v>2001</v>
      </c>
      <c r="C4">
        <v>45</v>
      </c>
      <c r="D4">
        <v>0.98</v>
      </c>
      <c r="E4">
        <v>42</v>
      </c>
      <c r="F4">
        <v>45</v>
      </c>
      <c r="G4">
        <f>E4*F4</f>
        <v>1890</v>
      </c>
      <c r="H4">
        <v>18</v>
      </c>
      <c r="I4">
        <v>3570</v>
      </c>
      <c r="J4" s="2">
        <f>I4/H4</f>
        <v>198.33333333333334</v>
      </c>
      <c r="K4">
        <v>3.4</v>
      </c>
      <c r="L4" s="3">
        <v>8</v>
      </c>
      <c r="M4">
        <v>56</v>
      </c>
      <c r="N4">
        <f>L4*60+M4</f>
        <v>536</v>
      </c>
      <c r="O4" s="1">
        <f>I4/N4</f>
        <v>6.66044776119403</v>
      </c>
      <c r="P4">
        <f>G4*H4</f>
        <v>34020</v>
      </c>
      <c r="Q4" s="2">
        <f>P4/D4</f>
        <v>34714.285714285717</v>
      </c>
      <c r="R4" s="5">
        <f>P4/I4</f>
        <v>9.5294117647058822</v>
      </c>
      <c r="S4" s="4">
        <f>R4/I4</f>
        <v>2.6693030153237766E-3</v>
      </c>
      <c r="T4" s="5">
        <f>$B$2/(483*U4)</f>
        <v>0.9119026492584611</v>
      </c>
      <c r="U4" s="5">
        <f>D4/(1.2+D4)</f>
        <v>0.44954128440366975</v>
      </c>
      <c r="V4" s="1">
        <f t="shared" si="0"/>
        <v>6.4778000000000002</v>
      </c>
      <c r="W4" s="3">
        <f>45.257*H4/SQRT(D4/H4)</f>
        <v>3491.2542857142857</v>
      </c>
      <c r="X4" s="5">
        <f>I4/W4</f>
        <v>1.0225551357309981</v>
      </c>
      <c r="Y4" s="5">
        <f>N4/J4</f>
        <v>2.7025210084033611</v>
      </c>
      <c r="Z4">
        <f>O4/C4</f>
        <v>0.14800995024875621</v>
      </c>
      <c r="AA4">
        <f>O4/K4</f>
        <v>1.9589552238805972</v>
      </c>
    </row>
    <row r="5" spans="1:27" x14ac:dyDescent="0.2">
      <c r="J5" s="2"/>
      <c r="L5" s="3"/>
      <c r="O5" s="1"/>
      <c r="Q5" s="2"/>
      <c r="R5" s="5"/>
      <c r="S5" s="4"/>
      <c r="T5" s="5"/>
      <c r="U5" s="5"/>
      <c r="V5" s="1"/>
      <c r="W5" s="3"/>
      <c r="X5" s="5"/>
      <c r="Y5" s="5"/>
    </row>
    <row r="6" spans="1:27" x14ac:dyDescent="0.2">
      <c r="A6" t="s">
        <v>9</v>
      </c>
      <c r="B6">
        <v>116</v>
      </c>
      <c r="J6" s="2"/>
      <c r="L6" s="3"/>
      <c r="O6" s="1"/>
      <c r="Q6" s="2"/>
      <c r="R6" s="5"/>
      <c r="S6" s="4"/>
      <c r="T6" s="5"/>
      <c r="U6" s="5"/>
      <c r="V6" s="1"/>
      <c r="W6" s="3"/>
      <c r="X6" s="5"/>
      <c r="Y6" s="5"/>
    </row>
    <row r="7" spans="1:27" x14ac:dyDescent="0.2">
      <c r="A7">
        <v>2001</v>
      </c>
      <c r="E7">
        <v>39</v>
      </c>
      <c r="F7">
        <v>44</v>
      </c>
      <c r="G7">
        <f t="shared" ref="G7:G8" si="1">E7*F7</f>
        <v>1716</v>
      </c>
      <c r="H7">
        <v>17</v>
      </c>
      <c r="I7">
        <v>2940</v>
      </c>
      <c r="J7" s="2">
        <f t="shared" ref="J7:J15" si="2">I7/H7</f>
        <v>172.94117647058823</v>
      </c>
      <c r="K7">
        <v>3.3</v>
      </c>
      <c r="L7" s="3">
        <v>8</v>
      </c>
      <c r="M7">
        <v>35</v>
      </c>
      <c r="N7">
        <f t="shared" ref="N7:N15" si="3">L7*60+M7</f>
        <v>515</v>
      </c>
      <c r="O7" s="1">
        <f t="shared" ref="O7:O15" si="4">I7/N7</f>
        <v>5.70873786407767</v>
      </c>
      <c r="P7">
        <f t="shared" ref="P7:P8" si="5">G7*H7</f>
        <v>29172</v>
      </c>
      <c r="Q7" s="2"/>
      <c r="R7" s="5">
        <f t="shared" ref="R7:R8" si="6">P7/I7</f>
        <v>9.9224489795918362</v>
      </c>
      <c r="S7" s="4">
        <f t="shared" ref="S7:S8" si="7">R7/I7</f>
        <v>3.374982646119672E-3</v>
      </c>
      <c r="T7" s="6"/>
      <c r="U7" s="5"/>
      <c r="V7" s="1"/>
      <c r="W7" s="3"/>
      <c r="X7" s="5"/>
      <c r="Y7" s="5"/>
    </row>
    <row r="8" spans="1:27" x14ac:dyDescent="0.2">
      <c r="A8">
        <v>2002</v>
      </c>
      <c r="C8">
        <v>45</v>
      </c>
      <c r="E8">
        <v>39</v>
      </c>
      <c r="F8">
        <v>40</v>
      </c>
      <c r="G8">
        <f t="shared" si="1"/>
        <v>1560</v>
      </c>
      <c r="H8">
        <v>18</v>
      </c>
      <c r="I8">
        <v>3550</v>
      </c>
      <c r="J8" s="2">
        <f t="shared" si="2"/>
        <v>197.22222222222223</v>
      </c>
      <c r="K8">
        <v>2.9</v>
      </c>
      <c r="L8" s="3">
        <v>9</v>
      </c>
      <c r="M8">
        <v>4</v>
      </c>
      <c r="N8">
        <f t="shared" si="3"/>
        <v>544</v>
      </c>
      <c r="O8" s="1">
        <f t="shared" si="4"/>
        <v>6.5257352941176467</v>
      </c>
      <c r="P8">
        <f t="shared" si="5"/>
        <v>28080</v>
      </c>
      <c r="Q8" s="2"/>
      <c r="R8" s="5">
        <f t="shared" si="6"/>
        <v>7.9098591549295776</v>
      </c>
      <c r="S8" s="4">
        <f t="shared" si="7"/>
        <v>2.2281293394167826E-3</v>
      </c>
      <c r="T8" s="5"/>
      <c r="U8" s="5"/>
      <c r="V8" s="1"/>
      <c r="W8" s="3"/>
      <c r="X8" s="5"/>
      <c r="Y8" s="5"/>
    </row>
    <row r="9" spans="1:27" x14ac:dyDescent="0.2">
      <c r="A9">
        <v>2003</v>
      </c>
      <c r="C9">
        <v>45</v>
      </c>
      <c r="D9">
        <v>0.83</v>
      </c>
      <c r="H9">
        <v>18</v>
      </c>
      <c r="I9">
        <v>3860</v>
      </c>
      <c r="J9" s="2">
        <f t="shared" si="2"/>
        <v>214.44444444444446</v>
      </c>
      <c r="K9">
        <v>3.2</v>
      </c>
      <c r="L9" s="3">
        <v>9</v>
      </c>
      <c r="M9">
        <v>10</v>
      </c>
      <c r="N9">
        <f t="shared" si="3"/>
        <v>550</v>
      </c>
      <c r="O9" s="1">
        <f t="shared" si="4"/>
        <v>7.0181818181818185</v>
      </c>
      <c r="Q9" s="2"/>
      <c r="R9" s="5"/>
      <c r="S9" s="4"/>
      <c r="T9" s="5">
        <f>$B$6/(483*U9)</f>
        <v>0.5873930504627205</v>
      </c>
      <c r="U9" s="5">
        <f t="shared" ref="U7:U35" si="8">D9/(1.2+D9)</f>
        <v>0.40886699507389163</v>
      </c>
      <c r="V9" s="1">
        <f t="shared" ref="V9:V15" si="9">6.61 * D9</f>
        <v>5.4863</v>
      </c>
      <c r="W9" s="3">
        <f t="shared" ref="W9:W15" si="10">45.257*H9/SQRT(D9/H9)</f>
        <v>3793.6343889242826</v>
      </c>
      <c r="X9" s="5">
        <f t="shared" ref="X9:X15" si="11">I9/W9</f>
        <v>1.0174939396557232</v>
      </c>
      <c r="Y9" s="5">
        <f t="shared" ref="Y9:Y15" si="12">N9/J9</f>
        <v>2.5647668393782381</v>
      </c>
      <c r="Z9">
        <f t="shared" ref="Z9:Z15" si="13">O9/C9</f>
        <v>0.15595959595959596</v>
      </c>
      <c r="AA9">
        <f t="shared" ref="AA9:AA15" si="14">O9/K9</f>
        <v>2.1931818181818183</v>
      </c>
    </row>
    <row r="10" spans="1:27" x14ac:dyDescent="0.2">
      <c r="A10">
        <v>2004</v>
      </c>
      <c r="C10">
        <v>45</v>
      </c>
      <c r="D10">
        <v>0.88</v>
      </c>
      <c r="E10">
        <v>35</v>
      </c>
      <c r="F10">
        <v>40</v>
      </c>
      <c r="G10">
        <f>E10*F10</f>
        <v>1400</v>
      </c>
      <c r="H10">
        <v>19</v>
      </c>
      <c r="I10">
        <v>3820</v>
      </c>
      <c r="J10" s="2">
        <f t="shared" si="2"/>
        <v>201.05263157894737</v>
      </c>
      <c r="K10">
        <v>2.8</v>
      </c>
      <c r="L10" s="3">
        <v>9</v>
      </c>
      <c r="M10">
        <v>54</v>
      </c>
      <c r="N10">
        <f t="shared" si="3"/>
        <v>594</v>
      </c>
      <c r="O10" s="1">
        <f t="shared" si="4"/>
        <v>6.4309764309764308</v>
      </c>
      <c r="P10">
        <f>G10*H10</f>
        <v>26600</v>
      </c>
      <c r="Q10" s="2"/>
      <c r="R10" s="5">
        <f>P10/I10</f>
        <v>6.9633507853403138</v>
      </c>
      <c r="S10" s="4">
        <f>R10/I10</f>
        <v>1.8228666977330664E-3</v>
      </c>
      <c r="T10" s="5">
        <f t="shared" ref="T10:T15" si="15">$B$6/(483*U10)</f>
        <v>0.56766421983813287</v>
      </c>
      <c r="U10" s="5">
        <f t="shared" si="8"/>
        <v>0.42307692307692307</v>
      </c>
      <c r="V10" s="1">
        <f t="shared" si="9"/>
        <v>5.8168000000000006</v>
      </c>
      <c r="W10" s="3">
        <f t="shared" si="10"/>
        <v>3995.5339699030042</v>
      </c>
      <c r="X10" s="5">
        <f t="shared" si="11"/>
        <v>0.9560674565088817</v>
      </c>
      <c r="Y10" s="5">
        <f t="shared" si="12"/>
        <v>2.9544502617801047</v>
      </c>
      <c r="Z10">
        <f t="shared" si="13"/>
        <v>0.14291058735503179</v>
      </c>
      <c r="AA10">
        <f t="shared" si="14"/>
        <v>2.296777296777297</v>
      </c>
    </row>
    <row r="11" spans="1:27" x14ac:dyDescent="0.2">
      <c r="A11">
        <v>2005</v>
      </c>
      <c r="C11">
        <v>47</v>
      </c>
      <c r="D11">
        <v>0.8</v>
      </c>
      <c r="H11">
        <v>18</v>
      </c>
      <c r="I11">
        <v>3740</v>
      </c>
      <c r="J11" s="2">
        <f t="shared" si="2"/>
        <v>207.77777777777777</v>
      </c>
      <c r="K11">
        <v>2.7</v>
      </c>
      <c r="L11" s="3">
        <v>10</v>
      </c>
      <c r="M11">
        <v>7</v>
      </c>
      <c r="N11">
        <f t="shared" si="3"/>
        <v>607</v>
      </c>
      <c r="O11" s="1">
        <f t="shared" si="4"/>
        <v>6.1614497528830316</v>
      </c>
      <c r="Q11" s="2"/>
      <c r="R11" s="5"/>
      <c r="S11" s="4"/>
      <c r="T11" s="5">
        <f t="shared" si="15"/>
        <v>0.60041407867494823</v>
      </c>
      <c r="U11" s="5">
        <f t="shared" si="8"/>
        <v>0.4</v>
      </c>
      <c r="V11" s="1">
        <f t="shared" si="9"/>
        <v>5.2880000000000003</v>
      </c>
      <c r="W11" s="3">
        <f t="shared" si="10"/>
        <v>3864.1104017884891</v>
      </c>
      <c r="X11" s="5">
        <f t="shared" si="11"/>
        <v>0.96788124849356139</v>
      </c>
      <c r="Y11" s="5">
        <f t="shared" si="12"/>
        <v>2.9213903743315508</v>
      </c>
      <c r="Z11">
        <f t="shared" si="13"/>
        <v>0.13109467559325599</v>
      </c>
      <c r="AA11">
        <f t="shared" si="14"/>
        <v>2.2820184269937154</v>
      </c>
    </row>
    <row r="12" spans="1:27" x14ac:dyDescent="0.2">
      <c r="A12">
        <v>2006</v>
      </c>
      <c r="C12">
        <v>47</v>
      </c>
      <c r="D12">
        <v>0.82</v>
      </c>
      <c r="H12">
        <v>18</v>
      </c>
      <c r="I12">
        <v>3900</v>
      </c>
      <c r="J12" s="2">
        <f t="shared" si="2"/>
        <v>216.66666666666666</v>
      </c>
      <c r="K12">
        <v>2.8</v>
      </c>
      <c r="L12" s="3">
        <v>10</v>
      </c>
      <c r="M12">
        <v>5</v>
      </c>
      <c r="N12">
        <f t="shared" si="3"/>
        <v>605</v>
      </c>
      <c r="O12" s="1">
        <f t="shared" si="4"/>
        <v>6.446280991735537</v>
      </c>
      <c r="Q12" s="2"/>
      <c r="R12" s="5"/>
      <c r="S12" s="4"/>
      <c r="T12" s="5">
        <f t="shared" si="15"/>
        <v>0.59162753118214417</v>
      </c>
      <c r="U12" s="5">
        <f t="shared" si="8"/>
        <v>0.40594059405940591</v>
      </c>
      <c r="V12" s="1">
        <f t="shared" si="9"/>
        <v>5.4202000000000004</v>
      </c>
      <c r="W12" s="3">
        <f t="shared" si="10"/>
        <v>3816.6962085680284</v>
      </c>
      <c r="X12" s="5">
        <f t="shared" si="11"/>
        <v>1.0218261519596359</v>
      </c>
      <c r="Y12" s="5">
        <f t="shared" si="12"/>
        <v>2.7923076923076926</v>
      </c>
      <c r="Z12">
        <f t="shared" si="13"/>
        <v>0.13715491471777738</v>
      </c>
      <c r="AA12">
        <f t="shared" si="14"/>
        <v>2.3022432113341207</v>
      </c>
    </row>
    <row r="13" spans="1:27" x14ac:dyDescent="0.2">
      <c r="A13">
        <v>2006</v>
      </c>
      <c r="C13">
        <v>45</v>
      </c>
      <c r="D13">
        <v>0.78</v>
      </c>
      <c r="H13">
        <v>18.5</v>
      </c>
      <c r="I13">
        <v>3920</v>
      </c>
      <c r="J13" s="2">
        <f t="shared" si="2"/>
        <v>211.8918918918919</v>
      </c>
      <c r="L13" s="3">
        <v>9</v>
      </c>
      <c r="M13">
        <v>46</v>
      </c>
      <c r="N13">
        <f t="shared" si="3"/>
        <v>586</v>
      </c>
      <c r="O13" s="1">
        <f t="shared" si="4"/>
        <v>6.689419795221843</v>
      </c>
      <c r="Q13" s="2"/>
      <c r="R13" s="5"/>
      <c r="S13" s="4"/>
      <c r="T13" s="5">
        <f t="shared" si="15"/>
        <v>0.60965121834687053</v>
      </c>
      <c r="U13" s="5">
        <f t="shared" si="8"/>
        <v>0.39393939393939398</v>
      </c>
      <c r="V13" s="1">
        <f t="shared" si="9"/>
        <v>5.1558000000000002</v>
      </c>
      <c r="W13" s="3">
        <f t="shared" si="10"/>
        <v>4077.5195622397982</v>
      </c>
      <c r="X13" s="5">
        <f t="shared" si="11"/>
        <v>0.96136877828900669</v>
      </c>
      <c r="Y13" s="5">
        <f t="shared" si="12"/>
        <v>2.7655612244897956</v>
      </c>
      <c r="Z13">
        <f t="shared" si="13"/>
        <v>0.14865377322715206</v>
      </c>
    </row>
    <row r="14" spans="1:27" x14ac:dyDescent="0.2">
      <c r="A14">
        <v>2006</v>
      </c>
      <c r="C14">
        <v>42</v>
      </c>
      <c r="D14">
        <v>0.75</v>
      </c>
      <c r="H14">
        <v>18</v>
      </c>
      <c r="I14">
        <v>4090</v>
      </c>
      <c r="J14" s="2">
        <f t="shared" si="2"/>
        <v>227.22222222222223</v>
      </c>
      <c r="L14" s="3">
        <v>10</v>
      </c>
      <c r="M14">
        <v>20</v>
      </c>
      <c r="N14">
        <f t="shared" si="3"/>
        <v>620</v>
      </c>
      <c r="O14" s="1">
        <f t="shared" si="4"/>
        <v>6.596774193548387</v>
      </c>
      <c r="Q14" s="2"/>
      <c r="R14" s="5"/>
      <c r="S14" s="4"/>
      <c r="T14" s="5">
        <f t="shared" si="15"/>
        <v>0.62443064182194619</v>
      </c>
      <c r="U14" s="5">
        <f t="shared" si="8"/>
        <v>0.38461538461538464</v>
      </c>
      <c r="V14" s="1">
        <f t="shared" si="9"/>
        <v>4.9575000000000005</v>
      </c>
      <c r="W14" s="3">
        <f t="shared" si="10"/>
        <v>3990.8360624089783</v>
      </c>
      <c r="X14" s="5">
        <f t="shared" si="11"/>
        <v>1.0248479105731954</v>
      </c>
      <c r="Y14" s="5">
        <f t="shared" si="12"/>
        <v>2.7286063569682151</v>
      </c>
      <c r="Z14">
        <f t="shared" si="13"/>
        <v>0.15706605222734255</v>
      </c>
    </row>
    <row r="15" spans="1:27" x14ac:dyDescent="0.2">
      <c r="A15">
        <v>2008</v>
      </c>
      <c r="C15">
        <v>42</v>
      </c>
      <c r="D15">
        <v>0.86</v>
      </c>
      <c r="H15">
        <v>18</v>
      </c>
      <c r="I15">
        <v>3880</v>
      </c>
      <c r="J15" s="2">
        <f t="shared" si="2"/>
        <v>215.55555555555554</v>
      </c>
      <c r="L15" s="3">
        <v>9</v>
      </c>
      <c r="M15">
        <v>45</v>
      </c>
      <c r="N15">
        <f t="shared" si="3"/>
        <v>585</v>
      </c>
      <c r="O15" s="1">
        <f t="shared" si="4"/>
        <v>6.6324786324786329</v>
      </c>
      <c r="Q15" s="2"/>
      <c r="R15" s="5"/>
      <c r="S15" s="4"/>
      <c r="T15" s="5">
        <f t="shared" si="15"/>
        <v>0.57528046607925276</v>
      </c>
      <c r="U15" s="5">
        <f t="shared" si="8"/>
        <v>0.41747572815533979</v>
      </c>
      <c r="V15" s="1">
        <f t="shared" si="9"/>
        <v>5.6846000000000005</v>
      </c>
      <c r="W15" s="3">
        <f t="shared" si="10"/>
        <v>3726.8790106730521</v>
      </c>
      <c r="X15" s="5">
        <f t="shared" si="11"/>
        <v>1.0410855809615605</v>
      </c>
      <c r="Y15" s="5">
        <f t="shared" si="12"/>
        <v>2.713917525773196</v>
      </c>
      <c r="Z15">
        <f t="shared" si="13"/>
        <v>0.15791615791615793</v>
      </c>
    </row>
    <row r="16" spans="1:27" x14ac:dyDescent="0.2">
      <c r="J16" s="2"/>
      <c r="L16" s="3"/>
      <c r="O16" s="1"/>
      <c r="Q16" s="2"/>
      <c r="R16" s="5"/>
      <c r="S16" s="4"/>
      <c r="T16" s="5"/>
      <c r="U16" s="5"/>
      <c r="V16" s="1"/>
      <c r="W16" s="3"/>
      <c r="X16" s="5"/>
      <c r="Y16" s="5"/>
    </row>
    <row r="17" spans="1:27" x14ac:dyDescent="0.2">
      <c r="A17" t="s">
        <v>10</v>
      </c>
      <c r="B17">
        <v>147</v>
      </c>
      <c r="J17" s="2"/>
      <c r="L17" s="3"/>
      <c r="O17" s="1"/>
      <c r="Q17" s="2"/>
      <c r="R17" s="5"/>
      <c r="S17" s="4"/>
      <c r="T17" s="5"/>
      <c r="U17" s="5"/>
      <c r="V17" s="1"/>
      <c r="W17" s="3"/>
      <c r="X17" s="5"/>
      <c r="Y17" s="5"/>
    </row>
    <row r="18" spans="1:27" x14ac:dyDescent="0.2">
      <c r="A18">
        <v>2002</v>
      </c>
      <c r="C18">
        <v>47</v>
      </c>
      <c r="D18">
        <v>0.91</v>
      </c>
      <c r="E18">
        <v>36</v>
      </c>
      <c r="F18">
        <v>38</v>
      </c>
      <c r="G18">
        <f>E18*F18</f>
        <v>1368</v>
      </c>
      <c r="H18">
        <v>20</v>
      </c>
      <c r="I18">
        <v>3780</v>
      </c>
      <c r="J18" s="2">
        <f t="shared" ref="J18:J27" si="16">I18/H18</f>
        <v>189</v>
      </c>
      <c r="K18">
        <v>3</v>
      </c>
      <c r="L18" s="3">
        <v>10</v>
      </c>
      <c r="M18">
        <v>7</v>
      </c>
      <c r="N18">
        <f t="shared" ref="N18:N27" si="17">L18*60+M18</f>
        <v>607</v>
      </c>
      <c r="O18" s="1">
        <f t="shared" ref="O18:O27" si="18">I18/N18</f>
        <v>6.227347611202636</v>
      </c>
      <c r="P18">
        <f>G18*H18</f>
        <v>27360</v>
      </c>
      <c r="Q18" s="2">
        <f>P18/D18</f>
        <v>30065.934065934063</v>
      </c>
      <c r="R18" s="5">
        <f>P18/I18</f>
        <v>7.2380952380952381</v>
      </c>
      <c r="S18" s="4">
        <f>R18/I18</f>
        <v>1.9148400100781054E-3</v>
      </c>
      <c r="T18" s="5">
        <f>$B$17/(483*U18)</f>
        <v>0.70568561872909685</v>
      </c>
      <c r="U18" s="5">
        <f t="shared" si="8"/>
        <v>0.43127962085308064</v>
      </c>
      <c r="V18" s="1">
        <f t="shared" ref="V18:V26" si="19">6.61 * D18</f>
        <v>6.0151000000000003</v>
      </c>
      <c r="W18" s="3">
        <f t="shared" ref="W18:W26" si="20">45.257*H18/SQRT(D18/H18)</f>
        <v>4243.3617701166977</v>
      </c>
      <c r="X18" s="5">
        <f t="shared" ref="X18:X26" si="21">I18/W18</f>
        <v>0.89080314259796078</v>
      </c>
      <c r="Y18" s="5">
        <f t="shared" ref="Y18:Y26" si="22">N18/J18</f>
        <v>3.2116402116402116</v>
      </c>
      <c r="Z18">
        <f t="shared" ref="Z18:Z27" si="23">O18/C18</f>
        <v>0.13249675768516248</v>
      </c>
      <c r="AA18">
        <f t="shared" ref="AA18:AA27" si="24">O18/K18</f>
        <v>2.0757825370675453</v>
      </c>
    </row>
    <row r="19" spans="1:27" x14ac:dyDescent="0.2">
      <c r="A19">
        <v>2002</v>
      </c>
      <c r="C19">
        <v>47</v>
      </c>
      <c r="D19">
        <v>0.95</v>
      </c>
      <c r="H19">
        <v>18</v>
      </c>
      <c r="I19">
        <v>3600</v>
      </c>
      <c r="J19" s="2">
        <f t="shared" si="16"/>
        <v>200</v>
      </c>
      <c r="K19">
        <v>3.2</v>
      </c>
      <c r="L19" s="3">
        <v>9</v>
      </c>
      <c r="M19">
        <v>20</v>
      </c>
      <c r="N19">
        <f t="shared" si="17"/>
        <v>560</v>
      </c>
      <c r="O19" s="1">
        <f t="shared" si="18"/>
        <v>6.4285714285714288</v>
      </c>
      <c r="Q19" s="2"/>
      <c r="R19" s="5"/>
      <c r="S19" s="4"/>
      <c r="T19" s="5">
        <f t="shared" ref="T19:T27" si="25">$B$17/(483*U19)</f>
        <v>0.68878718535469108</v>
      </c>
      <c r="U19" s="5">
        <f t="shared" si="8"/>
        <v>0.44186046511627908</v>
      </c>
      <c r="V19" s="1">
        <f t="shared" si="19"/>
        <v>6.2794999999999996</v>
      </c>
      <c r="W19" s="3">
        <f t="shared" si="20"/>
        <v>3545.95089433271</v>
      </c>
      <c r="X19" s="5">
        <f t="shared" si="21"/>
        <v>1.0152424856626394</v>
      </c>
      <c r="Y19" s="5">
        <f t="shared" si="22"/>
        <v>2.8</v>
      </c>
      <c r="Z19">
        <f t="shared" si="23"/>
        <v>0.13677811550151978</v>
      </c>
      <c r="AA19">
        <f t="shared" si="24"/>
        <v>2.0089285714285712</v>
      </c>
    </row>
    <row r="20" spans="1:27" x14ac:dyDescent="0.2">
      <c r="A20">
        <v>2003</v>
      </c>
      <c r="C20">
        <v>45</v>
      </c>
      <c r="D20">
        <v>0.94</v>
      </c>
      <c r="H20">
        <v>19</v>
      </c>
      <c r="I20">
        <v>4050</v>
      </c>
      <c r="J20" s="2">
        <f t="shared" si="16"/>
        <v>213.15789473684211</v>
      </c>
      <c r="K20">
        <v>3</v>
      </c>
      <c r="L20" s="3">
        <v>10</v>
      </c>
      <c r="M20">
        <v>13</v>
      </c>
      <c r="N20">
        <f t="shared" si="17"/>
        <v>613</v>
      </c>
      <c r="O20" s="1">
        <f t="shared" si="18"/>
        <v>6.6068515497553015</v>
      </c>
      <c r="Q20" s="2"/>
      <c r="R20" s="5"/>
      <c r="S20" s="4"/>
      <c r="T20" s="5">
        <f t="shared" si="25"/>
        <v>0.69287696577243285</v>
      </c>
      <c r="U20" s="5">
        <f t="shared" si="8"/>
        <v>0.43925233644859818</v>
      </c>
      <c r="V20" s="1">
        <f t="shared" si="19"/>
        <v>6.2134</v>
      </c>
      <c r="W20" s="3">
        <f t="shared" si="20"/>
        <v>3865.9144276353209</v>
      </c>
      <c r="X20" s="5">
        <f t="shared" si="21"/>
        <v>1.0476176014266512</v>
      </c>
      <c r="Y20" s="5">
        <f t="shared" si="22"/>
        <v>2.8758024691358024</v>
      </c>
      <c r="Z20">
        <f t="shared" si="23"/>
        <v>0.14681892332789559</v>
      </c>
      <c r="AA20">
        <f t="shared" si="24"/>
        <v>2.2022838499184338</v>
      </c>
    </row>
    <row r="21" spans="1:27" x14ac:dyDescent="0.2">
      <c r="A21">
        <v>2003</v>
      </c>
      <c r="C21">
        <v>47</v>
      </c>
      <c r="D21">
        <v>0.95</v>
      </c>
      <c r="H21">
        <v>19</v>
      </c>
      <c r="I21">
        <v>3785</v>
      </c>
      <c r="J21" s="2">
        <f t="shared" si="16"/>
        <v>199.21052631578948</v>
      </c>
      <c r="K21">
        <v>3.2</v>
      </c>
      <c r="L21" s="3">
        <v>10</v>
      </c>
      <c r="M21">
        <v>17</v>
      </c>
      <c r="N21">
        <f t="shared" si="17"/>
        <v>617</v>
      </c>
      <c r="O21" s="1">
        <f t="shared" si="18"/>
        <v>6.1345218800648302</v>
      </c>
      <c r="Q21" s="2"/>
      <c r="R21" s="5"/>
      <c r="S21" s="4"/>
      <c r="T21" s="5">
        <f t="shared" si="25"/>
        <v>0.68878718535469108</v>
      </c>
      <c r="U21" s="5">
        <f t="shared" si="8"/>
        <v>0.44186046511627908</v>
      </c>
      <c r="V21" s="1">
        <f t="shared" si="19"/>
        <v>6.2794999999999996</v>
      </c>
      <c r="W21" s="3">
        <f t="shared" si="20"/>
        <v>3845.513681392903</v>
      </c>
      <c r="X21" s="5">
        <f t="shared" si="21"/>
        <v>0.984263823663999</v>
      </c>
      <c r="Y21" s="5">
        <f t="shared" si="22"/>
        <v>3.0972258916776751</v>
      </c>
      <c r="Z21">
        <f t="shared" si="23"/>
        <v>0.13052174212903894</v>
      </c>
      <c r="AA21">
        <f t="shared" si="24"/>
        <v>1.9170380875202593</v>
      </c>
    </row>
    <row r="22" spans="1:27" x14ac:dyDescent="0.2">
      <c r="A22">
        <v>2003</v>
      </c>
      <c r="C22">
        <v>47</v>
      </c>
      <c r="D22">
        <v>0.86</v>
      </c>
      <c r="H22">
        <v>18</v>
      </c>
      <c r="I22">
        <v>3660</v>
      </c>
      <c r="J22" s="2">
        <f t="shared" si="16"/>
        <v>203.33333333333334</v>
      </c>
      <c r="K22">
        <v>3.1</v>
      </c>
      <c r="L22" s="3">
        <v>10</v>
      </c>
      <c r="M22">
        <v>18</v>
      </c>
      <c r="N22">
        <f t="shared" si="17"/>
        <v>618</v>
      </c>
      <c r="O22" s="1">
        <f t="shared" si="18"/>
        <v>5.9223300970873787</v>
      </c>
      <c r="Q22" s="2"/>
      <c r="R22" s="5"/>
      <c r="S22" s="4"/>
      <c r="T22" s="5">
        <f t="shared" si="25"/>
        <v>0.72901921132457026</v>
      </c>
      <c r="U22" s="5">
        <f t="shared" si="8"/>
        <v>0.41747572815533979</v>
      </c>
      <c r="V22" s="1">
        <f>6.61 * D22</f>
        <v>5.6846000000000005</v>
      </c>
      <c r="W22" s="3">
        <f t="shared" si="20"/>
        <v>3726.8790106730521</v>
      </c>
      <c r="X22" s="5">
        <f t="shared" si="21"/>
        <v>0.98205495523693587</v>
      </c>
      <c r="Y22" s="5">
        <f t="shared" si="22"/>
        <v>3.0393442622950819</v>
      </c>
      <c r="Z22">
        <f t="shared" si="23"/>
        <v>0.12600702334228464</v>
      </c>
      <c r="AA22">
        <f t="shared" si="24"/>
        <v>1.9104290635765737</v>
      </c>
    </row>
    <row r="23" spans="1:27" x14ac:dyDescent="0.2">
      <c r="A23">
        <v>2004</v>
      </c>
      <c r="C23">
        <v>45</v>
      </c>
      <c r="D23">
        <v>0.82</v>
      </c>
      <c r="H23">
        <v>18</v>
      </c>
      <c r="I23">
        <v>3860</v>
      </c>
      <c r="J23" s="2">
        <f t="shared" si="16"/>
        <v>214.44444444444446</v>
      </c>
      <c r="K23">
        <v>2.8</v>
      </c>
      <c r="L23" s="3">
        <v>10</v>
      </c>
      <c r="M23">
        <v>16</v>
      </c>
      <c r="N23">
        <f t="shared" si="17"/>
        <v>616</v>
      </c>
      <c r="O23" s="1">
        <f t="shared" si="18"/>
        <v>6.2662337662337659</v>
      </c>
      <c r="Q23" s="2"/>
      <c r="R23" s="5"/>
      <c r="S23" s="4"/>
      <c r="T23" s="5">
        <f t="shared" si="25"/>
        <v>0.74973488865323445</v>
      </c>
      <c r="U23" s="5">
        <f t="shared" si="8"/>
        <v>0.40594059405940591</v>
      </c>
      <c r="V23" s="1">
        <f t="shared" ref="V23:V27" si="26">6.61 * D23</f>
        <v>5.4202000000000004</v>
      </c>
      <c r="W23" s="3">
        <f t="shared" si="20"/>
        <v>3816.6962085680284</v>
      </c>
      <c r="X23" s="5">
        <f t="shared" si="21"/>
        <v>1.0113458837344087</v>
      </c>
      <c r="Y23" s="5">
        <f t="shared" si="22"/>
        <v>2.8725388601036266</v>
      </c>
      <c r="Z23">
        <f t="shared" si="23"/>
        <v>0.13924963924963923</v>
      </c>
      <c r="AA23">
        <f t="shared" si="24"/>
        <v>2.2379406307977736</v>
      </c>
    </row>
    <row r="24" spans="1:27" x14ac:dyDescent="0.2">
      <c r="A24">
        <v>2004</v>
      </c>
      <c r="C24">
        <v>45</v>
      </c>
      <c r="D24">
        <v>0.81</v>
      </c>
      <c r="H24">
        <v>18</v>
      </c>
      <c r="I24">
        <v>3785</v>
      </c>
      <c r="J24" s="2">
        <f t="shared" si="16"/>
        <v>210.27777777777777</v>
      </c>
      <c r="K24">
        <v>2.9</v>
      </c>
      <c r="L24" s="3">
        <v>10</v>
      </c>
      <c r="M24">
        <v>14</v>
      </c>
      <c r="N24">
        <f t="shared" si="17"/>
        <v>614</v>
      </c>
      <c r="O24" s="1">
        <f t="shared" si="18"/>
        <v>6.164495114006515</v>
      </c>
      <c r="Q24" s="2"/>
      <c r="R24" s="5"/>
      <c r="S24" s="4"/>
      <c r="T24" s="5">
        <f t="shared" si="25"/>
        <v>0.75523349436392906</v>
      </c>
      <c r="U24" s="5">
        <f t="shared" si="8"/>
        <v>0.40298507462686572</v>
      </c>
      <c r="V24" s="1">
        <f t="shared" si="26"/>
        <v>5.3541000000000007</v>
      </c>
      <c r="W24" s="3">
        <f t="shared" si="20"/>
        <v>3840.1837915391493</v>
      </c>
      <c r="X24" s="5">
        <f t="shared" si="21"/>
        <v>0.98562990874011491</v>
      </c>
      <c r="Y24" s="5">
        <f t="shared" si="22"/>
        <v>2.9199471598414797</v>
      </c>
      <c r="Z24">
        <f t="shared" si="23"/>
        <v>0.13698878031125589</v>
      </c>
      <c r="AA24">
        <f t="shared" si="24"/>
        <v>2.1256879703470744</v>
      </c>
    </row>
    <row r="25" spans="1:27" x14ac:dyDescent="0.2">
      <c r="A25">
        <v>2004</v>
      </c>
      <c r="C25">
        <v>45</v>
      </c>
      <c r="D25">
        <v>0.81</v>
      </c>
      <c r="H25">
        <v>18</v>
      </c>
      <c r="I25">
        <v>3740</v>
      </c>
      <c r="J25" s="2">
        <f t="shared" si="16"/>
        <v>207.77777777777777</v>
      </c>
      <c r="K25">
        <v>2.9</v>
      </c>
      <c r="L25" s="3">
        <v>9</v>
      </c>
      <c r="M25">
        <v>54</v>
      </c>
      <c r="N25">
        <f t="shared" si="17"/>
        <v>594</v>
      </c>
      <c r="O25" s="1">
        <f t="shared" si="18"/>
        <v>6.2962962962962967</v>
      </c>
      <c r="Q25" s="2"/>
      <c r="R25" s="5"/>
      <c r="S25" s="4"/>
      <c r="T25" s="5">
        <f t="shared" si="25"/>
        <v>0.75523349436392906</v>
      </c>
      <c r="U25" s="5">
        <f t="shared" si="8"/>
        <v>0.40298507462686572</v>
      </c>
      <c r="V25" s="1">
        <f t="shared" si="26"/>
        <v>5.3541000000000007</v>
      </c>
      <c r="W25" s="3">
        <f t="shared" si="20"/>
        <v>3840.1837915391493</v>
      </c>
      <c r="X25" s="5">
        <f t="shared" si="21"/>
        <v>0.97391171960053624</v>
      </c>
      <c r="Y25" s="5">
        <f t="shared" si="22"/>
        <v>2.8588235294117648</v>
      </c>
      <c r="Z25">
        <f t="shared" si="23"/>
        <v>0.13991769547325103</v>
      </c>
      <c r="AA25">
        <f t="shared" si="24"/>
        <v>2.171136653895275</v>
      </c>
    </row>
    <row r="26" spans="1:27" x14ac:dyDescent="0.2">
      <c r="A26">
        <v>2005</v>
      </c>
      <c r="C26">
        <v>40</v>
      </c>
      <c r="D26">
        <v>0.78</v>
      </c>
      <c r="E26">
        <v>35</v>
      </c>
      <c r="F26">
        <v>40</v>
      </c>
      <c r="G26">
        <f>E26*F26</f>
        <v>1400</v>
      </c>
      <c r="H26">
        <v>18</v>
      </c>
      <c r="I26">
        <v>3855</v>
      </c>
      <c r="J26" s="2">
        <f t="shared" si="16"/>
        <v>214.16666666666666</v>
      </c>
      <c r="K26">
        <v>2.6</v>
      </c>
      <c r="L26" s="3">
        <v>9</v>
      </c>
      <c r="M26">
        <v>53</v>
      </c>
      <c r="N26">
        <f t="shared" si="17"/>
        <v>593</v>
      </c>
      <c r="O26" s="1">
        <f t="shared" si="18"/>
        <v>6.5008431703204046</v>
      </c>
      <c r="P26">
        <f>G26*H26</f>
        <v>25200</v>
      </c>
      <c r="Q26" s="2">
        <f>P26/D26</f>
        <v>32307.692307692305</v>
      </c>
      <c r="R26" s="5">
        <f>P26/I26</f>
        <v>6.536964980544747</v>
      </c>
      <c r="S26" s="4">
        <f>R26/I26</f>
        <v>1.6957107601931899E-3</v>
      </c>
      <c r="T26" s="5">
        <f t="shared" si="25"/>
        <v>0.77257525083612033</v>
      </c>
      <c r="U26" s="5">
        <f t="shared" si="8"/>
        <v>0.39393939393939398</v>
      </c>
      <c r="V26" s="1">
        <f t="shared" si="26"/>
        <v>5.1558000000000002</v>
      </c>
      <c r="W26" s="3">
        <f t="shared" si="20"/>
        <v>3913.3367226486876</v>
      </c>
      <c r="X26" s="5">
        <f t="shared" si="21"/>
        <v>0.9850928435799915</v>
      </c>
      <c r="Y26" s="5">
        <f t="shared" si="22"/>
        <v>2.7688715953307392</v>
      </c>
      <c r="Z26">
        <f t="shared" si="23"/>
        <v>0.16252107925801013</v>
      </c>
      <c r="AA26">
        <f t="shared" si="24"/>
        <v>2.5003242962770784</v>
      </c>
    </row>
    <row r="27" spans="1:27" x14ac:dyDescent="0.2">
      <c r="A27">
        <v>2008</v>
      </c>
      <c r="C27">
        <v>45</v>
      </c>
      <c r="D27">
        <v>0.8</v>
      </c>
      <c r="H27">
        <v>18</v>
      </c>
      <c r="I27">
        <v>3640</v>
      </c>
      <c r="J27" s="2">
        <f t="shared" si="16"/>
        <v>202.22222222222223</v>
      </c>
      <c r="K27">
        <v>2.8</v>
      </c>
      <c r="L27" s="3">
        <v>9</v>
      </c>
      <c r="M27">
        <v>48</v>
      </c>
      <c r="N27">
        <f t="shared" si="17"/>
        <v>588</v>
      </c>
      <c r="O27" s="1">
        <f t="shared" si="18"/>
        <v>6.1904761904761907</v>
      </c>
      <c r="Q27" s="2"/>
      <c r="R27" s="5"/>
      <c r="S27" s="4"/>
      <c r="T27" s="5">
        <f t="shared" si="25"/>
        <v>0.76086956521739124</v>
      </c>
      <c r="U27" s="5">
        <f t="shared" si="8"/>
        <v>0.4</v>
      </c>
      <c r="V27" s="1">
        <f t="shared" si="26"/>
        <v>5.2880000000000003</v>
      </c>
      <c r="W27" s="3">
        <f t="shared" ref="W27" si="27">45.257*H27/SQRT(D27/H27)</f>
        <v>3864.1104017884891</v>
      </c>
      <c r="X27" s="5">
        <f t="shared" ref="X27" si="28">I27/W27</f>
        <v>0.94200207072635389</v>
      </c>
      <c r="Y27" s="5">
        <f t="shared" ref="Y27" si="29">N27/J27</f>
        <v>2.9076923076923076</v>
      </c>
      <c r="Z27">
        <f t="shared" si="23"/>
        <v>0.13756613756613756</v>
      </c>
      <c r="AA27">
        <f t="shared" si="24"/>
        <v>2.2108843537414966</v>
      </c>
    </row>
    <row r="28" spans="1:27" x14ac:dyDescent="0.2">
      <c r="J28" s="2"/>
      <c r="L28" s="3"/>
      <c r="O28" s="1"/>
      <c r="Q28" s="2"/>
      <c r="R28" s="5"/>
      <c r="S28" s="4"/>
      <c r="T28" s="5"/>
      <c r="U28" s="5"/>
      <c r="V28" s="1"/>
      <c r="W28" s="3"/>
      <c r="X28" s="5"/>
      <c r="Y28" s="5"/>
    </row>
    <row r="29" spans="1:27" x14ac:dyDescent="0.2">
      <c r="A29" t="s">
        <v>11</v>
      </c>
      <c r="B29">
        <v>26.5</v>
      </c>
      <c r="J29" s="2"/>
      <c r="L29" s="3"/>
      <c r="O29" s="1"/>
      <c r="Q29" s="2"/>
      <c r="R29" s="5"/>
      <c r="S29" s="4"/>
      <c r="T29" s="5"/>
      <c r="U29" s="5"/>
      <c r="V29" s="1"/>
      <c r="W29" s="3"/>
      <c r="X29" s="5"/>
      <c r="Y29" s="5"/>
    </row>
    <row r="30" spans="1:27" x14ac:dyDescent="0.2">
      <c r="A30">
        <v>2002</v>
      </c>
      <c r="C30">
        <v>45</v>
      </c>
      <c r="E30">
        <v>39</v>
      </c>
      <c r="F30">
        <v>44</v>
      </c>
      <c r="G30">
        <f t="shared" ref="G30:G32" si="30">E30*F30</f>
        <v>1716</v>
      </c>
      <c r="H30">
        <v>17</v>
      </c>
      <c r="I30">
        <v>2940</v>
      </c>
      <c r="J30" s="2">
        <f t="shared" ref="J30:J32" si="31">I30/H30</f>
        <v>172.94117647058823</v>
      </c>
      <c r="K30">
        <v>3.3</v>
      </c>
      <c r="L30" s="3">
        <v>6</v>
      </c>
      <c r="M30">
        <v>38</v>
      </c>
      <c r="N30">
        <f t="shared" ref="N30:N34" si="32">L30*60+M30</f>
        <v>398</v>
      </c>
      <c r="O30" s="1">
        <f t="shared" ref="O30:O34" si="33">I30/N30</f>
        <v>7.3869346733668344</v>
      </c>
      <c r="P30">
        <f t="shared" ref="P30:P32" si="34">G30*H30</f>
        <v>29172</v>
      </c>
      <c r="Q30" s="2"/>
      <c r="R30" s="5"/>
      <c r="S30" s="4"/>
      <c r="T30" s="5"/>
      <c r="U30" s="5"/>
      <c r="V30" s="1"/>
      <c r="W30" s="3"/>
      <c r="X30" s="5"/>
      <c r="Y30" s="5"/>
    </row>
    <row r="31" spans="1:27" x14ac:dyDescent="0.2">
      <c r="A31">
        <v>2003</v>
      </c>
      <c r="C31">
        <v>47</v>
      </c>
      <c r="D31">
        <v>0.74</v>
      </c>
      <c r="E31">
        <v>37</v>
      </c>
      <c r="F31">
        <v>40</v>
      </c>
      <c r="G31">
        <f t="shared" si="30"/>
        <v>1480</v>
      </c>
      <c r="H31">
        <v>16</v>
      </c>
      <c r="I31">
        <v>3075</v>
      </c>
      <c r="J31" s="2">
        <f t="shared" si="31"/>
        <v>192.1875</v>
      </c>
      <c r="K31">
        <v>1.8</v>
      </c>
      <c r="L31" s="3">
        <v>6</v>
      </c>
      <c r="M31">
        <v>45</v>
      </c>
      <c r="N31">
        <f t="shared" si="32"/>
        <v>405</v>
      </c>
      <c r="O31" s="1">
        <f t="shared" si="33"/>
        <v>7.5925925925925926</v>
      </c>
      <c r="P31">
        <f t="shared" si="34"/>
        <v>23680</v>
      </c>
      <c r="Q31" s="2">
        <f t="shared" ref="Q30:Q32" si="35">P31/D31</f>
        <v>32000</v>
      </c>
      <c r="R31" s="5">
        <f t="shared" ref="R31:R32" si="36">P31/I31</f>
        <v>7.7008130081300816</v>
      </c>
      <c r="S31" s="4">
        <f t="shared" ref="S31:S32" si="37">R31/I31</f>
        <v>2.5043294335382379E-3</v>
      </c>
      <c r="T31" s="5">
        <f>$B$29/(483*U31)</f>
        <v>0.14383638296681772</v>
      </c>
      <c r="U31" s="5">
        <f t="shared" si="8"/>
        <v>0.3814432989690722</v>
      </c>
      <c r="V31" s="1">
        <f t="shared" ref="V31:V34" si="38">6.61 * D31</f>
        <v>4.8914</v>
      </c>
      <c r="W31" s="3">
        <f t="shared" ref="W31:W34" si="39">45.257*H31/SQRT(D31/H31)</f>
        <v>3367.0524074425784</v>
      </c>
      <c r="X31" s="5">
        <f t="shared" ref="X31:X34" si="40">I31/W31</f>
        <v>0.91326169833382398</v>
      </c>
      <c r="Y31" s="5">
        <f t="shared" ref="Y31:Y34" si="41">N31/J31</f>
        <v>2.1073170731707318</v>
      </c>
      <c r="Z31">
        <f t="shared" ref="Z31:Z34" si="42">O31/C31</f>
        <v>0.16154452324665092</v>
      </c>
      <c r="AA31">
        <f t="shared" ref="AA31:AA34" si="43">O31/K31</f>
        <v>4.2181069958847734</v>
      </c>
    </row>
    <row r="32" spans="1:27" x14ac:dyDescent="0.2">
      <c r="A32">
        <v>2004</v>
      </c>
      <c r="C32">
        <v>47</v>
      </c>
      <c r="D32">
        <v>0.79</v>
      </c>
      <c r="E32">
        <v>37</v>
      </c>
      <c r="F32">
        <v>40</v>
      </c>
      <c r="G32">
        <f t="shared" si="30"/>
        <v>1480</v>
      </c>
      <c r="H32">
        <v>18</v>
      </c>
      <c r="I32">
        <v>3500</v>
      </c>
      <c r="J32" s="2">
        <f t="shared" si="31"/>
        <v>194.44444444444446</v>
      </c>
      <c r="K32">
        <v>2.2000000000000002</v>
      </c>
      <c r="L32" s="3">
        <v>7</v>
      </c>
      <c r="M32">
        <v>2</v>
      </c>
      <c r="N32">
        <f t="shared" si="32"/>
        <v>422</v>
      </c>
      <c r="O32" s="1">
        <f t="shared" si="33"/>
        <v>8.293838862559241</v>
      </c>
      <c r="P32">
        <f t="shared" si="34"/>
        <v>26640</v>
      </c>
      <c r="Q32" s="2">
        <f t="shared" si="35"/>
        <v>33721.518987341769</v>
      </c>
      <c r="R32" s="5">
        <f t="shared" si="36"/>
        <v>7.6114285714285712</v>
      </c>
      <c r="S32" s="4">
        <f t="shared" si="37"/>
        <v>2.1746938775510202E-3</v>
      </c>
      <c r="T32" s="5">
        <f t="shared" ref="T32:T34" si="44">$B$29/(483*U32)</f>
        <v>0.13820530964174332</v>
      </c>
      <c r="U32" s="5">
        <f t="shared" si="8"/>
        <v>0.39698492462311558</v>
      </c>
      <c r="V32" s="1">
        <f t="shared" si="38"/>
        <v>5.2219000000000007</v>
      </c>
      <c r="W32" s="3">
        <f t="shared" si="39"/>
        <v>3888.4898890736295</v>
      </c>
      <c r="X32" s="5">
        <f t="shared" si="40"/>
        <v>0.9000923494322931</v>
      </c>
      <c r="Y32" s="5">
        <f t="shared" si="41"/>
        <v>2.1702857142857139</v>
      </c>
      <c r="Z32">
        <f t="shared" si="42"/>
        <v>0.17646465665019662</v>
      </c>
      <c r="AA32">
        <f t="shared" si="43"/>
        <v>3.7699267557087457</v>
      </c>
    </row>
    <row r="33" spans="1:27" x14ac:dyDescent="0.2">
      <c r="A33">
        <v>2004</v>
      </c>
      <c r="D33">
        <v>0.95</v>
      </c>
      <c r="H33">
        <v>17</v>
      </c>
      <c r="J33" s="2"/>
      <c r="L33" s="3">
        <v>7</v>
      </c>
      <c r="M33">
        <v>1</v>
      </c>
      <c r="N33">
        <f t="shared" si="32"/>
        <v>421</v>
      </c>
      <c r="O33" s="1">
        <f t="shared" si="33"/>
        <v>0</v>
      </c>
      <c r="T33" s="5">
        <f t="shared" si="44"/>
        <v>0.12416911844829466</v>
      </c>
      <c r="U33" s="5">
        <f t="shared" si="8"/>
        <v>0.44186046511627908</v>
      </c>
      <c r="V33" s="1">
        <f t="shared" si="38"/>
        <v>6.2794999999999996</v>
      </c>
      <c r="W33" s="3">
        <f t="shared" si="39"/>
        <v>3254.5979117383422</v>
      </c>
      <c r="X33" s="5">
        <f t="shared" si="40"/>
        <v>0</v>
      </c>
      <c r="Y33" s="5"/>
    </row>
    <row r="34" spans="1:27" x14ac:dyDescent="0.2">
      <c r="A34">
        <v>2005</v>
      </c>
      <c r="C34">
        <v>42</v>
      </c>
      <c r="D34">
        <v>0.84</v>
      </c>
      <c r="H34">
        <v>18</v>
      </c>
      <c r="I34">
        <v>3300</v>
      </c>
      <c r="J34" s="2">
        <f>I34/H34</f>
        <v>183.33333333333334</v>
      </c>
      <c r="K34">
        <v>3</v>
      </c>
      <c r="L34" s="3">
        <v>7</v>
      </c>
      <c r="M34">
        <v>20</v>
      </c>
      <c r="N34">
        <f t="shared" si="32"/>
        <v>440</v>
      </c>
      <c r="O34" s="1">
        <f t="shared" si="33"/>
        <v>7.5</v>
      </c>
      <c r="T34" s="5">
        <f t="shared" si="44"/>
        <v>0.13324460218870157</v>
      </c>
      <c r="U34" s="5">
        <f t="shared" si="8"/>
        <v>0.41176470588235292</v>
      </c>
      <c r="V34" s="1">
        <f t="shared" si="38"/>
        <v>5.5524000000000004</v>
      </c>
      <c r="W34" s="3">
        <f t="shared" si="39"/>
        <v>3770.9856229865727</v>
      </c>
      <c r="X34" s="5">
        <f t="shared" si="40"/>
        <v>0.87510277946550263</v>
      </c>
      <c r="Y34" s="5">
        <f t="shared" si="41"/>
        <v>2.4</v>
      </c>
      <c r="Z34">
        <f t="shared" si="42"/>
        <v>0.17857142857142858</v>
      </c>
      <c r="AA34">
        <f t="shared" si="43"/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42FB-5A58-CD41-9354-134ACD47D558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Roie Black</dc:creator>
  <cp:lastModifiedBy>Roie Black</cp:lastModifiedBy>
  <dcterms:created xsi:type="dcterms:W3CDTF">2022-02-04T13:48:40Z</dcterms:created>
  <dcterms:modified xsi:type="dcterms:W3CDTF">2022-02-05T02:35:17Z</dcterms:modified>
</cp:coreProperties>
</file>