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zo\Documents\"/>
    </mc:Choice>
  </mc:AlternateContent>
  <xr:revisionPtr revIDLastSave="0" documentId="13_ncr:1_{66939A86-0C06-4D65-9001-8CAD9369ED42}" xr6:coauthVersionLast="47" xr6:coauthVersionMax="47" xr10:uidLastSave="{00000000-0000-0000-0000-000000000000}"/>
  <bookViews>
    <workbookView xWindow="-110" yWindow="-110" windowWidth="19420" windowHeight="10300" firstSheet="2" activeTab="5" xr2:uid="{857FE891-C5FE-447B-8031-63B45EA0839E}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  <sheet name="Sheet7" sheetId="7" r:id="rId6"/>
    <sheet name="Sheet4" sheetId="4" r:id="rId7"/>
  </sheets>
  <definedNames>
    <definedName name="_xlnm._FilterDatabase" localSheetId="3" hidden="1">Sheet5!$G$4:$G$14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7" l="1"/>
  <c r="H13" i="7"/>
  <c r="H12" i="7"/>
  <c r="E5" i="5"/>
  <c r="B18" i="5" l="1"/>
  <c r="C21" i="5"/>
  <c r="D21" i="5"/>
  <c r="B21" i="5"/>
  <c r="C20" i="5"/>
  <c r="D20" i="5"/>
  <c r="B20" i="5"/>
  <c r="C19" i="5"/>
  <c r="D19" i="5"/>
  <c r="C18" i="5"/>
  <c r="D18" i="5"/>
  <c r="C17" i="5"/>
  <c r="D17" i="5"/>
  <c r="B19" i="5"/>
  <c r="B17" i="5"/>
  <c r="C14" i="5"/>
  <c r="D14" i="5"/>
  <c r="B14" i="5"/>
  <c r="C13" i="5"/>
  <c r="D13" i="5"/>
  <c r="B13" i="5"/>
  <c r="C12" i="5"/>
  <c r="D12" i="5"/>
  <c r="B12" i="5"/>
  <c r="E6" i="5"/>
  <c r="F6" i="5" s="1"/>
  <c r="G6" i="5" s="1"/>
  <c r="E7" i="5"/>
  <c r="F7" i="5" s="1"/>
  <c r="G7" i="5" s="1"/>
  <c r="E8" i="5"/>
  <c r="F8" i="5" s="1"/>
  <c r="G8" i="5" s="1"/>
  <c r="E9" i="5"/>
  <c r="F9" i="5" s="1"/>
  <c r="G9" i="5" s="1"/>
  <c r="E10" i="5"/>
  <c r="F10" i="5" s="1"/>
  <c r="G10" i="5" s="1"/>
  <c r="E11" i="5"/>
  <c r="F11" i="5" s="1"/>
  <c r="G11" i="5" s="1"/>
  <c r="F5" i="5"/>
  <c r="G5" i="5" s="1"/>
  <c r="F20" i="2"/>
  <c r="F21" i="2" s="1"/>
  <c r="F22" i="2" s="1"/>
  <c r="E17" i="2"/>
  <c r="E16" i="2"/>
  <c r="E15" i="2"/>
  <c r="E14" i="2"/>
  <c r="F8" i="2"/>
  <c r="F9" i="2" s="1"/>
  <c r="F10" i="2" s="1"/>
  <c r="E6" i="2"/>
  <c r="E5" i="2"/>
  <c r="E4" i="2"/>
  <c r="E3" i="2"/>
  <c r="G3" i="1"/>
  <c r="G4" i="1"/>
  <c r="G5" i="1"/>
  <c r="G6" i="1"/>
  <c r="F13" i="1"/>
  <c r="F14" i="1"/>
  <c r="F15" i="1"/>
  <c r="F16" i="1"/>
  <c r="E13" i="1"/>
  <c r="E14" i="1"/>
  <c r="E15" i="1"/>
  <c r="E16" i="1"/>
  <c r="C18" i="1" l="1"/>
  <c r="D18" i="1"/>
  <c r="B18" i="1"/>
  <c r="F12" i="1"/>
  <c r="E12" i="1"/>
  <c r="F3" i="1"/>
  <c r="F4" i="1"/>
  <c r="F5" i="1"/>
  <c r="F6" i="1"/>
  <c r="D7" i="1"/>
  <c r="E7" i="1"/>
  <c r="C7" i="1"/>
  <c r="F2" i="1"/>
  <c r="G2" i="1"/>
</calcChain>
</file>

<file path=xl/sharedStrings.xml><?xml version="1.0" encoding="utf-8"?>
<sst xmlns="http://schemas.openxmlformats.org/spreadsheetml/2006/main" count="203" uniqueCount="135">
  <si>
    <t>name</t>
  </si>
  <si>
    <t>the TP grade</t>
  </si>
  <si>
    <t>mean</t>
  </si>
  <si>
    <t>Result</t>
  </si>
  <si>
    <t>Ali</t>
  </si>
  <si>
    <t>Ahmed</t>
  </si>
  <si>
    <t>Faiza</t>
  </si>
  <si>
    <t>Karim</t>
  </si>
  <si>
    <t>Mohammed</t>
  </si>
  <si>
    <t>num of absentees/ EMD</t>
  </si>
  <si>
    <t>EMD1</t>
  </si>
  <si>
    <t>EMD2</t>
  </si>
  <si>
    <t>NAME</t>
  </si>
  <si>
    <t>NUM ABS</t>
  </si>
  <si>
    <t>TP Grade</t>
  </si>
  <si>
    <t>Mean</t>
  </si>
  <si>
    <t>coded</t>
  </si>
  <si>
    <t>title</t>
  </si>
  <si>
    <t>quantity</t>
  </si>
  <si>
    <t>price</t>
  </si>
  <si>
    <t>discounts</t>
  </si>
  <si>
    <t>Rising</t>
  </si>
  <si>
    <t>L001</t>
  </si>
  <si>
    <t>know and use your computer</t>
  </si>
  <si>
    <t>C004</t>
  </si>
  <si>
    <t>program databases</t>
  </si>
  <si>
    <t>C002</t>
  </si>
  <si>
    <t>number system</t>
  </si>
  <si>
    <t>L003</t>
  </si>
  <si>
    <t>algorithmic champion</t>
  </si>
  <si>
    <t>total</t>
  </si>
  <si>
    <t>VAT 7%</t>
  </si>
  <si>
    <t>total price</t>
  </si>
  <si>
    <t>discount</t>
  </si>
  <si>
    <t>rising</t>
  </si>
  <si>
    <t>Know and use your computer</t>
  </si>
  <si>
    <t xml:space="preserve">total </t>
  </si>
  <si>
    <t>VAT%</t>
  </si>
  <si>
    <t>SEX</t>
  </si>
  <si>
    <t>TITLE</t>
  </si>
  <si>
    <t>SALARY WITHOUT BONUS</t>
  </si>
  <si>
    <t>CATEGORY</t>
  </si>
  <si>
    <t>BONUS1</t>
  </si>
  <si>
    <t>BONUS2</t>
  </si>
  <si>
    <t xml:space="preserve">     SALARY WITH BONUS</t>
  </si>
  <si>
    <t>NO.</t>
  </si>
  <si>
    <t>A</t>
  </si>
  <si>
    <t>B</t>
  </si>
  <si>
    <t>C</t>
  </si>
  <si>
    <t>D</t>
  </si>
  <si>
    <t>E</t>
  </si>
  <si>
    <t>F</t>
  </si>
  <si>
    <t>H</t>
  </si>
  <si>
    <t>G</t>
  </si>
  <si>
    <t xml:space="preserve">   M</t>
  </si>
  <si>
    <t xml:space="preserve">   F</t>
  </si>
  <si>
    <t xml:space="preserve">   M </t>
  </si>
  <si>
    <t>Administrator</t>
  </si>
  <si>
    <t>Secretary</t>
  </si>
  <si>
    <t>Seller</t>
  </si>
  <si>
    <t>Worker</t>
  </si>
  <si>
    <t xml:space="preserve">CODE </t>
  </si>
  <si>
    <t>FORMAT</t>
  </si>
  <si>
    <t>TYPE</t>
  </si>
  <si>
    <t>DESTINATION</t>
  </si>
  <si>
    <t>COUT</t>
  </si>
  <si>
    <t>PKG001</t>
  </si>
  <si>
    <t>PKG002</t>
  </si>
  <si>
    <t>PKG003</t>
  </si>
  <si>
    <t>PKG004</t>
  </si>
  <si>
    <t>PKG005</t>
  </si>
  <si>
    <t>PKG006</t>
  </si>
  <si>
    <t>PKG007</t>
  </si>
  <si>
    <t>PKG008</t>
  </si>
  <si>
    <t>PKG009</t>
  </si>
  <si>
    <t>PKG010</t>
  </si>
  <si>
    <t>PKG011</t>
  </si>
  <si>
    <t>PKG012</t>
  </si>
  <si>
    <t>Boite</t>
  </si>
  <si>
    <t>Enveloppe</t>
  </si>
  <si>
    <t>Metropole</t>
  </si>
  <si>
    <t>International</t>
  </si>
  <si>
    <t>Note</t>
  </si>
  <si>
    <t>Coefficients</t>
  </si>
  <si>
    <t>score1</t>
  </si>
  <si>
    <t>score2</t>
  </si>
  <si>
    <t>score3</t>
  </si>
  <si>
    <t xml:space="preserve">                      Name</t>
  </si>
  <si>
    <t>Sum of scores with coefficient</t>
  </si>
  <si>
    <t xml:space="preserve">        Mean</t>
  </si>
  <si>
    <t xml:space="preserve">       Result</t>
  </si>
  <si>
    <t>Larbi</t>
  </si>
  <si>
    <t>Aisha</t>
  </si>
  <si>
    <t>Farid</t>
  </si>
  <si>
    <t>Rafiq</t>
  </si>
  <si>
    <t>Maximum</t>
  </si>
  <si>
    <t>Number of students</t>
  </si>
  <si>
    <t>Number of scores</t>
  </si>
  <si>
    <t>Number of scores &gt;= 10</t>
  </si>
  <si>
    <t>Number of scores &lt; 10</t>
  </si>
  <si>
    <t>Number of absences</t>
  </si>
  <si>
    <t>abs</t>
  </si>
  <si>
    <t>Minimum</t>
  </si>
  <si>
    <t>Costumer</t>
  </si>
  <si>
    <t>Refrance</t>
  </si>
  <si>
    <t>UP</t>
  </si>
  <si>
    <t>Quantity</t>
  </si>
  <si>
    <t>tax included</t>
  </si>
  <si>
    <t>Payment method</t>
  </si>
  <si>
    <t>LIBIT</t>
  </si>
  <si>
    <t>AIMO</t>
  </si>
  <si>
    <t>SUPRANO</t>
  </si>
  <si>
    <t>COLINO</t>
  </si>
  <si>
    <t>BITO</t>
  </si>
  <si>
    <t>Designation</t>
  </si>
  <si>
    <t>totalHT</t>
  </si>
  <si>
    <t>Total price</t>
  </si>
  <si>
    <t>Discount</t>
  </si>
  <si>
    <t>Net total</t>
  </si>
  <si>
    <t>Reference</t>
  </si>
  <si>
    <t>Unit prices</t>
  </si>
  <si>
    <t>OMO</t>
  </si>
  <si>
    <t>TIDE</t>
  </si>
  <si>
    <t>ARIEL</t>
  </si>
  <si>
    <t>ACE</t>
  </si>
  <si>
    <t>Customer</t>
  </si>
  <si>
    <t>ACCI</t>
  </si>
  <si>
    <t>Aimo</t>
  </si>
  <si>
    <t>SURPANO</t>
  </si>
  <si>
    <t>cash</t>
  </si>
  <si>
    <t>payment</t>
  </si>
  <si>
    <t>species</t>
  </si>
  <si>
    <t>check</t>
  </si>
  <si>
    <t>free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</si>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</sst>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b/>
        <i val="0"/>
        <color rgb="FFFFC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</a:t>
            </a:r>
            <a:r>
              <a:rPr lang="fr-FR" baseline="0"/>
              <a:t> Graph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4444444444444442E-2"/>
          <c:y val="0.17129629629629628"/>
          <c:w val="0.77098184601924757"/>
          <c:h val="0.8009259259259259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13B-4C5E-829B-67E053454D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13B-4C5E-829B-67E053454D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13B-4C5E-829B-67E053454D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13B-4C5E-829B-67E053454D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13B-4C5E-829B-67E053454D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13B-4C5E-829B-67E053454D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13B-4C5E-829B-67E053454DF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Sheet5!$F$5:$F$11</c:f>
              <c:numCache>
                <c:formatCode>General</c:formatCode>
                <c:ptCount val="7"/>
                <c:pt idx="0">
                  <c:v>14</c:v>
                </c:pt>
                <c:pt idx="1">
                  <c:v>8.17</c:v>
                </c:pt>
                <c:pt idx="2">
                  <c:v>2.83</c:v>
                </c:pt>
                <c:pt idx="3">
                  <c:v>2.17</c:v>
                </c:pt>
                <c:pt idx="4">
                  <c:v>7.83</c:v>
                </c:pt>
                <c:pt idx="5">
                  <c:v>17.170000000000002</c:v>
                </c:pt>
                <c:pt idx="6">
                  <c:v>11.33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D8-4FF7-B6DA-F06A4FBDF453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66675</xdr:rowOff>
    </xdr:from>
    <xdr:to>
      <xdr:col>13</xdr:col>
      <xdr:colOff>231775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4AC05-34AC-85FB-6112-CBBEB6277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0427B-F629-4470-B484-59548F1474F9}">
  <dimension ref="A1:G18"/>
  <sheetViews>
    <sheetView workbookViewId="0">
      <selection activeCell="I6" sqref="I6"/>
    </sheetView>
  </sheetViews>
  <sheetFormatPr defaultRowHeight="14.5" x14ac:dyDescent="0.35"/>
  <sheetData>
    <row r="1" spans="1:7" x14ac:dyDescent="0.35">
      <c r="B1" s="1" t="s">
        <v>0</v>
      </c>
      <c r="C1" t="s">
        <v>10</v>
      </c>
      <c r="D1" t="s">
        <v>11</v>
      </c>
      <c r="E1" t="s">
        <v>1</v>
      </c>
      <c r="F1" t="s">
        <v>2</v>
      </c>
      <c r="G1" t="s">
        <v>3</v>
      </c>
    </row>
    <row r="2" spans="1:7" x14ac:dyDescent="0.35">
      <c r="B2" s="1" t="s">
        <v>4</v>
      </c>
      <c r="C2">
        <v>3</v>
      </c>
      <c r="D2">
        <v>5</v>
      </c>
      <c r="E2">
        <v>0</v>
      </c>
      <c r="F2">
        <f>ROUND( AVERAGE(C2:E2),2)</f>
        <v>2.67</v>
      </c>
      <c r="G2" t="str">
        <f>IF(E2&gt;=10,"Pass","Fail")</f>
        <v>Fail</v>
      </c>
    </row>
    <row r="3" spans="1:7" x14ac:dyDescent="0.35">
      <c r="B3" s="1" t="s">
        <v>5</v>
      </c>
      <c r="C3">
        <v>14</v>
      </c>
      <c r="D3">
        <v>9</v>
      </c>
      <c r="E3">
        <v>10</v>
      </c>
      <c r="F3">
        <f t="shared" ref="F3:F6" si="0">ROUND( AVERAGE(C3:E3),2)</f>
        <v>11</v>
      </c>
      <c r="G3" t="str">
        <f t="shared" ref="G3:G6" si="1">IF(E3&gt;=10,"Pass","Fail")</f>
        <v>Pass</v>
      </c>
    </row>
    <row r="4" spans="1:7" x14ac:dyDescent="0.35">
      <c r="B4" s="1" t="s">
        <v>6</v>
      </c>
      <c r="C4">
        <v>0</v>
      </c>
      <c r="D4">
        <v>12</v>
      </c>
      <c r="E4">
        <v>8</v>
      </c>
      <c r="F4">
        <f t="shared" si="0"/>
        <v>6.67</v>
      </c>
      <c r="G4" t="str">
        <f t="shared" si="1"/>
        <v>Fail</v>
      </c>
    </row>
    <row r="5" spans="1:7" x14ac:dyDescent="0.35">
      <c r="B5" s="1" t="s">
        <v>7</v>
      </c>
      <c r="C5">
        <v>15</v>
      </c>
      <c r="D5">
        <v>0</v>
      </c>
      <c r="E5">
        <v>14</v>
      </c>
      <c r="F5">
        <f t="shared" si="0"/>
        <v>9.67</v>
      </c>
      <c r="G5" t="str">
        <f t="shared" si="1"/>
        <v>Pass</v>
      </c>
    </row>
    <row r="6" spans="1:7" x14ac:dyDescent="0.35">
      <c r="B6" s="1" t="s">
        <v>8</v>
      </c>
      <c r="C6">
        <v>16</v>
      </c>
      <c r="D6">
        <v>14</v>
      </c>
      <c r="E6">
        <v>0</v>
      </c>
      <c r="F6">
        <f t="shared" si="0"/>
        <v>10</v>
      </c>
      <c r="G6" t="str">
        <f t="shared" si="1"/>
        <v>Fail</v>
      </c>
    </row>
    <row r="7" spans="1:7" x14ac:dyDescent="0.35">
      <c r="B7" s="1" t="s">
        <v>9</v>
      </c>
      <c r="C7">
        <f>COUNTIFS(C2:C6,0)</f>
        <v>1</v>
      </c>
      <c r="D7">
        <f t="shared" ref="D7:E7" si="2">COUNTIFS(D2:D6,0)</f>
        <v>1</v>
      </c>
      <c r="E7">
        <f t="shared" si="2"/>
        <v>2</v>
      </c>
    </row>
    <row r="8" spans="1:7" x14ac:dyDescent="0.35">
      <c r="B8" s="1"/>
    </row>
    <row r="9" spans="1:7" x14ac:dyDescent="0.35">
      <c r="B9" s="1"/>
    </row>
    <row r="10" spans="1:7" x14ac:dyDescent="0.35">
      <c r="B10" s="1"/>
    </row>
    <row r="11" spans="1:7" x14ac:dyDescent="0.35">
      <c r="A11" s="1" t="s">
        <v>12</v>
      </c>
      <c r="B11" s="1" t="s">
        <v>10</v>
      </c>
      <c r="C11" s="1" t="s">
        <v>11</v>
      </c>
      <c r="D11" s="1" t="s">
        <v>14</v>
      </c>
      <c r="E11" s="1" t="s">
        <v>15</v>
      </c>
      <c r="F11" s="1" t="s">
        <v>3</v>
      </c>
    </row>
    <row r="12" spans="1:7" x14ac:dyDescent="0.35">
      <c r="A12" t="s">
        <v>4</v>
      </c>
      <c r="B12">
        <v>3</v>
      </c>
      <c r="C12">
        <v>5</v>
      </c>
      <c r="D12">
        <v>0</v>
      </c>
      <c r="E12">
        <f>ROUND(AVERAGE(B12:D12),2)</f>
        <v>2.67</v>
      </c>
      <c r="F12" t="str">
        <f>IF(E12&gt;=10,"Pass","Fail")</f>
        <v>Fail</v>
      </c>
    </row>
    <row r="13" spans="1:7" x14ac:dyDescent="0.35">
      <c r="A13" t="s">
        <v>5</v>
      </c>
      <c r="B13">
        <v>14</v>
      </c>
      <c r="C13">
        <v>9</v>
      </c>
      <c r="D13">
        <v>10</v>
      </c>
      <c r="E13">
        <f t="shared" ref="E13:E16" si="3">ROUND(AVERAGE(B13:D13),2)</f>
        <v>11</v>
      </c>
      <c r="F13" t="str">
        <f t="shared" ref="F13:F16" si="4">IF(E13&gt;=10,"Pass","Fail")</f>
        <v>Pass</v>
      </c>
    </row>
    <row r="14" spans="1:7" x14ac:dyDescent="0.35">
      <c r="A14" t="s">
        <v>6</v>
      </c>
      <c r="B14">
        <v>0</v>
      </c>
      <c r="C14">
        <v>12</v>
      </c>
      <c r="D14">
        <v>8</v>
      </c>
      <c r="E14">
        <f t="shared" si="3"/>
        <v>6.67</v>
      </c>
      <c r="F14" t="str">
        <f t="shared" si="4"/>
        <v>Fail</v>
      </c>
    </row>
    <row r="15" spans="1:7" x14ac:dyDescent="0.35">
      <c r="A15" t="s">
        <v>7</v>
      </c>
      <c r="B15">
        <v>15</v>
      </c>
      <c r="C15">
        <v>0</v>
      </c>
      <c r="D15">
        <v>14</v>
      </c>
      <c r="E15">
        <f t="shared" si="3"/>
        <v>9.67</v>
      </c>
      <c r="F15" t="str">
        <f t="shared" si="4"/>
        <v>Fail</v>
      </c>
    </row>
    <row r="16" spans="1:7" x14ac:dyDescent="0.35">
      <c r="A16" t="s">
        <v>8</v>
      </c>
      <c r="B16">
        <v>16</v>
      </c>
      <c r="C16">
        <v>14</v>
      </c>
      <c r="D16">
        <v>0</v>
      </c>
      <c r="E16">
        <f t="shared" si="3"/>
        <v>10</v>
      </c>
      <c r="F16" t="str">
        <f t="shared" si="4"/>
        <v>Pass</v>
      </c>
    </row>
    <row r="18" spans="1:4" x14ac:dyDescent="0.35">
      <c r="A18" s="1" t="s">
        <v>13</v>
      </c>
      <c r="B18">
        <f>COUNTIF(B12:B16,0)</f>
        <v>1</v>
      </c>
      <c r="C18">
        <f t="shared" ref="C18:D18" si="5">COUNTIF(C12:C16,0)</f>
        <v>1</v>
      </c>
      <c r="D18">
        <f t="shared" si="5"/>
        <v>2</v>
      </c>
    </row>
  </sheetData>
  <conditionalFormatting sqref="E12:E16">
    <cfRule type="cellIs" dxfId="4" priority="3" operator="lessThan">
      <formula>10</formula>
    </cfRule>
  </conditionalFormatting>
  <conditionalFormatting sqref="F2:F6">
    <cfRule type="cellIs" dxfId="3" priority="4" operator="lessThan">
      <formula>10</formula>
    </cfRule>
  </conditionalFormatting>
  <conditionalFormatting sqref="F12:F16">
    <cfRule type="cellIs" dxfId="2" priority="2" operator="equal">
      <formula>"Fail"</formula>
    </cfRule>
  </conditionalFormatting>
  <conditionalFormatting sqref="G2:G6">
    <cfRule type="cellIs" dxfId="1" priority="1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7DCA-B2B3-4616-955E-FE763E0F6529}">
  <dimension ref="A2:F22"/>
  <sheetViews>
    <sheetView workbookViewId="0">
      <selection activeCell="L13" sqref="L13"/>
    </sheetView>
  </sheetViews>
  <sheetFormatPr defaultRowHeight="14.5" x14ac:dyDescent="0.35"/>
  <sheetData>
    <row r="2" spans="1:6" x14ac:dyDescent="0.3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</row>
    <row r="3" spans="1:6" x14ac:dyDescent="0.35">
      <c r="A3" t="s">
        <v>22</v>
      </c>
      <c r="B3" t="s">
        <v>23</v>
      </c>
      <c r="C3">
        <v>30</v>
      </c>
      <c r="D3">
        <v>400</v>
      </c>
      <c r="E3">
        <f xml:space="preserve"> IF( C3 &gt; 20,15%,IF( C3 &gt;=10,10%,5% ))</f>
        <v>0.15</v>
      </c>
      <c r="F3">
        <v>10200</v>
      </c>
    </row>
    <row r="4" spans="1:6" x14ac:dyDescent="0.35">
      <c r="A4" t="s">
        <v>24</v>
      </c>
      <c r="B4" t="s">
        <v>25</v>
      </c>
      <c r="C4">
        <v>7</v>
      </c>
      <c r="D4">
        <v>115</v>
      </c>
      <c r="E4">
        <f t="shared" ref="E4:E6" si="0" xml:space="preserve"> IF( C4 &gt; 20,15%,IF( C4 &gt;=10,10%,5% ))</f>
        <v>0.05</v>
      </c>
      <c r="F4">
        <v>764.75</v>
      </c>
    </row>
    <row r="5" spans="1:6" x14ac:dyDescent="0.35">
      <c r="A5" t="s">
        <v>26</v>
      </c>
      <c r="B5" t="s">
        <v>27</v>
      </c>
      <c r="C5">
        <v>15</v>
      </c>
      <c r="D5">
        <v>115</v>
      </c>
      <c r="E5">
        <f t="shared" si="0"/>
        <v>0.1</v>
      </c>
      <c r="F5">
        <v>1552.75</v>
      </c>
    </row>
    <row r="6" spans="1:6" x14ac:dyDescent="0.35">
      <c r="A6" t="s">
        <v>28</v>
      </c>
      <c r="B6" t="s">
        <v>29</v>
      </c>
      <c r="C6">
        <v>3</v>
      </c>
      <c r="D6">
        <v>350</v>
      </c>
      <c r="E6">
        <f t="shared" si="0"/>
        <v>0.05</v>
      </c>
      <c r="F6">
        <v>997.5</v>
      </c>
    </row>
    <row r="8" spans="1:6" x14ac:dyDescent="0.35">
      <c r="E8" s="1" t="s">
        <v>30</v>
      </c>
      <c r="F8">
        <f>SUM(F3:F6)</f>
        <v>13515</v>
      </c>
    </row>
    <row r="9" spans="1:6" x14ac:dyDescent="0.35">
      <c r="E9" s="1" t="s">
        <v>31</v>
      </c>
      <c r="F9">
        <f xml:space="preserve"> (F8*7%)</f>
        <v>946.05000000000007</v>
      </c>
    </row>
    <row r="10" spans="1:6" x14ac:dyDescent="0.35">
      <c r="E10" s="1" t="s">
        <v>32</v>
      </c>
      <c r="F10">
        <f>SUM(F8,F9)</f>
        <v>14461.05</v>
      </c>
    </row>
    <row r="13" spans="1:6" x14ac:dyDescent="0.35">
      <c r="A13" s="1" t="s">
        <v>16</v>
      </c>
      <c r="B13" s="1" t="s">
        <v>17</v>
      </c>
      <c r="C13" s="1" t="s">
        <v>18</v>
      </c>
      <c r="D13" s="1" t="s">
        <v>19</v>
      </c>
      <c r="E13" s="1" t="s">
        <v>33</v>
      </c>
      <c r="F13" s="1" t="s">
        <v>34</v>
      </c>
    </row>
    <row r="14" spans="1:6" x14ac:dyDescent="0.35">
      <c r="A14" t="s">
        <v>22</v>
      </c>
      <c r="B14" t="s">
        <v>35</v>
      </c>
      <c r="C14">
        <v>30</v>
      </c>
      <c r="D14">
        <v>400</v>
      </c>
      <c r="E14">
        <f>IF(C3 &gt;= 20,15%,IF(C3&gt;=10,10%,5%))</f>
        <v>0.15</v>
      </c>
      <c r="F14">
        <v>10200</v>
      </c>
    </row>
    <row r="15" spans="1:6" x14ac:dyDescent="0.35">
      <c r="A15" t="s">
        <v>24</v>
      </c>
      <c r="B15" t="s">
        <v>25</v>
      </c>
      <c r="C15">
        <v>7</v>
      </c>
      <c r="D15">
        <v>115</v>
      </c>
      <c r="E15">
        <f t="shared" ref="E15:E17" si="1">IF(C4 &gt;= 20,15%,IF(C4&gt;=10,10%,5%))</f>
        <v>0.05</v>
      </c>
      <c r="F15">
        <v>764.75</v>
      </c>
    </row>
    <row r="16" spans="1:6" x14ac:dyDescent="0.35">
      <c r="A16" t="s">
        <v>26</v>
      </c>
      <c r="B16" t="s">
        <v>27</v>
      </c>
      <c r="C16">
        <v>15</v>
      </c>
      <c r="D16">
        <v>115</v>
      </c>
      <c r="E16">
        <f t="shared" si="1"/>
        <v>0.1</v>
      </c>
      <c r="F16">
        <v>1552.75</v>
      </c>
    </row>
    <row r="17" spans="1:6" x14ac:dyDescent="0.35">
      <c r="A17" t="s">
        <v>28</v>
      </c>
      <c r="B17" t="s">
        <v>29</v>
      </c>
      <c r="C17">
        <v>3</v>
      </c>
      <c r="D17">
        <v>350</v>
      </c>
      <c r="E17">
        <f t="shared" si="1"/>
        <v>0.05</v>
      </c>
      <c r="F17">
        <v>997.5</v>
      </c>
    </row>
    <row r="20" spans="1:6" x14ac:dyDescent="0.35">
      <c r="E20" s="1" t="s">
        <v>36</v>
      </c>
      <c r="F20">
        <f>SUM(F14:F17)</f>
        <v>13515</v>
      </c>
    </row>
    <row r="21" spans="1:6" x14ac:dyDescent="0.35">
      <c r="E21" s="1" t="s">
        <v>37</v>
      </c>
      <c r="F21">
        <f xml:space="preserve"> (F20*7%)</f>
        <v>946.05000000000007</v>
      </c>
    </row>
    <row r="22" spans="1:6" x14ac:dyDescent="0.35">
      <c r="E22" s="1" t="s">
        <v>32</v>
      </c>
      <c r="F22">
        <f>SUM(F20,F21)</f>
        <v>14461.05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9FF8-5DCF-4B2D-8E7C-11933F9208D0}">
  <dimension ref="A1:I9"/>
  <sheetViews>
    <sheetView workbookViewId="0">
      <selection activeCell="I14" sqref="I14"/>
    </sheetView>
  </sheetViews>
  <sheetFormatPr defaultRowHeight="14.5" x14ac:dyDescent="0.35"/>
  <cols>
    <col min="4" max="4" width="20" customWidth="1"/>
    <col min="5" max="5" width="26.1796875" customWidth="1"/>
    <col min="6" max="6" width="11.453125" customWidth="1"/>
    <col min="7" max="7" width="10.54296875" customWidth="1"/>
    <col min="8" max="8" width="10.1796875" customWidth="1"/>
    <col min="9" max="9" width="21.81640625" customWidth="1"/>
  </cols>
  <sheetData>
    <row r="1" spans="1:9" x14ac:dyDescent="0.35">
      <c r="A1" s="1" t="s">
        <v>45</v>
      </c>
      <c r="B1" s="1" t="s">
        <v>12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</row>
    <row r="2" spans="1:9" x14ac:dyDescent="0.35">
      <c r="A2">
        <v>1</v>
      </c>
      <c r="B2" t="s">
        <v>46</v>
      </c>
      <c r="C2" t="s">
        <v>54</v>
      </c>
      <c r="D2" t="s">
        <v>57</v>
      </c>
      <c r="E2">
        <v>32000</v>
      </c>
      <c r="F2">
        <v>4</v>
      </c>
    </row>
    <row r="3" spans="1:9" x14ac:dyDescent="0.35">
      <c r="A3">
        <v>2</v>
      </c>
      <c r="B3" t="s">
        <v>47</v>
      </c>
      <c r="C3" t="s">
        <v>54</v>
      </c>
      <c r="D3" t="s">
        <v>57</v>
      </c>
      <c r="E3">
        <v>27000</v>
      </c>
      <c r="F3">
        <v>3</v>
      </c>
    </row>
    <row r="4" spans="1:9" x14ac:dyDescent="0.35">
      <c r="A4">
        <v>3</v>
      </c>
      <c r="B4" t="s">
        <v>48</v>
      </c>
      <c r="C4" t="s">
        <v>55</v>
      </c>
      <c r="D4" t="s">
        <v>58</v>
      </c>
      <c r="E4">
        <v>22500</v>
      </c>
      <c r="F4">
        <v>2</v>
      </c>
    </row>
    <row r="5" spans="1:9" x14ac:dyDescent="0.35">
      <c r="A5">
        <v>4</v>
      </c>
      <c r="B5" t="s">
        <v>49</v>
      </c>
      <c r="C5" t="s">
        <v>54</v>
      </c>
      <c r="D5" t="s">
        <v>59</v>
      </c>
      <c r="E5">
        <v>18000</v>
      </c>
      <c r="F5">
        <v>1</v>
      </c>
    </row>
    <row r="6" spans="1:9" x14ac:dyDescent="0.35">
      <c r="A6">
        <v>5</v>
      </c>
      <c r="B6" t="s">
        <v>50</v>
      </c>
      <c r="C6" t="s">
        <v>56</v>
      </c>
      <c r="D6" t="s">
        <v>59</v>
      </c>
      <c r="E6">
        <v>31500</v>
      </c>
      <c r="F6">
        <v>4</v>
      </c>
    </row>
    <row r="7" spans="1:9" x14ac:dyDescent="0.35">
      <c r="A7">
        <v>6</v>
      </c>
      <c r="B7" t="s">
        <v>51</v>
      </c>
      <c r="C7" t="s">
        <v>54</v>
      </c>
      <c r="D7" t="s">
        <v>60</v>
      </c>
      <c r="E7">
        <v>31500</v>
      </c>
      <c r="F7">
        <v>4</v>
      </c>
    </row>
    <row r="8" spans="1:9" x14ac:dyDescent="0.35">
      <c r="A8">
        <v>7</v>
      </c>
      <c r="B8" t="s">
        <v>53</v>
      </c>
      <c r="C8" t="s">
        <v>55</v>
      </c>
      <c r="D8" t="s">
        <v>57</v>
      </c>
      <c r="E8">
        <v>40500</v>
      </c>
      <c r="F8">
        <v>4</v>
      </c>
    </row>
    <row r="9" spans="1:9" x14ac:dyDescent="0.35">
      <c r="A9">
        <v>8</v>
      </c>
      <c r="B9" t="s">
        <v>52</v>
      </c>
      <c r="C9" t="s">
        <v>55</v>
      </c>
      <c r="D9" t="s">
        <v>59</v>
      </c>
      <c r="E9">
        <v>22900</v>
      </c>
      <c r="F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6156-93A0-47BF-9339-EFC5C8C32633}">
  <dimension ref="A1:G21"/>
  <sheetViews>
    <sheetView workbookViewId="0">
      <selection activeCell="G5" sqref="G5"/>
    </sheetView>
  </sheetViews>
  <sheetFormatPr defaultRowHeight="14.5" x14ac:dyDescent="0.35"/>
  <cols>
    <col min="1" max="1" width="25.90625" customWidth="1"/>
    <col min="5" max="5" width="17.453125" customWidth="1"/>
    <col min="6" max="6" width="12.81640625" customWidth="1"/>
    <col min="7" max="7" width="12.90625" customWidth="1"/>
  </cols>
  <sheetData>
    <row r="1" spans="1:7" x14ac:dyDescent="0.35">
      <c r="A1" s="1" t="s">
        <v>82</v>
      </c>
      <c r="B1" s="1" t="s">
        <v>84</v>
      </c>
      <c r="C1" s="1" t="s">
        <v>85</v>
      </c>
      <c r="D1" s="1" t="s">
        <v>86</v>
      </c>
    </row>
    <row r="2" spans="1:7" x14ac:dyDescent="0.35">
      <c r="A2" s="1" t="s">
        <v>83</v>
      </c>
      <c r="B2">
        <v>2</v>
      </c>
      <c r="C2">
        <v>1</v>
      </c>
      <c r="D2">
        <v>3</v>
      </c>
    </row>
    <row r="4" spans="1:7" ht="30" customHeight="1" x14ac:dyDescent="0.35">
      <c r="A4" s="1" t="s">
        <v>87</v>
      </c>
      <c r="B4" s="1" t="s">
        <v>84</v>
      </c>
      <c r="C4" s="1" t="s">
        <v>85</v>
      </c>
      <c r="D4" s="1" t="s">
        <v>86</v>
      </c>
      <c r="E4" s="1" t="s">
        <v>88</v>
      </c>
      <c r="F4" s="1" t="s">
        <v>89</v>
      </c>
      <c r="G4" s="1" t="s">
        <v>90</v>
      </c>
    </row>
    <row r="5" spans="1:7" x14ac:dyDescent="0.35">
      <c r="A5" t="s">
        <v>91</v>
      </c>
      <c r="B5">
        <v>12</v>
      </c>
      <c r="C5">
        <v>15</v>
      </c>
      <c r="D5">
        <v>15</v>
      </c>
      <c r="E5">
        <f>SUM(IF(B5="abs",0,B5)*$B$2,IF(C5="abs",0,C5)*$C$2,IF(D5="abs",0,D5)*$D$2)</f>
        <v>84</v>
      </c>
      <c r="F5">
        <f>ROUND( (E5/SUM($B$2:$D$2)),2)</f>
        <v>14</v>
      </c>
      <c r="G5" t="str">
        <f>IF(F5&gt;16,"Excellent",IF( F5 &gt;=12,"Good",IF(F5 &gt;=10,"Fair","Failed")))</f>
        <v>Good</v>
      </c>
    </row>
    <row r="6" spans="1:7" x14ac:dyDescent="0.35">
      <c r="A6" t="s">
        <v>5</v>
      </c>
      <c r="B6">
        <v>7</v>
      </c>
      <c r="C6">
        <v>8</v>
      </c>
      <c r="D6">
        <v>9</v>
      </c>
      <c r="E6">
        <f t="shared" ref="E6:E11" si="0">SUM(IF(B6="abs",0,B6)*$B$2,IF(C6="abs",0,C6)*$C$2,IF(D6="abs",0,D6)*$D$2)</f>
        <v>49</v>
      </c>
      <c r="F6">
        <f t="shared" ref="F6:F11" si="1">ROUND( (E6/SUM($B$2:$D$2)),2)</f>
        <v>8.17</v>
      </c>
      <c r="G6" t="str">
        <f t="shared" ref="G6:G11" si="2">IF(F6&gt;16,"Excellent",IF( F6 &gt;=12,"Good",IF(F6 &gt;=10,"Fair","Failed")))</f>
        <v>Failed</v>
      </c>
    </row>
    <row r="7" spans="1:7" x14ac:dyDescent="0.35">
      <c r="A7" t="s">
        <v>92</v>
      </c>
      <c r="B7" t="s">
        <v>101</v>
      </c>
      <c r="C7">
        <v>5</v>
      </c>
      <c r="D7">
        <v>4</v>
      </c>
      <c r="E7">
        <f t="shared" si="0"/>
        <v>17</v>
      </c>
      <c r="F7">
        <f t="shared" si="1"/>
        <v>2.83</v>
      </c>
      <c r="G7" t="str">
        <f t="shared" si="2"/>
        <v>Failed</v>
      </c>
    </row>
    <row r="8" spans="1:7" x14ac:dyDescent="0.35">
      <c r="A8" t="s">
        <v>93</v>
      </c>
      <c r="B8">
        <v>3</v>
      </c>
      <c r="C8">
        <v>1</v>
      </c>
      <c r="D8">
        <v>2</v>
      </c>
      <c r="E8">
        <f t="shared" si="0"/>
        <v>13</v>
      </c>
      <c r="F8">
        <f t="shared" si="1"/>
        <v>2.17</v>
      </c>
      <c r="G8" t="str">
        <f t="shared" si="2"/>
        <v>Failed</v>
      </c>
    </row>
    <row r="9" spans="1:7" x14ac:dyDescent="0.35">
      <c r="A9" t="s">
        <v>8</v>
      </c>
      <c r="B9" t="s">
        <v>101</v>
      </c>
      <c r="C9">
        <v>11</v>
      </c>
      <c r="D9">
        <v>12</v>
      </c>
      <c r="E9">
        <f t="shared" si="0"/>
        <v>47</v>
      </c>
      <c r="F9">
        <f t="shared" si="1"/>
        <v>7.83</v>
      </c>
      <c r="G9" t="str">
        <f t="shared" si="2"/>
        <v>Failed</v>
      </c>
    </row>
    <row r="10" spans="1:7" x14ac:dyDescent="0.35">
      <c r="A10" t="s">
        <v>94</v>
      </c>
      <c r="B10">
        <v>18</v>
      </c>
      <c r="C10">
        <v>16</v>
      </c>
      <c r="D10">
        <v>17</v>
      </c>
      <c r="E10">
        <f t="shared" si="0"/>
        <v>103</v>
      </c>
      <c r="F10">
        <f t="shared" si="1"/>
        <v>17.170000000000002</v>
      </c>
      <c r="G10" t="str">
        <f t="shared" si="2"/>
        <v>Excellent</v>
      </c>
    </row>
    <row r="11" spans="1:7" ht="14.5" customHeight="1" x14ac:dyDescent="0.35">
      <c r="A11" t="s">
        <v>7</v>
      </c>
      <c r="B11">
        <v>15</v>
      </c>
      <c r="C11">
        <v>14</v>
      </c>
      <c r="D11">
        <v>8</v>
      </c>
      <c r="E11">
        <f t="shared" si="0"/>
        <v>68</v>
      </c>
      <c r="F11">
        <f t="shared" si="1"/>
        <v>11.33</v>
      </c>
      <c r="G11" t="str">
        <f t="shared" si="2"/>
        <v>Fair</v>
      </c>
    </row>
    <row r="12" spans="1:7" ht="28" customHeight="1" x14ac:dyDescent="0.35">
      <c r="A12" s="1" t="s">
        <v>15</v>
      </c>
      <c r="B12">
        <f>SUM(B5:B11)/COUNTA(B5:B11)</f>
        <v>7.8571428571428568</v>
      </c>
      <c r="C12">
        <f t="shared" ref="C12:D12" si="3">SUM(C5:C11)/COUNTA(C5:C11)</f>
        <v>10</v>
      </c>
      <c r="D12">
        <f t="shared" si="3"/>
        <v>9.5714285714285712</v>
      </c>
    </row>
    <row r="13" spans="1:7" x14ac:dyDescent="0.35">
      <c r="A13" s="1" t="s">
        <v>95</v>
      </c>
      <c r="B13">
        <f>MAX(B5:B11)</f>
        <v>18</v>
      </c>
      <c r="C13">
        <f t="shared" ref="C13:D13" si="4">MAX(C5:C11)</f>
        <v>16</v>
      </c>
      <c r="D13">
        <f t="shared" si="4"/>
        <v>17</v>
      </c>
    </row>
    <row r="14" spans="1:7" x14ac:dyDescent="0.35">
      <c r="A14" s="1" t="s">
        <v>102</v>
      </c>
      <c r="B14">
        <f>MIN(B5:B11)</f>
        <v>3</v>
      </c>
      <c r="C14">
        <f t="shared" ref="C14:D14" si="5">MIN(C5:C11)</f>
        <v>1</v>
      </c>
      <c r="D14">
        <f t="shared" si="5"/>
        <v>2</v>
      </c>
    </row>
    <row r="17" spans="1:4" x14ac:dyDescent="0.35">
      <c r="A17" s="1" t="s">
        <v>96</v>
      </c>
      <c r="B17">
        <f>COUNTA(B5:B11)</f>
        <v>7</v>
      </c>
      <c r="C17">
        <f t="shared" ref="C17:D17" si="6">COUNTA(C5:C11)</f>
        <v>7</v>
      </c>
      <c r="D17">
        <f t="shared" si="6"/>
        <v>7</v>
      </c>
    </row>
    <row r="18" spans="1:4" x14ac:dyDescent="0.35">
      <c r="A18" s="1" t="s">
        <v>97</v>
      </c>
      <c r="B18">
        <f>COUNT(B5:B11)</f>
        <v>5</v>
      </c>
      <c r="C18">
        <f t="shared" ref="C18:D18" si="7">COUNT(C5:C11)</f>
        <v>7</v>
      </c>
      <c r="D18">
        <f t="shared" si="7"/>
        <v>7</v>
      </c>
    </row>
    <row r="19" spans="1:4" x14ac:dyDescent="0.35">
      <c r="A19" s="1" t="s">
        <v>98</v>
      </c>
      <c r="B19">
        <f>COUNTIF(B5:B11,"&gt;=10")</f>
        <v>3</v>
      </c>
      <c r="C19">
        <f t="shared" ref="C19:D19" si="8">COUNTIF(C5:C11,"&gt;=10")</f>
        <v>4</v>
      </c>
      <c r="D19">
        <f t="shared" si="8"/>
        <v>3</v>
      </c>
    </row>
    <row r="20" spans="1:4" x14ac:dyDescent="0.35">
      <c r="A20" s="1" t="s">
        <v>99</v>
      </c>
      <c r="B20">
        <f>COUNTIF(B5:B11,"&lt;10")</f>
        <v>2</v>
      </c>
      <c r="C20">
        <f t="shared" ref="C20:D20" si="9">COUNTIF(C5:C11,"&lt;10")</f>
        <v>3</v>
      </c>
      <c r="D20">
        <f t="shared" si="9"/>
        <v>4</v>
      </c>
    </row>
    <row r="21" spans="1:4" x14ac:dyDescent="0.35">
      <c r="A21" s="1" t="s">
        <v>100</v>
      </c>
      <c r="B21">
        <f>COUNTIF(B5:B11,"abs")</f>
        <v>2</v>
      </c>
      <c r="C21">
        <f t="shared" ref="C21:D21" si="10">COUNTIF(C5:C11,"abs")</f>
        <v>0</v>
      </c>
      <c r="D21">
        <f t="shared" si="10"/>
        <v>0</v>
      </c>
    </row>
  </sheetData>
  <conditionalFormatting sqref="F5:F11">
    <cfRule type="cellIs" dxfId="0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630F-11A8-4437-84C1-E2CEE633F446}">
  <dimension ref="A1"/>
  <sheetViews>
    <sheetView workbookViewId="0">
      <selection activeCell="E11" sqref="E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5757-6B5F-4472-9869-C6BC12BCB4AE}">
  <dimension ref="A1:H21"/>
  <sheetViews>
    <sheetView tabSelected="1" workbookViewId="0">
      <selection activeCell="C2" sqref="C2"/>
    </sheetView>
  </sheetViews>
  <sheetFormatPr defaultRowHeight="14.5" x14ac:dyDescent="0.35"/>
  <cols>
    <col min="1" max="1" width="17.54296875" customWidth="1"/>
    <col min="2" max="2" width="13.08984375" customWidth="1"/>
    <col min="3" max="3" width="13.26953125" customWidth="1"/>
    <col min="5" max="5" width="13.1796875" customWidth="1"/>
    <col min="6" max="6" width="13.26953125" customWidth="1"/>
    <col min="7" max="7" width="15.453125" customWidth="1"/>
    <col min="8" max="8" width="17.453125" customWidth="1"/>
  </cols>
  <sheetData>
    <row r="1" spans="1:8" ht="29" customHeight="1" x14ac:dyDescent="0.35">
      <c r="A1" t="s">
        <v>103</v>
      </c>
      <c r="B1" t="s">
        <v>104</v>
      </c>
      <c r="C1" t="s">
        <v>114</v>
      </c>
      <c r="D1" t="s">
        <v>105</v>
      </c>
      <c r="E1" t="s">
        <v>106</v>
      </c>
      <c r="F1" t="s">
        <v>115</v>
      </c>
      <c r="G1" t="s">
        <v>107</v>
      </c>
      <c r="H1" t="s">
        <v>108</v>
      </c>
    </row>
    <row r="2" spans="1:8" x14ac:dyDescent="0.35">
      <c r="A2" t="s">
        <v>109</v>
      </c>
      <c r="B2">
        <v>1</v>
      </c>
      <c r="D2">
        <v>25</v>
      </c>
      <c r="E2">
        <v>12</v>
      </c>
      <c r="F2">
        <v>300</v>
      </c>
      <c r="H2" t="s">
        <v>134</v>
      </c>
    </row>
    <row r="3" spans="1:8" x14ac:dyDescent="0.35">
      <c r="A3" t="s">
        <v>110</v>
      </c>
      <c r="B3">
        <v>3</v>
      </c>
      <c r="D3">
        <v>15</v>
      </c>
      <c r="E3">
        <v>15</v>
      </c>
      <c r="F3">
        <v>225</v>
      </c>
    </row>
    <row r="4" spans="1:8" x14ac:dyDescent="0.35">
      <c r="A4" t="s">
        <v>111</v>
      </c>
      <c r="B4">
        <v>4</v>
      </c>
      <c r="D4">
        <v>48</v>
      </c>
      <c r="E4">
        <v>50</v>
      </c>
      <c r="F4">
        <v>2400</v>
      </c>
    </row>
    <row r="5" spans="1:8" x14ac:dyDescent="0.35">
      <c r="A5" t="s">
        <v>110</v>
      </c>
      <c r="B5">
        <v>1</v>
      </c>
      <c r="D5">
        <v>25</v>
      </c>
      <c r="E5">
        <v>19</v>
      </c>
      <c r="F5">
        <v>475</v>
      </c>
    </row>
    <row r="6" spans="1:8" x14ac:dyDescent="0.35">
      <c r="A6" t="s">
        <v>112</v>
      </c>
      <c r="B6">
        <v>4</v>
      </c>
      <c r="D6">
        <v>48</v>
      </c>
      <c r="E6">
        <v>45</v>
      </c>
      <c r="F6">
        <v>2160</v>
      </c>
    </row>
    <row r="7" spans="1:8" x14ac:dyDescent="0.35">
      <c r="A7" t="s">
        <v>109</v>
      </c>
      <c r="B7">
        <v>3</v>
      </c>
      <c r="D7">
        <v>15</v>
      </c>
      <c r="E7">
        <v>30</v>
      </c>
      <c r="F7">
        <v>450</v>
      </c>
    </row>
    <row r="8" spans="1:8" x14ac:dyDescent="0.35">
      <c r="A8" t="s">
        <v>113</v>
      </c>
      <c r="B8">
        <v>1</v>
      </c>
      <c r="D8">
        <v>25</v>
      </c>
      <c r="E8">
        <v>29</v>
      </c>
      <c r="F8">
        <v>725</v>
      </c>
    </row>
    <row r="9" spans="1:8" x14ac:dyDescent="0.35">
      <c r="A9" t="s">
        <v>110</v>
      </c>
      <c r="B9">
        <v>2</v>
      </c>
      <c r="D9">
        <v>30</v>
      </c>
      <c r="E9">
        <v>60</v>
      </c>
      <c r="F9">
        <v>1800</v>
      </c>
    </row>
    <row r="10" spans="1:8" x14ac:dyDescent="0.35">
      <c r="A10" t="s">
        <v>112</v>
      </c>
      <c r="B10">
        <v>3</v>
      </c>
      <c r="D10">
        <v>15</v>
      </c>
      <c r="E10">
        <v>75</v>
      </c>
      <c r="F10">
        <v>1125</v>
      </c>
    </row>
    <row r="12" spans="1:8" x14ac:dyDescent="0.35">
      <c r="G12" t="s">
        <v>116</v>
      </c>
      <c r="H12">
        <f>SUM(D2*E2 + D3*E3 + D4*E4 + D5*E5 + D6*E6 + D7*E7 + D8*E8 + D9*E9 + D10*E10)</f>
        <v>9660</v>
      </c>
    </row>
    <row r="13" spans="1:8" x14ac:dyDescent="0.35">
      <c r="G13" t="s">
        <v>117</v>
      </c>
      <c r="H13">
        <f>IF( F2 &gt; 10000,5%,0)</f>
        <v>0</v>
      </c>
    </row>
    <row r="14" spans="1:8" x14ac:dyDescent="0.35">
      <c r="A14" t="s">
        <v>119</v>
      </c>
      <c r="B14" t="s">
        <v>114</v>
      </c>
      <c r="C14" t="s">
        <v>120</v>
      </c>
      <c r="G14" t="s">
        <v>118</v>
      </c>
      <c r="H14">
        <f xml:space="preserve"> H12 + H13</f>
        <v>9660</v>
      </c>
    </row>
    <row r="15" spans="1:8" x14ac:dyDescent="0.35">
      <c r="A15">
        <v>1</v>
      </c>
      <c r="B15" t="s">
        <v>121</v>
      </c>
      <c r="C15">
        <v>25</v>
      </c>
    </row>
    <row r="16" spans="1:8" x14ac:dyDescent="0.35">
      <c r="A16">
        <v>2</v>
      </c>
      <c r="B16" t="s">
        <v>122</v>
      </c>
      <c r="C16">
        <v>30</v>
      </c>
    </row>
    <row r="17" spans="1:7" x14ac:dyDescent="0.35">
      <c r="A17">
        <v>3</v>
      </c>
      <c r="B17" t="s">
        <v>123</v>
      </c>
      <c r="C17">
        <v>15</v>
      </c>
    </row>
    <row r="18" spans="1:7" x14ac:dyDescent="0.35">
      <c r="A18">
        <v>4</v>
      </c>
      <c r="B18" t="s">
        <v>124</v>
      </c>
      <c r="C18">
        <v>48</v>
      </c>
    </row>
    <row r="20" spans="1:7" x14ac:dyDescent="0.35">
      <c r="A20" t="s">
        <v>125</v>
      </c>
      <c r="B20" t="s">
        <v>126</v>
      </c>
      <c r="C20" t="s">
        <v>127</v>
      </c>
      <c r="D20" t="s">
        <v>109</v>
      </c>
      <c r="E20" t="s">
        <v>113</v>
      </c>
      <c r="F20" t="s">
        <v>112</v>
      </c>
      <c r="G20" t="s">
        <v>128</v>
      </c>
    </row>
    <row r="21" spans="1:7" x14ac:dyDescent="0.35">
      <c r="A21" t="s">
        <v>108</v>
      </c>
      <c r="B21" t="s">
        <v>132</v>
      </c>
      <c r="C21" t="s">
        <v>131</v>
      </c>
      <c r="D21" t="s">
        <v>130</v>
      </c>
      <c r="E21" t="s">
        <v>131</v>
      </c>
      <c r="F21" t="s">
        <v>129</v>
      </c>
      <c r="G21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B63A-B877-40A1-8659-D0D0207FF900}">
  <dimension ref="A1:E13"/>
  <sheetViews>
    <sheetView workbookViewId="0">
      <selection activeCell="D11" sqref="D11:D13"/>
    </sheetView>
  </sheetViews>
  <sheetFormatPr defaultRowHeight="14.5" x14ac:dyDescent="0.35"/>
  <cols>
    <col min="2" max="2" width="10.90625" customWidth="1"/>
    <col min="3" max="3" width="11.6328125" customWidth="1"/>
    <col min="4" max="4" width="14.90625" customWidth="1"/>
    <col min="5" max="5" width="13.08984375" customWidth="1"/>
  </cols>
  <sheetData>
    <row r="1" spans="1:5" x14ac:dyDescent="0.35">
      <c r="A1" t="s">
        <v>61</v>
      </c>
      <c r="B1" t="s">
        <v>63</v>
      </c>
      <c r="C1" t="s">
        <v>62</v>
      </c>
      <c r="D1" t="s">
        <v>64</v>
      </c>
      <c r="E1" t="s">
        <v>65</v>
      </c>
    </row>
    <row r="2" spans="1:5" x14ac:dyDescent="0.35">
      <c r="A2" t="s">
        <v>66</v>
      </c>
      <c r="B2" t="s">
        <v>78</v>
      </c>
      <c r="D2" t="s">
        <v>80</v>
      </c>
    </row>
    <row r="3" spans="1:5" x14ac:dyDescent="0.35">
      <c r="A3" t="s">
        <v>67</v>
      </c>
      <c r="B3" t="s">
        <v>78</v>
      </c>
      <c r="D3" t="s">
        <v>80</v>
      </c>
    </row>
    <row r="4" spans="1:5" x14ac:dyDescent="0.35">
      <c r="A4" t="s">
        <v>68</v>
      </c>
      <c r="B4" t="s">
        <v>78</v>
      </c>
      <c r="D4" t="s">
        <v>80</v>
      </c>
    </row>
    <row r="5" spans="1:5" x14ac:dyDescent="0.35">
      <c r="A5" t="s">
        <v>69</v>
      </c>
      <c r="B5" t="s">
        <v>78</v>
      </c>
      <c r="D5" t="s">
        <v>81</v>
      </c>
    </row>
    <row r="6" spans="1:5" x14ac:dyDescent="0.35">
      <c r="A6" t="s">
        <v>70</v>
      </c>
      <c r="B6" t="s">
        <v>78</v>
      </c>
      <c r="D6" t="s">
        <v>81</v>
      </c>
    </row>
    <row r="7" spans="1:5" x14ac:dyDescent="0.35">
      <c r="A7" t="s">
        <v>71</v>
      </c>
      <c r="B7" t="s">
        <v>78</v>
      </c>
      <c r="D7" t="s">
        <v>81</v>
      </c>
    </row>
    <row r="8" spans="1:5" x14ac:dyDescent="0.35">
      <c r="A8" t="s">
        <v>72</v>
      </c>
      <c r="B8" t="s">
        <v>79</v>
      </c>
      <c r="D8" t="s">
        <v>81</v>
      </c>
    </row>
    <row r="9" spans="1:5" x14ac:dyDescent="0.35">
      <c r="A9" t="s">
        <v>73</v>
      </c>
      <c r="B9" t="s">
        <v>79</v>
      </c>
      <c r="D9" t="s">
        <v>80</v>
      </c>
    </row>
    <row r="10" spans="1:5" x14ac:dyDescent="0.35">
      <c r="A10" t="s">
        <v>74</v>
      </c>
      <c r="B10" t="s">
        <v>79</v>
      </c>
      <c r="D10" t="s">
        <v>80</v>
      </c>
    </row>
    <row r="11" spans="1:5" x14ac:dyDescent="0.35">
      <c r="A11" t="s">
        <v>75</v>
      </c>
      <c r="B11" t="s">
        <v>79</v>
      </c>
      <c r="D11" t="s">
        <v>81</v>
      </c>
    </row>
    <row r="12" spans="1:5" x14ac:dyDescent="0.35">
      <c r="A12" t="s">
        <v>76</v>
      </c>
      <c r="B12" t="s">
        <v>79</v>
      </c>
      <c r="D12" t="s">
        <v>81</v>
      </c>
    </row>
    <row r="13" spans="1:5" x14ac:dyDescent="0.35">
      <c r="A13" t="s">
        <v>77</v>
      </c>
      <c r="B13" t="s">
        <v>79</v>
      </c>
      <c r="D1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Sheet5</vt:lpstr>
      <vt:lpstr>Sheet6</vt:lpstr>
      <vt:lpstr>Sheet7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marzouka youness</dc:creator>
  <cp:lastModifiedBy>marzouka youness</cp:lastModifiedBy>
  <dcterms:created xsi:type="dcterms:W3CDTF">2024-10-21T14:10:05Z</dcterms:created>
  <dcterms:modified xsi:type="dcterms:W3CDTF">2024-11-11T13:40:48Z</dcterms:modified>
</cp:coreProperties>
</file>