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Post MS\2nd Sem AY 22 - 21 Feb - Aug\RA Things\Clean\Clean 2\1 Clean 3\1 Clean 4\0 Results Ultima\0 ULTIMA _ interior 0 min\FIGURE CODES\Clean Code\"/>
    </mc:Choice>
  </mc:AlternateContent>
  <xr:revisionPtr revIDLastSave="0" documentId="13_ncr:1_{C0D62359-0302-47A7-9EA6-85ABFB147BDD}" xr6:coauthVersionLast="47" xr6:coauthVersionMax="47" xr10:uidLastSave="{00000000-0000-0000-0000-000000000000}"/>
  <bookViews>
    <workbookView xWindow="-120" yWindow="-120" windowWidth="29040" windowHeight="16440" xr2:uid="{17D05B8D-79F5-421B-A9D3-4462151FDC4B}"/>
  </bookViews>
  <sheets>
    <sheet name="Regions" sheetId="2" r:id="rId1"/>
    <sheet name="Vaccine Bran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C26" i="1"/>
  <c r="D15" i="1"/>
  <c r="C15" i="1"/>
  <c r="D21" i="1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77" i="2"/>
  <c r="L22" i="2" l="1"/>
  <c r="G22" i="2"/>
  <c r="F22" i="2"/>
  <c r="D22" i="2"/>
  <c r="C22" i="2"/>
  <c r="J22" i="2"/>
  <c r="M3" i="2"/>
  <c r="M4" i="2"/>
  <c r="N17" i="2"/>
  <c r="N3" i="2" l="1"/>
  <c r="D19" i="1"/>
  <c r="G9" i="1"/>
  <c r="H22" i="2" l="1"/>
  <c r="H24" i="2" l="1"/>
  <c r="I8" i="2"/>
  <c r="P8" i="2" l="1"/>
  <c r="O8" i="2"/>
  <c r="I4" i="2" l="1"/>
  <c r="I5" i="2"/>
  <c r="I6" i="2"/>
  <c r="I7" i="2"/>
  <c r="I9" i="2"/>
  <c r="I10" i="2"/>
  <c r="I11" i="2"/>
  <c r="I12" i="2"/>
  <c r="I13" i="2"/>
  <c r="I14" i="2"/>
  <c r="I15" i="2"/>
  <c r="I16" i="2"/>
  <c r="I17" i="2"/>
  <c r="I18" i="2"/>
  <c r="I19" i="2"/>
  <c r="P16" i="2" l="1"/>
  <c r="O16" i="2"/>
  <c r="P12" i="2"/>
  <c r="O12" i="2"/>
  <c r="P11" i="2"/>
  <c r="O11" i="2"/>
  <c r="P17" i="2"/>
  <c r="O17" i="2"/>
  <c r="P14" i="2"/>
  <c r="O14" i="2"/>
  <c r="P19" i="2"/>
  <c r="O19" i="2"/>
  <c r="P18" i="2"/>
  <c r="O18" i="2"/>
  <c r="P10" i="2"/>
  <c r="O10" i="2"/>
  <c r="P9" i="2"/>
  <c r="O9" i="2"/>
  <c r="P7" i="2"/>
  <c r="O7" i="2"/>
  <c r="P15" i="2"/>
  <c r="O15" i="2"/>
  <c r="P6" i="2"/>
  <c r="O6" i="2"/>
  <c r="P5" i="2"/>
  <c r="O5" i="2"/>
  <c r="P13" i="2"/>
  <c r="O13" i="2"/>
  <c r="P4" i="2"/>
  <c r="O4" i="2"/>
  <c r="E6" i="1"/>
  <c r="E7" i="1"/>
  <c r="G4" i="1"/>
  <c r="G5" i="1"/>
  <c r="G6" i="1"/>
  <c r="G7" i="1"/>
  <c r="G8" i="1"/>
  <c r="G3" i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8" i="2"/>
  <c r="N19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G11" i="1" l="1"/>
  <c r="C18" i="1" l="1"/>
  <c r="H12" i="1"/>
  <c r="D18" i="1" s="1"/>
  <c r="C19" i="1"/>
  <c r="D16" i="1"/>
  <c r="C17" i="1"/>
  <c r="C16" i="1"/>
  <c r="D17" i="1" l="1"/>
  <c r="J17" i="1" l="1"/>
  <c r="G26" i="2"/>
  <c r="C31" i="2" s="1"/>
  <c r="I3" i="2"/>
  <c r="H26" i="2"/>
  <c r="C30" i="2" s="1"/>
  <c r="P3" i="2" l="1"/>
  <c r="O3" i="2"/>
  <c r="I22" i="2"/>
  <c r="F26" i="2"/>
  <c r="C32" i="2" s="1"/>
  <c r="F24" i="2" l="1"/>
  <c r="C24" i="2" s="1"/>
  <c r="H29" i="2" s="1"/>
  <c r="I26" i="2"/>
  <c r="C29" i="2" s="1"/>
  <c r="H31" i="2" l="1"/>
  <c r="H30" i="2"/>
</calcChain>
</file>

<file path=xl/sharedStrings.xml><?xml version="1.0" encoding="utf-8"?>
<sst xmlns="http://schemas.openxmlformats.org/spreadsheetml/2006/main" count="273" uniqueCount="159">
  <si>
    <t>Brand</t>
  </si>
  <si>
    <t>Pfizer</t>
  </si>
  <si>
    <t>Moderna</t>
  </si>
  <si>
    <t>Janssen</t>
  </si>
  <si>
    <t>Sputnik</t>
  </si>
  <si>
    <t>Sinovac</t>
  </si>
  <si>
    <t>Astrazeneca</t>
  </si>
  <si>
    <t>Dose that Arrived</t>
  </si>
  <si>
    <t>Donated</t>
  </si>
  <si>
    <t>Covax</t>
  </si>
  <si>
    <t>Total</t>
  </si>
  <si>
    <t>Sinpharm</t>
  </si>
  <si>
    <t>Region</t>
  </si>
  <si>
    <t>CAR</t>
  </si>
  <si>
    <t>Ilocos Region</t>
  </si>
  <si>
    <t>Cagayan Valley</t>
  </si>
  <si>
    <t>Central Luzon</t>
  </si>
  <si>
    <t>Calabarzon</t>
  </si>
  <si>
    <t>Mimaropa</t>
  </si>
  <si>
    <t>Bicol</t>
  </si>
  <si>
    <t>Western Visayas</t>
  </si>
  <si>
    <t>Central Visayas</t>
  </si>
  <si>
    <t>Zamboanga Peninsula</t>
  </si>
  <si>
    <t>Northern Mindanao</t>
  </si>
  <si>
    <t>Davao Region</t>
  </si>
  <si>
    <t>Soccsksargen</t>
  </si>
  <si>
    <t>Caraga</t>
  </si>
  <si>
    <t>Barmm</t>
  </si>
  <si>
    <t>Second and Single Dose</t>
  </si>
  <si>
    <t>Booster</t>
  </si>
  <si>
    <t>Population</t>
  </si>
  <si>
    <t>18 above</t>
  </si>
  <si>
    <t>12 to 17</t>
  </si>
  <si>
    <t>5 to 11</t>
  </si>
  <si>
    <t>Infections</t>
  </si>
  <si>
    <t>Eastern Visayas</t>
  </si>
  <si>
    <t>Weight</t>
  </si>
  <si>
    <t>18 onwards</t>
  </si>
  <si>
    <t>0 t0 4</t>
  </si>
  <si>
    <t>2-Omicron</t>
  </si>
  <si>
    <t>b-Omicron</t>
  </si>
  <si>
    <t>https://www.sciencedirect.com/science/article/pii/S0140673621021838?via%3Dihub#fig1</t>
  </si>
  <si>
    <t>https://www.mdpi.com/2076-393X/10/1/23/htm</t>
  </si>
  <si>
    <t>https://khub.net/web/phe-national/public-library/-/document_library/v2WsRK3ZlEig/view_file/479607329?_com_liferay_document_library_web_portlet_DLPortlet_INSTANCE_v2WsRK3ZlEig_redirect=https%3A%2F%2Fkhub.net%3A443%2Fweb%2Fphe-national%2Fpublic-library%2F-%2Fdocument_library%2Fv2WsRK3ZlEig%2Fview%2F479607266</t>
  </si>
  <si>
    <t>https://www.thelancet.com/journals/lancet/article/PIIS0140-6736(21)01358-1/fulltext#articleInformation</t>
  </si>
  <si>
    <t>https://www.jnj.com/johnson-johnson-covid-19-vaccine-demonstrates-85-percent-effectiveness-against-hospitalization-in-south-africa-when-omicron-was-dominant#:~:text=%E2%80%9CData%20from%20the%20Sisonke%202,areas%20where%20Omicron%20is%20dominant.</t>
  </si>
  <si>
    <t>https://www.medrxiv.org/content/10.1101/2021.12.14.21267615v1</t>
  </si>
  <si>
    <t>https://assets.publishing.service.gov.uk/government/uploads/system/uploads/attachment_data/file/1045329/Vaccine_surveillance_report_week_1_2022.pdf</t>
  </si>
  <si>
    <t>https://www.bloomberg.com/news/articles/2021-12-14/j-j-shot-shows-no-neutralization-against-omicron-in-lab-study</t>
  </si>
  <si>
    <t>https://www.reuters.com/business/healthcare-pharmaceuticals/astrazeneca-shot-third-dose-works-against-omicron-study-2021-12-23/</t>
  </si>
  <si>
    <t>https://www.medrxiv.org/content/10.1101/2021.12.13.21267748v1</t>
  </si>
  <si>
    <t>https://www.biorxiv.org/content/10.1101/2021.12.12.472269v1</t>
  </si>
  <si>
    <t>https://science.thewire.in/health/two-doses-astrazeneca-vaccine-negligible-protection-omicron/</t>
  </si>
  <si>
    <t>https://www1.racgp.org.au/newsgp/clinical/omicron-a-significant-challenge-to-two-dose-vaccin</t>
  </si>
  <si>
    <t>https://www.bloomberg.com/news/articles/2021-12-23/three-sinovac-doses-fail-to-protect-against-omicron-study-shows</t>
  </si>
  <si>
    <t>https://www.financialexpress.com/lifestyle/health/sinovac-covid-19-shot-with-pfizer-booster-less-effective-against-omicron-study/2395389/</t>
  </si>
  <si>
    <t>https://www.theedgemarkets.com/article/sinovac-booster-dose-can-activate-cellular-immunity-against-omicron-variant</t>
  </si>
  <si>
    <t>https://newsaf.cgtn.com/news/2022-01-06/Sinopharm-Sinovac-prevent-severe-hospitalization-from-Omicron-report-16AmMadFuA8/index.html</t>
  </si>
  <si>
    <t>w-Omicron</t>
  </si>
  <si>
    <t>Sputnik, Astra</t>
  </si>
  <si>
    <t>Sinovac, Sinopharm</t>
  </si>
  <si>
    <t>Eligible</t>
  </si>
  <si>
    <t>Vaccinated 2 dose</t>
  </si>
  <si>
    <t>Vaccinated booster</t>
  </si>
  <si>
    <t>NCR</t>
  </si>
  <si>
    <t>MIMAROPA</t>
  </si>
  <si>
    <t>0 to 4</t>
  </si>
  <si>
    <t>CALABARZON</t>
  </si>
  <si>
    <t>SOCCKSARGEN</t>
  </si>
  <si>
    <t>BARMM</t>
  </si>
  <si>
    <t>Incidence Rate</t>
  </si>
  <si>
    <t>eligible primary vaxx rate</t>
  </si>
  <si>
    <t>eligible booster vaxx rate</t>
  </si>
  <si>
    <t>Proportion of (Total population)</t>
  </si>
  <si>
    <t>Proportion of (Eligible Population)</t>
  </si>
  <si>
    <t>ILOCOS REGION</t>
  </si>
  <si>
    <t>CAGAYAN VALLEY</t>
  </si>
  <si>
    <t>CENTRAL LUZON</t>
  </si>
  <si>
    <t>BICOL</t>
  </si>
  <si>
    <t>WESTERN VISAYAS</t>
  </si>
  <si>
    <t>CENTRAL VISAYAS</t>
  </si>
  <si>
    <t>EASTERN VISAYAS</t>
  </si>
  <si>
    <t>ZAMBOANGA</t>
  </si>
  <si>
    <t>NORTHERN MINDANAO</t>
  </si>
  <si>
    <t>DAVAO REGION</t>
  </si>
  <si>
    <t>CARAGA</t>
  </si>
  <si>
    <t>Regions</t>
  </si>
  <si>
    <t>Regions:</t>
  </si>
  <si>
    <t>Age Groups:</t>
  </si>
  <si>
    <t>I</t>
  </si>
  <si>
    <t>II</t>
  </si>
  <si>
    <t>III</t>
  </si>
  <si>
    <t>IVA</t>
  </si>
  <si>
    <t>IVB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</si>
  <si>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</si>
  <si>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</si>
  <si>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</si>
  <si>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</si>
  <si>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</si>
  <si>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</si>
  <si>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</si>
  <si>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</si>
  <si>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</si>
  <si>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Region No.</t>
  </si>
  <si>
    <t>Data 12 weeks prior</t>
  </si>
  <si>
    <t>Vaccine Data as of May 31, 2022:</t>
  </si>
  <si>
    <t>Philippine Primary Vaccination</t>
  </si>
  <si>
    <t>Philippine Booster Vaccination</t>
  </si>
  <si>
    <t>Boosted as of May 31,2022 by Age Group</t>
  </si>
  <si>
    <t>Primary</t>
  </si>
  <si>
    <t>Unvaccinated by Age Group in each Region as of May 31, 2022</t>
  </si>
  <si>
    <t>(New Cases in the last 14 Days as of May 31, 2022)</t>
  </si>
  <si>
    <t>Administered:</t>
  </si>
  <si>
    <t>Total Supply:</t>
  </si>
  <si>
    <t>: Remaining Vaccine Supply</t>
  </si>
  <si>
    <t>Proportion Supply Administered</t>
  </si>
  <si>
    <t>Proportion Supply Available</t>
  </si>
  <si>
    <t xml:space="preserve">Procured </t>
  </si>
  <si>
    <t xml:space="preserve">                                                                                                                                   will arrive                                                (from https://doh.gov.ph/node/29536)</t>
  </si>
  <si>
    <t>Age Group</t>
  </si>
  <si>
    <t>Vaccine Brand</t>
  </si>
  <si>
    <t>YES/ regular dose</t>
  </si>
  <si>
    <t>YES/ regular dose of gray cap</t>
  </si>
  <si>
    <t>YES / regular dose of orange cap</t>
  </si>
  <si>
    <t>NO</t>
  </si>
  <si>
    <t>N/A</t>
  </si>
  <si>
    <t>YES/ regular single dose</t>
  </si>
  <si>
    <t>Astrazeneca/Sputnik V</t>
  </si>
  <si>
    <t>YES/regular dose</t>
  </si>
  <si>
    <t xml:space="preserve"> </t>
  </si>
  <si>
    <t>references</t>
  </si>
  <si>
    <t>pfizer and moderna</t>
  </si>
  <si>
    <t>https://www.goodrx.com/conditions/covid-19/how-effective-are-covid-19-vaccines</t>
  </si>
  <si>
    <t>pfizer,moderna and astra</t>
  </si>
  <si>
    <t>https://www.nejm.org/doi/full/10.1056/NEJMoa2119451</t>
  </si>
  <si>
    <t>https://www.healthline.com/health-news/by-the-numbers-covid-19-vaccines-and-omicron#Pfizer-booster-vs.-Omicron</t>
  </si>
  <si>
    <t>janssen</t>
  </si>
  <si>
    <t>https://edition.cnn.com/2021/12/30/health/jj-covid-booster-omicron/index.html</t>
  </si>
  <si>
    <t>https://aci.health.nsw.gov.au/covid-19/critical-intelligence-unit/covid-19-vaccines</t>
  </si>
  <si>
    <t>https://www.nejm.org/doi/full/10.1056/NEJMoa2117608</t>
  </si>
  <si>
    <t>janssen(updated) assumed wane rate</t>
  </si>
  <si>
    <t>sinovac</t>
  </si>
  <si>
    <t>https://www.pharmaceutical-technology.com/news/covid-omicron-sinovac-children/</t>
  </si>
  <si>
    <t>https://newsinfo.inquirer.net/1568019/fwd-sinovacs-covid-19-vaccine-may-now-be-used-for-kids?fbclid=IwAR3X0tEUHL5LKKcMAdZZu2dpq9eS2kDKV9yXrAVUreDrlULQrKl20E6kNrs</t>
  </si>
  <si>
    <t>http://www.sinovac.com/news/shownews.php?id=1421&amp;lang=en</t>
  </si>
  <si>
    <t>https://www.wsj.com/articles/hong-kong-data-show-benefit-to-third-shot-of-sinovac-in-preventing-omicron-deaths-11647952641</t>
  </si>
  <si>
    <t>wane and booster sinovac</t>
  </si>
  <si>
    <t>https://www.nature.com/articles/d41586-021-02796-w</t>
  </si>
  <si>
    <t>sputnik (updated)</t>
  </si>
  <si>
    <t>https://www.livemint.com/science/news/sputnik-v-75-effective-against-omicron-may-increase-to-100-if-vaccine-developer-read-here-11642496392221.html</t>
  </si>
  <si>
    <t>pfizer and sinovac new</t>
  </si>
  <si>
    <t>https://www.ijidonline.com/article/S1201-9712(22)00167-9/fulltext</t>
  </si>
  <si>
    <t>https://www.medrxiv.org/content/10.1101/2022.03.22.22272769v1</t>
  </si>
  <si>
    <t>https://www.nytimes.com/2022/03/23/health/sinovac-coronavirus-booster-hong-kong.html</t>
  </si>
  <si>
    <t>https://www.forbes.com/sites/siladityaray/2021/12/16/chinas-sinovac-claims-its-booster-shot-offers-94-protection-against-omicron-after-hong-kong-study-raises-alarm/?sh=11e828306f4d</t>
  </si>
  <si>
    <t>booster pfizer 12-17</t>
  </si>
  <si>
    <t>https://www.health.gov.au/news/atagi-recommendations-for-use-of-pfizer-covid-19-vaccine-as-a-booster-dose-in-adolescents-aged-16-17-years</t>
  </si>
  <si>
    <t>https://www.cdc.gov/mmwr/volumes/71/wr/mm7109e3.htm#:~:text=that%20included%20zero.-,Among%20adolescents%20aged%2012%E2%80%9315%20and%2016%E2%80%9317%20years%2C,those%20aged%2012%E2%80%9317%20years.</t>
  </si>
  <si>
    <t>Effectiveness Against Infection to Covid19 Omicront Variant (as of May 31,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</si>
</sst>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-* #,##0_-;\-* #,##0_-;_-* &quot;-&quot;??_-;_-@_-"/>
    <numFmt numFmtId="165" formatCode="_-* #,##0.00000_-;\-* #,##0.00000_-;_-* &quot;-&quot;??_-;_-@_-"/>
    <numFmt numFmtId="166" formatCode="_-* #,##0.0_-;\-* #,##0.0_-;_-* &quot;-&quot;?_-;_-@_-"/>
    <numFmt numFmtId="167" formatCode="0.0000"/>
    <numFmt numFmtId="168" formatCode="_-* #,##0.0000000_-;\-* #,##0.0000000_-;_-* &quot;-&quot;??_-;_-@_-"/>
    <numFmt numFmtId="170" formatCode="_-* #,##0.0000_-;\-* #,##0.0000_-;_-* &quot;-&quot;??_-;_-@_-"/>
    <numFmt numFmtId="171" formatCode="_-* #,##0.000000_-;\-* #,##0.000000_-;_-* &quot;-&quot;??_-;_-@_-"/>
    <numFmt numFmtId="172" formatCode="yyyy\-mm\-dd;@"/>
    <numFmt numFmtId="173" formatCode="0.000%"/>
    <numFmt numFmtId="183" formatCode="_-* #,##0.00000000_-;\-* #,##0.00000000_-;_-* &quot;-&quot;??_-;_-@_-"/>
    <numFmt numFmtId="188" formatCode="[$-3409]dd\ mmmm\,\ yyyy;@"/>
    <numFmt numFmtId="192" formatCode="0.000000000000"/>
    <numFmt numFmtId="196" formatCode="_-* #,##0.000000000000_-;\-* #,##0.0000000000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17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43" fontId="0" fillId="0" borderId="0" xfId="2" applyFont="1"/>
    <xf numFmtId="4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2" fontId="0" fillId="0" borderId="0" xfId="0" applyNumberFormat="1"/>
    <xf numFmtId="164" fontId="0" fillId="0" borderId="0" xfId="2" applyNumberFormat="1" applyFont="1"/>
    <xf numFmtId="165" fontId="0" fillId="0" borderId="0" xfId="0" applyNumberFormat="1"/>
    <xf numFmtId="164" fontId="4" fillId="0" borderId="0" xfId="3" applyNumberFormat="1" applyFont="1"/>
    <xf numFmtId="166" fontId="0" fillId="0" borderId="0" xfId="0" applyNumberForma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0" fontId="0" fillId="0" borderId="0" xfId="0"/>
    <xf numFmtId="164" fontId="4" fillId="0" borderId="0" xfId="3" applyNumberFormat="1" applyFont="1"/>
    <xf numFmtId="0" fontId="0" fillId="0" borderId="0" xfId="0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  <xf numFmtId="170" fontId="0" fillId="0" borderId="0" xfId="0" applyNumberFormat="1"/>
    <xf numFmtId="171" fontId="4" fillId="0" borderId="0" xfId="3" applyNumberFormat="1" applyFont="1"/>
    <xf numFmtId="165" fontId="4" fillId="0" borderId="0" xfId="3" applyNumberFormat="1" applyFont="1" applyAlignment="1">
      <alignment horizontal="left" indent="1"/>
    </xf>
    <xf numFmtId="171" fontId="0" fillId="0" borderId="0" xfId="0" applyNumberFormat="1"/>
    <xf numFmtId="14" fontId="0" fillId="0" borderId="0" xfId="0" applyNumberFormat="1"/>
    <xf numFmtId="0" fontId="0" fillId="0" borderId="0" xfId="2" applyNumberFormat="1" applyFont="1"/>
    <xf numFmtId="172" fontId="0" fillId="0" borderId="0" xfId="0" applyNumberFormat="1"/>
    <xf numFmtId="15" fontId="0" fillId="0" borderId="0" xfId="0" applyNumberFormat="1"/>
    <xf numFmtId="173" fontId="0" fillId="0" borderId="0" xfId="5" applyNumberFormat="1" applyFont="1"/>
    <xf numFmtId="0" fontId="1" fillId="0" borderId="0" xfId="0" applyFont="1" applyAlignment="1">
      <alignment horizontal="center" vertical="center"/>
    </xf>
    <xf numFmtId="10" fontId="0" fillId="0" borderId="0" xfId="5" applyNumberFormat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18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88" fontId="0" fillId="0" borderId="0" xfId="0" applyNumberFormat="1"/>
    <xf numFmtId="43" fontId="1" fillId="0" borderId="0" xfId="2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0" xfId="0" applyNumberFormat="1" applyAlignment="1">
      <alignment horizontal="center" vertical="center"/>
    </xf>
    <xf numFmtId="1" fontId="0" fillId="0" borderId="0" xfId="2" applyNumberFormat="1" applyFont="1"/>
    <xf numFmtId="43" fontId="1" fillId="0" borderId="0" xfId="2" applyFont="1" applyAlignment="1">
      <alignment horizontal="center"/>
    </xf>
    <xf numFmtId="192" fontId="0" fillId="0" borderId="0" xfId="0" applyNumberFormat="1"/>
    <xf numFmtId="196" fontId="0" fillId="0" borderId="0" xfId="0" applyNumberFormat="1"/>
    <xf numFmtId="0" fontId="1" fillId="0" borderId="1" xfId="0" applyFont="1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7" fillId="0" borderId="4" xfId="0" applyFont="1" applyBorder="1" applyAlignment="1">
      <alignment horizontal="center" vertical="center" wrapText="1"/>
    </xf>
    <xf numFmtId="17" fontId="7" fillId="0" borderId="4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textRotation="90"/>
    </xf>
    <xf numFmtId="0" fontId="0" fillId="0" borderId="0" xfId="0" applyBorder="1"/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6">
    <cellStyle name="Comma" xfId="2" builtinId="3"/>
    <cellStyle name="Comma 2" xfId="3" xr:uid="{9622EACB-965C-4DC7-BF59-F34F8F4EB003}"/>
    <cellStyle name="Hyperlink" xfId="1" builtinId="8"/>
    <cellStyle name="Normal" xfId="0" builtinId="0"/>
    <cellStyle name="Normal 3" xfId="4" xr:uid="{29A4F754-4ABB-4283-9EB8-5A2F35475E0E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alth.gov.au/news/atagi-recommendations-for-use-of-pfizer-covid-19-vaccine-as-a-booster-dose-in-adolescents-aged-16-17-years" TargetMode="External"/><Relationship Id="rId13" Type="http://schemas.openxmlformats.org/officeDocument/2006/relationships/hyperlink" Target="https://www.mdpi.com/2076-393X/10/1/23/htm" TargetMode="External"/><Relationship Id="rId3" Type="http://schemas.openxmlformats.org/officeDocument/2006/relationships/hyperlink" Target="https://www.ijidonline.com/article/S1201-9712(22)00167-9/fulltext" TargetMode="External"/><Relationship Id="rId7" Type="http://schemas.openxmlformats.org/officeDocument/2006/relationships/hyperlink" Target="https://aci.health.nsw.gov.au/covid-19/critical-intelligence-unit/covid-19-vaccines" TargetMode="External"/><Relationship Id="rId12" Type="http://schemas.openxmlformats.org/officeDocument/2006/relationships/hyperlink" Target="https://www.sciencedirect.com/science/article/pii/S0140673621021838?via%3Dihub" TargetMode="External"/><Relationship Id="rId2" Type="http://schemas.openxmlformats.org/officeDocument/2006/relationships/hyperlink" Target="https://www.nature.com/articles/d41586-021-02796-w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goodrx.com/conditions/covid-19/how-effective-are-covid-19-vaccines" TargetMode="External"/><Relationship Id="rId6" Type="http://schemas.openxmlformats.org/officeDocument/2006/relationships/hyperlink" Target="http://www.sinovac.com/news/shownews.php?id=1421&amp;lang=en" TargetMode="External"/><Relationship Id="rId11" Type="http://schemas.openxmlformats.org/officeDocument/2006/relationships/hyperlink" Target="https://www.medrxiv.org/content/10.1101/2021.12.14.21267615v1" TargetMode="External"/><Relationship Id="rId5" Type="http://schemas.openxmlformats.org/officeDocument/2006/relationships/hyperlink" Target="https://www.pharmaceutical-technology.com/news/covid-omicron-sinovac-children/" TargetMode="External"/><Relationship Id="rId15" Type="http://schemas.openxmlformats.org/officeDocument/2006/relationships/hyperlink" Target="https://www.bloomberg.com/news/articles/2021-12-23/three-sinovac-doses-fail-to-protect-against-omicron-study-shows" TargetMode="External"/><Relationship Id="rId10" Type="http://schemas.openxmlformats.org/officeDocument/2006/relationships/hyperlink" Target="https://www.nejm.org/doi/full/10.1056/NEJMoa2119451" TargetMode="External"/><Relationship Id="rId4" Type="http://schemas.openxmlformats.org/officeDocument/2006/relationships/hyperlink" Target="https://www.medrxiv.org/content/10.1101/2022.03.22.22272769v1" TargetMode="External"/><Relationship Id="rId9" Type="http://schemas.openxmlformats.org/officeDocument/2006/relationships/hyperlink" Target="https://www.cdc.gov/mmwr/volumes/71/wr/mm7109e3.htm" TargetMode="External"/><Relationship Id="rId14" Type="http://schemas.openxmlformats.org/officeDocument/2006/relationships/hyperlink" Target="https://www.medrxiv.org/content/10.1101/2021.12.13.21267748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7B5F-9B61-4794-8F9D-BA69ACB0D244}">
  <dimension ref="A1:DJ94"/>
  <sheetViews>
    <sheetView tabSelected="1" workbookViewId="0">
      <selection activeCell="B1" sqref="B1:B2"/>
    </sheetView>
  </sheetViews>
  <sheetFormatPr defaultRowHeight="15" x14ac:dyDescent="0.25"/>
  <cols>
    <col min="1" max="1" width="14.42578125" style="38" customWidth="1"/>
    <col min="2" max="2" width="23.140625" customWidth="1"/>
    <col min="3" max="3" width="21.7109375" customWidth="1"/>
    <col min="4" max="4" width="20.140625" customWidth="1"/>
    <col min="5" max="5" width="2.5703125" style="36" customWidth="1"/>
    <col min="6" max="6" width="15.28515625" style="38" customWidth="1"/>
    <col min="7" max="7" width="17.28515625" customWidth="1"/>
    <col min="8" max="8" width="21.42578125" bestFit="1" customWidth="1"/>
    <col min="9" max="9" width="19.85546875" customWidth="1"/>
    <col min="10" max="10" width="22" customWidth="1"/>
    <col min="11" max="11" width="1.5703125" style="36" customWidth="1"/>
    <col min="12" max="12" width="16.7109375" customWidth="1"/>
    <col min="13" max="13" width="11.5703125" bestFit="1" customWidth="1"/>
    <col min="14" max="14" width="14.7109375" bestFit="1" customWidth="1"/>
    <col min="15" max="15" width="11.7109375" customWidth="1"/>
    <col min="16" max="16" width="12" customWidth="1"/>
    <col min="17" max="17" width="12.85546875" customWidth="1"/>
    <col min="18" max="18" width="13.28515625" bestFit="1" customWidth="1"/>
    <col min="19" max="19" width="16.85546875" customWidth="1"/>
    <col min="20" max="20" width="14.28515625" bestFit="1" customWidth="1"/>
    <col min="21" max="21" width="11.5703125" bestFit="1" customWidth="1"/>
    <col min="22" max="23" width="13.28515625" bestFit="1" customWidth="1"/>
    <col min="24" max="24" width="14.42578125" bestFit="1" customWidth="1"/>
    <col min="25" max="25" width="13.28515625" bestFit="1" customWidth="1"/>
    <col min="26" max="26" width="14.85546875" customWidth="1"/>
    <col min="27" max="27" width="14.28515625" bestFit="1" customWidth="1"/>
    <col min="28" max="28" width="19" bestFit="1" customWidth="1"/>
    <col min="29" max="29" width="13.28515625" bestFit="1" customWidth="1"/>
    <col min="30" max="30" width="15.7109375" bestFit="1" customWidth="1"/>
    <col min="31" max="31" width="14.5703125" bestFit="1" customWidth="1"/>
    <col min="32" max="32" width="14.7109375" bestFit="1" customWidth="1"/>
    <col min="33" max="33" width="14.28515625" bestFit="1" customWidth="1"/>
    <col min="34" max="34" width="18.7109375" bestFit="1" customWidth="1"/>
    <col min="35" max="38" width="13.28515625" bestFit="1" customWidth="1"/>
    <col min="39" max="39" width="11.5703125" bestFit="1" customWidth="1"/>
    <col min="40" max="40" width="13.28515625" customWidth="1"/>
    <col min="41" max="41" width="13.28515625" bestFit="1" customWidth="1"/>
    <col min="42" max="42" width="14.140625" customWidth="1"/>
    <col min="43" max="43" width="14.42578125" customWidth="1"/>
    <col min="44" max="44" width="11" customWidth="1"/>
    <col min="45" max="46" width="13.28515625" bestFit="1" customWidth="1"/>
    <col min="47" max="47" width="16.28515625" customWidth="1"/>
    <col min="48" max="48" width="13.28515625" customWidth="1"/>
    <col min="49" max="49" width="13.85546875" customWidth="1"/>
    <col min="50" max="52" width="11.5703125" bestFit="1" customWidth="1"/>
    <col min="53" max="53" width="13.28515625" bestFit="1" customWidth="1"/>
    <col min="54" max="54" width="10.7109375" customWidth="1"/>
    <col min="55" max="55" width="10.42578125" customWidth="1"/>
    <col min="56" max="56" width="13.28515625" bestFit="1" customWidth="1"/>
    <col min="57" max="57" width="11.5703125" bestFit="1" customWidth="1"/>
    <col min="58" max="58" width="11.7109375" bestFit="1" customWidth="1"/>
    <col min="59" max="59" width="13.42578125" bestFit="1" customWidth="1"/>
    <col min="60" max="60" width="14.5703125" customWidth="1"/>
    <col min="61" max="61" width="11.28515625" customWidth="1"/>
    <col min="62" max="63" width="13.28515625" bestFit="1" customWidth="1"/>
    <col min="64" max="64" width="11.5703125" bestFit="1" customWidth="1"/>
    <col min="65" max="65" width="13.28515625" bestFit="1" customWidth="1"/>
    <col min="66" max="66" width="14.7109375" customWidth="1"/>
    <col min="67" max="67" width="10.7109375" customWidth="1"/>
    <col min="68" max="69" width="13.28515625" bestFit="1" customWidth="1"/>
    <col min="70" max="70" width="11.5703125" bestFit="1" customWidth="1"/>
    <col min="71" max="71" width="13.28515625" bestFit="1" customWidth="1"/>
    <col min="72" max="72" width="14" customWidth="1"/>
    <col min="73" max="73" width="10.5703125" customWidth="1"/>
    <col min="74" max="74" width="13.28515625" bestFit="1" customWidth="1"/>
    <col min="75" max="76" width="11.5703125" bestFit="1" customWidth="1"/>
    <col min="77" max="77" width="13.28515625" bestFit="1" customWidth="1"/>
    <col min="78" max="78" width="13.5703125" customWidth="1"/>
    <col min="79" max="79" width="11.7109375" customWidth="1"/>
    <col min="80" max="80" width="13.28515625" bestFit="1" customWidth="1"/>
    <col min="81" max="81" width="11.5703125" bestFit="1" customWidth="1"/>
    <col min="82" max="83" width="13.7109375" bestFit="1" customWidth="1"/>
    <col min="84" max="84" width="13.5703125" customWidth="1"/>
    <col min="85" max="85" width="10.85546875" customWidth="1"/>
    <col min="86" max="86" width="13.28515625" bestFit="1" customWidth="1"/>
    <col min="87" max="88" width="11.5703125" bestFit="1" customWidth="1"/>
    <col min="89" max="89" width="13.28515625" bestFit="1" customWidth="1"/>
    <col min="90" max="90" width="13.42578125" customWidth="1"/>
    <col min="91" max="91" width="12.140625" customWidth="1"/>
    <col min="92" max="92" width="13.28515625" bestFit="1" customWidth="1"/>
    <col min="93" max="94" width="11.5703125" bestFit="1" customWidth="1"/>
    <col min="95" max="95" width="13.28515625" bestFit="1" customWidth="1"/>
    <col min="96" max="96" width="13" customWidth="1"/>
    <col min="97" max="97" width="11" customWidth="1"/>
    <col min="98" max="98" width="13.28515625" bestFit="1" customWidth="1"/>
    <col min="99" max="100" width="11.5703125" bestFit="1" customWidth="1"/>
    <col min="101" max="101" width="13.28515625" bestFit="1" customWidth="1"/>
    <col min="102" max="102" width="12.85546875" customWidth="1"/>
    <col min="103" max="103" width="10.5703125" bestFit="1" customWidth="1"/>
    <col min="104" max="106" width="11.5703125" bestFit="1" customWidth="1"/>
    <col min="107" max="107" width="13.28515625" bestFit="1" customWidth="1"/>
    <col min="108" max="108" width="13.28515625" customWidth="1"/>
    <col min="109" max="109" width="11.5703125" bestFit="1" customWidth="1"/>
    <col min="110" max="110" width="13.28515625" bestFit="1" customWidth="1"/>
    <col min="111" max="111" width="11.5703125" bestFit="1" customWidth="1"/>
    <col min="112" max="112" width="11.7109375" bestFit="1" customWidth="1"/>
    <col min="113" max="113" width="13.42578125" bestFit="1" customWidth="1"/>
    <col min="114" max="114" width="12.85546875" customWidth="1"/>
  </cols>
  <sheetData>
    <row r="1" spans="1:40" x14ac:dyDescent="0.25">
      <c r="A1" s="79" t="s">
        <v>103</v>
      </c>
      <c r="B1" s="72" t="s">
        <v>12</v>
      </c>
      <c r="C1" s="72" t="s">
        <v>28</v>
      </c>
      <c r="D1" s="72" t="s">
        <v>29</v>
      </c>
      <c r="E1" s="13"/>
      <c r="F1" s="13"/>
      <c r="G1" s="73" t="s">
        <v>30</v>
      </c>
      <c r="H1" s="73"/>
      <c r="I1" s="73"/>
      <c r="J1" s="73"/>
      <c r="K1" s="14"/>
      <c r="L1" s="72" t="s">
        <v>34</v>
      </c>
      <c r="M1" s="72" t="s">
        <v>36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40" x14ac:dyDescent="0.25">
      <c r="A2" s="79"/>
      <c r="B2" s="72"/>
      <c r="C2" s="72"/>
      <c r="D2" s="72"/>
      <c r="E2" s="13"/>
      <c r="F2" s="3" t="s">
        <v>66</v>
      </c>
      <c r="G2" s="3" t="s">
        <v>33</v>
      </c>
      <c r="H2" s="4" t="s">
        <v>32</v>
      </c>
      <c r="I2" s="4" t="s">
        <v>31</v>
      </c>
      <c r="J2" s="1" t="s">
        <v>10</v>
      </c>
      <c r="K2" s="1"/>
      <c r="L2" s="72"/>
      <c r="M2" s="72"/>
      <c r="O2" t="s">
        <v>71</v>
      </c>
      <c r="P2" t="s">
        <v>72</v>
      </c>
      <c r="W2" s="8"/>
    </row>
    <row r="3" spans="1:40" x14ac:dyDescent="0.25">
      <c r="A3" s="38" t="s">
        <v>13</v>
      </c>
      <c r="B3" t="s">
        <v>13</v>
      </c>
      <c r="C3" s="6">
        <v>1406981</v>
      </c>
      <c r="D3" s="6">
        <v>331506</v>
      </c>
      <c r="E3" s="6"/>
      <c r="F3" s="40">
        <v>182265</v>
      </c>
      <c r="G3">
        <v>250402</v>
      </c>
      <c r="H3">
        <v>209033</v>
      </c>
      <c r="I3" s="10">
        <f>J3-(G3+H3+F3)</f>
        <v>1181019</v>
      </c>
      <c r="J3" s="19">
        <v>1822719</v>
      </c>
      <c r="K3" s="37"/>
      <c r="L3">
        <v>94067</v>
      </c>
      <c r="M3">
        <f>L3/J3</f>
        <v>5.1608064655056539E-2</v>
      </c>
      <c r="N3" s="68">
        <f>C3/J3</f>
        <v>0.77191327900789974</v>
      </c>
      <c r="O3" s="68">
        <f>C3/(G3+H3+I3)</f>
        <v>0.85767781358087458</v>
      </c>
      <c r="P3" s="70">
        <f>D3/(G3+H3+I3)</f>
        <v>0.20208186270386125</v>
      </c>
      <c r="T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40" x14ac:dyDescent="0.25">
      <c r="A4" s="38" t="s">
        <v>89</v>
      </c>
      <c r="B4" t="s">
        <v>14</v>
      </c>
      <c r="C4" s="6">
        <v>3812167</v>
      </c>
      <c r="D4" s="6">
        <v>806558</v>
      </c>
      <c r="E4" s="6"/>
      <c r="F4" s="41">
        <v>504579</v>
      </c>
      <c r="G4">
        <v>726542</v>
      </c>
      <c r="H4">
        <v>600107</v>
      </c>
      <c r="I4" s="10">
        <f t="shared" ref="I4:I19" si="0">J4-(G4+H4+F4)</f>
        <v>3481995</v>
      </c>
      <c r="J4" s="21">
        <v>5313223</v>
      </c>
      <c r="K4" s="37"/>
      <c r="L4">
        <v>107182</v>
      </c>
      <c r="M4">
        <f t="shared" ref="M4:M19" si="1">L4/J4</f>
        <v>2.0172689909683822E-2</v>
      </c>
      <c r="N4" s="68">
        <f t="shared" ref="N4:N19" si="2">C4/J4</f>
        <v>0.71748673074704372</v>
      </c>
      <c r="O4" s="68">
        <f t="shared" ref="O4:O19" si="3">C4/(G4+H4+I4)</f>
        <v>0.79277380483978432</v>
      </c>
      <c r="P4" s="70">
        <f t="shared" ref="P4:P19" si="4">D4/(G4+H4+I4)</f>
        <v>0.16773086134053591</v>
      </c>
      <c r="Q4" s="7"/>
      <c r="S4" s="7"/>
      <c r="T4" s="6"/>
      <c r="V4" s="10"/>
      <c r="W4" s="11"/>
      <c r="X4" s="11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N4" s="10"/>
    </row>
    <row r="5" spans="1:40" x14ac:dyDescent="0.25">
      <c r="A5" s="38" t="s">
        <v>90</v>
      </c>
      <c r="B5" t="s">
        <v>15</v>
      </c>
      <c r="C5" s="6">
        <v>2598984</v>
      </c>
      <c r="D5" s="6">
        <v>471024</v>
      </c>
      <c r="E5" s="6"/>
      <c r="F5" s="42">
        <v>359816</v>
      </c>
      <c r="G5">
        <v>508628</v>
      </c>
      <c r="H5">
        <v>412131</v>
      </c>
      <c r="I5" s="10">
        <f t="shared" si="0"/>
        <v>2413089</v>
      </c>
      <c r="J5" s="22">
        <v>3693664</v>
      </c>
      <c r="K5" s="37"/>
      <c r="L5">
        <v>139830</v>
      </c>
      <c r="M5">
        <f t="shared" si="1"/>
        <v>3.7856718965233439E-2</v>
      </c>
      <c r="N5" s="68">
        <f t="shared" si="2"/>
        <v>0.70363303213286321</v>
      </c>
      <c r="O5" s="68">
        <f t="shared" si="3"/>
        <v>0.77957483364568514</v>
      </c>
      <c r="P5" s="70">
        <f t="shared" si="4"/>
        <v>0.14128538553647316</v>
      </c>
      <c r="Q5" s="7"/>
      <c r="S5" s="7"/>
      <c r="T5" s="6"/>
      <c r="V5" s="10"/>
      <c r="W5" s="11"/>
      <c r="X5" s="11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40" x14ac:dyDescent="0.25">
      <c r="A6" s="38" t="s">
        <v>91</v>
      </c>
      <c r="B6" t="s">
        <v>16</v>
      </c>
      <c r="C6" s="6">
        <v>8316004</v>
      </c>
      <c r="D6" s="6">
        <v>2028462</v>
      </c>
      <c r="E6" s="6"/>
      <c r="F6" s="43">
        <v>1133739</v>
      </c>
      <c r="G6">
        <v>1622454</v>
      </c>
      <c r="H6">
        <v>1391895</v>
      </c>
      <c r="I6" s="10">
        <f t="shared" si="0"/>
        <v>8365759</v>
      </c>
      <c r="J6" s="23">
        <v>12513847</v>
      </c>
      <c r="K6" s="37"/>
      <c r="L6">
        <v>295865</v>
      </c>
      <c r="M6">
        <f t="shared" si="1"/>
        <v>2.3643009220106335E-2</v>
      </c>
      <c r="N6" s="68">
        <f t="shared" si="2"/>
        <v>0.66454416455627119</v>
      </c>
      <c r="O6" s="68">
        <f t="shared" si="3"/>
        <v>0.73074912821565485</v>
      </c>
      <c r="P6" s="70">
        <f t="shared" si="4"/>
        <v>0.1782462872935828</v>
      </c>
      <c r="Q6" s="7"/>
      <c r="S6" s="7"/>
      <c r="T6" s="6"/>
      <c r="V6" s="10"/>
      <c r="W6" s="11"/>
      <c r="X6" s="11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40" x14ac:dyDescent="0.25">
      <c r="A7" s="38" t="s">
        <v>92</v>
      </c>
      <c r="B7" t="s">
        <v>17</v>
      </c>
      <c r="C7" s="6">
        <v>10326153</v>
      </c>
      <c r="D7" s="6">
        <v>2178793</v>
      </c>
      <c r="E7" s="6"/>
      <c r="F7" s="44">
        <v>1532096</v>
      </c>
      <c r="G7">
        <v>2160138</v>
      </c>
      <c r="H7">
        <v>1836230</v>
      </c>
      <c r="I7" s="10">
        <f t="shared" si="0"/>
        <v>10832643</v>
      </c>
      <c r="J7" s="24">
        <v>16361107</v>
      </c>
      <c r="K7" s="37"/>
      <c r="L7">
        <v>528841</v>
      </c>
      <c r="M7">
        <f t="shared" si="1"/>
        <v>3.2323057357915942E-2</v>
      </c>
      <c r="N7" s="68">
        <f t="shared" si="2"/>
        <v>0.6311402400827768</v>
      </c>
      <c r="O7" s="68">
        <f t="shared" si="3"/>
        <v>0.6963480571968016</v>
      </c>
      <c r="P7" s="70">
        <f t="shared" si="4"/>
        <v>0.14692773509979862</v>
      </c>
      <c r="Q7" s="7"/>
      <c r="S7" s="7"/>
      <c r="T7" s="6"/>
      <c r="V7" s="10"/>
      <c r="W7" s="11"/>
      <c r="X7" s="11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40" x14ac:dyDescent="0.25">
      <c r="A8" s="38" t="s">
        <v>64</v>
      </c>
      <c r="B8" t="s">
        <v>64</v>
      </c>
      <c r="C8" s="6">
        <v>12282089</v>
      </c>
      <c r="D8" s="6">
        <v>3932311</v>
      </c>
      <c r="E8" s="6"/>
      <c r="F8" s="45">
        <v>1193687</v>
      </c>
      <c r="G8">
        <v>1728047</v>
      </c>
      <c r="H8">
        <v>1463596</v>
      </c>
      <c r="I8" s="10">
        <f t="shared" si="0"/>
        <v>9580893</v>
      </c>
      <c r="J8" s="25">
        <v>13966223</v>
      </c>
      <c r="K8" s="37"/>
      <c r="L8">
        <v>962321</v>
      </c>
      <c r="M8">
        <f t="shared" si="1"/>
        <v>6.8903453711142953E-2</v>
      </c>
      <c r="N8" s="68">
        <f t="shared" si="2"/>
        <v>0.87941378281014126</v>
      </c>
      <c r="O8" s="68">
        <f t="shared" si="3"/>
        <v>0.96160143921301144</v>
      </c>
      <c r="P8" s="70">
        <f t="shared" si="4"/>
        <v>0.30787237554076968</v>
      </c>
      <c r="Q8" s="7"/>
      <c r="S8" s="7"/>
      <c r="T8" s="6"/>
      <c r="V8" s="10"/>
      <c r="W8" s="11"/>
      <c r="X8" s="11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40" x14ac:dyDescent="0.25">
      <c r="A9" s="38" t="s">
        <v>93</v>
      </c>
      <c r="B9" t="s">
        <v>18</v>
      </c>
      <c r="C9" s="6">
        <v>1915237</v>
      </c>
      <c r="D9" s="6">
        <v>239329</v>
      </c>
      <c r="E9" s="6"/>
      <c r="F9" s="46">
        <v>373708</v>
      </c>
      <c r="G9">
        <v>515742</v>
      </c>
      <c r="H9">
        <v>401638</v>
      </c>
      <c r="I9" s="10">
        <f t="shared" si="0"/>
        <v>1921123</v>
      </c>
      <c r="J9" s="26">
        <v>3212211</v>
      </c>
      <c r="K9" s="37"/>
      <c r="L9">
        <v>38198</v>
      </c>
      <c r="M9">
        <f t="shared" si="1"/>
        <v>1.1891497787660897E-2</v>
      </c>
      <c r="N9" s="68">
        <f t="shared" si="2"/>
        <v>0.5962363618081129</v>
      </c>
      <c r="O9" s="68">
        <f t="shared" si="3"/>
        <v>0.67473488666385062</v>
      </c>
      <c r="P9" s="70">
        <f t="shared" si="4"/>
        <v>8.4315218268220957E-2</v>
      </c>
      <c r="Q9" s="7"/>
      <c r="S9" s="7"/>
      <c r="T9" s="6"/>
      <c r="V9" s="10"/>
      <c r="W9" s="11"/>
      <c r="X9" s="11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40" x14ac:dyDescent="0.25">
      <c r="A10" s="38" t="s">
        <v>94</v>
      </c>
      <c r="B10" t="s">
        <v>19</v>
      </c>
      <c r="C10" s="6">
        <v>3516032</v>
      </c>
      <c r="D10" s="6">
        <v>397455</v>
      </c>
      <c r="E10" s="6"/>
      <c r="F10" s="47">
        <v>728612</v>
      </c>
      <c r="G10">
        <v>978616</v>
      </c>
      <c r="H10">
        <v>780704</v>
      </c>
      <c r="I10" s="10">
        <f t="shared" si="0"/>
        <v>3704992</v>
      </c>
      <c r="J10" s="27">
        <v>6192924</v>
      </c>
      <c r="K10" s="37"/>
      <c r="L10">
        <v>53204</v>
      </c>
      <c r="M10">
        <f t="shared" si="1"/>
        <v>8.5910952564572079E-3</v>
      </c>
      <c r="N10" s="68">
        <f t="shared" si="2"/>
        <v>0.56774990295375816</v>
      </c>
      <c r="O10" s="68">
        <f t="shared" si="3"/>
        <v>0.64345374129442101</v>
      </c>
      <c r="P10" s="70">
        <f t="shared" si="4"/>
        <v>7.2736512849193094E-2</v>
      </c>
      <c r="Q10" s="7"/>
      <c r="S10" s="7"/>
      <c r="T10" s="6"/>
      <c r="V10" s="10"/>
      <c r="W10" s="11"/>
      <c r="X10" s="11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40" x14ac:dyDescent="0.25">
      <c r="A11" s="38" t="s">
        <v>95</v>
      </c>
      <c r="B11" t="s">
        <v>20</v>
      </c>
      <c r="C11" s="6">
        <v>5089905</v>
      </c>
      <c r="D11" s="6">
        <v>741409</v>
      </c>
      <c r="E11" s="6"/>
      <c r="F11" s="48">
        <v>770284</v>
      </c>
      <c r="G11">
        <v>1081841</v>
      </c>
      <c r="H11">
        <v>901074</v>
      </c>
      <c r="I11" s="10">
        <f t="shared" si="0"/>
        <v>5217352</v>
      </c>
      <c r="J11" s="28">
        <v>7970551</v>
      </c>
      <c r="K11" s="37"/>
      <c r="L11">
        <v>154327</v>
      </c>
      <c r="M11">
        <f t="shared" si="1"/>
        <v>1.9362149492550766E-2</v>
      </c>
      <c r="N11" s="68">
        <f t="shared" si="2"/>
        <v>0.63858885038186197</v>
      </c>
      <c r="O11" s="68">
        <f t="shared" si="3"/>
        <v>0.70690503560492968</v>
      </c>
      <c r="P11" s="70">
        <f t="shared" si="4"/>
        <v>0.10296965376422847</v>
      </c>
      <c r="Q11" s="7"/>
      <c r="S11" s="7"/>
      <c r="T11" s="6"/>
      <c r="V11" s="10"/>
      <c r="W11" s="11"/>
      <c r="X11" s="11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40" x14ac:dyDescent="0.25">
      <c r="A12" s="38" t="s">
        <v>96</v>
      </c>
      <c r="B12" t="s">
        <v>21</v>
      </c>
      <c r="C12" s="6">
        <v>4487194</v>
      </c>
      <c r="D12" s="6">
        <v>684819</v>
      </c>
      <c r="E12" s="6"/>
      <c r="F12" s="49">
        <v>813629</v>
      </c>
      <c r="G12">
        <v>1130943</v>
      </c>
      <c r="H12">
        <v>924417</v>
      </c>
      <c r="I12" s="10">
        <f t="shared" si="0"/>
        <v>5185783</v>
      </c>
      <c r="J12" s="29">
        <v>8054772</v>
      </c>
      <c r="K12" s="37"/>
      <c r="L12">
        <v>155693</v>
      </c>
      <c r="M12">
        <f t="shared" si="1"/>
        <v>1.9329287036305931E-2</v>
      </c>
      <c r="N12" s="68">
        <f t="shared" si="2"/>
        <v>0.55708516640818639</v>
      </c>
      <c r="O12" s="68">
        <f t="shared" si="3"/>
        <v>0.61968034604481637</v>
      </c>
      <c r="P12" s="70">
        <f t="shared" si="4"/>
        <v>9.457332910011583E-2</v>
      </c>
      <c r="Q12" s="7"/>
      <c r="S12" s="7"/>
      <c r="T12" s="6"/>
      <c r="V12" s="10"/>
      <c r="W12" s="11"/>
      <c r="X12" s="11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40" x14ac:dyDescent="0.25">
      <c r="A13" s="38" t="s">
        <v>97</v>
      </c>
      <c r="B13" t="s">
        <v>35</v>
      </c>
      <c r="C13" s="6">
        <v>2836189</v>
      </c>
      <c r="D13" s="6">
        <v>328962</v>
      </c>
      <c r="E13" s="6"/>
      <c r="F13" s="50">
        <v>543137</v>
      </c>
      <c r="G13">
        <v>729859</v>
      </c>
      <c r="H13">
        <v>590793</v>
      </c>
      <c r="I13" s="10">
        <f t="shared" si="0"/>
        <v>2939978</v>
      </c>
      <c r="J13" s="30">
        <v>4803767</v>
      </c>
      <c r="K13" s="37"/>
      <c r="L13">
        <v>54033</v>
      </c>
      <c r="M13">
        <f t="shared" si="1"/>
        <v>1.1248047625956879E-2</v>
      </c>
      <c r="N13" s="68">
        <f t="shared" si="2"/>
        <v>0.59040935998769295</v>
      </c>
      <c r="O13" s="68">
        <f t="shared" si="3"/>
        <v>0.66567362103726446</v>
      </c>
      <c r="P13" s="70">
        <f t="shared" si="4"/>
        <v>7.7209708423402176E-2</v>
      </c>
      <c r="Q13" s="7"/>
      <c r="S13" s="7"/>
      <c r="T13" s="6"/>
      <c r="V13" s="10"/>
      <c r="W13" s="11"/>
      <c r="X13" s="11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40" x14ac:dyDescent="0.25">
      <c r="A14" s="38" t="s">
        <v>98</v>
      </c>
      <c r="B14" t="s">
        <v>22</v>
      </c>
      <c r="C14" s="6">
        <v>2318060</v>
      </c>
      <c r="D14" s="6">
        <v>342456</v>
      </c>
      <c r="E14" s="6"/>
      <c r="F14" s="51">
        <v>416892</v>
      </c>
      <c r="G14">
        <v>566597</v>
      </c>
      <c r="H14">
        <v>465597</v>
      </c>
      <c r="I14" s="10">
        <f t="shared" si="0"/>
        <v>2360454</v>
      </c>
      <c r="J14" s="31">
        <v>3809540</v>
      </c>
      <c r="K14" s="37"/>
      <c r="L14">
        <v>54213</v>
      </c>
      <c r="M14">
        <f t="shared" si="1"/>
        <v>1.423085201887892E-2</v>
      </c>
      <c r="N14" s="68">
        <f t="shared" si="2"/>
        <v>0.60848816392530336</v>
      </c>
      <c r="O14" s="68">
        <f t="shared" si="3"/>
        <v>0.68325980178314993</v>
      </c>
      <c r="P14" s="70">
        <f t="shared" si="4"/>
        <v>0.10094062219245852</v>
      </c>
      <c r="Q14" s="7"/>
      <c r="S14" s="7"/>
      <c r="T14" s="6"/>
      <c r="V14" s="10"/>
      <c r="W14" s="11"/>
      <c r="X14" s="11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40" x14ac:dyDescent="0.25">
      <c r="A15" s="38" t="s">
        <v>99</v>
      </c>
      <c r="B15" t="s">
        <v>23</v>
      </c>
      <c r="C15" s="6">
        <v>3121782</v>
      </c>
      <c r="D15" s="6">
        <v>472323</v>
      </c>
      <c r="E15" s="6"/>
      <c r="F15" s="52">
        <v>532598</v>
      </c>
      <c r="G15">
        <v>726530</v>
      </c>
      <c r="H15">
        <v>598096</v>
      </c>
      <c r="I15" s="10">
        <f t="shared" si="0"/>
        <v>3217339</v>
      </c>
      <c r="J15" s="32">
        <v>5074563</v>
      </c>
      <c r="K15" s="37"/>
      <c r="L15">
        <v>86380</v>
      </c>
      <c r="M15">
        <f t="shared" si="1"/>
        <v>1.7022155405302879E-2</v>
      </c>
      <c r="N15" s="68">
        <f t="shared" si="2"/>
        <v>0.61518243048711785</v>
      </c>
      <c r="O15" s="68">
        <f t="shared" si="3"/>
        <v>0.68731969533010495</v>
      </c>
      <c r="P15" s="70">
        <f t="shared" si="4"/>
        <v>0.10399089380917731</v>
      </c>
      <c r="Q15" s="7"/>
      <c r="S15" s="7"/>
      <c r="T15" s="6"/>
      <c r="V15" s="10"/>
      <c r="W15" s="11"/>
      <c r="X15" s="11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40" x14ac:dyDescent="0.25">
      <c r="A16" s="38" t="s">
        <v>100</v>
      </c>
      <c r="B16" t="s">
        <v>24</v>
      </c>
      <c r="C16" s="6">
        <v>3270923</v>
      </c>
      <c r="D16" s="6">
        <v>493314</v>
      </c>
      <c r="E16" s="6"/>
      <c r="F16" s="53">
        <v>558484</v>
      </c>
      <c r="G16">
        <v>777139</v>
      </c>
      <c r="H16">
        <v>626651</v>
      </c>
      <c r="I16" s="10">
        <f t="shared" si="0"/>
        <v>3408980</v>
      </c>
      <c r="J16" s="33">
        <v>5371254</v>
      </c>
      <c r="K16" s="37"/>
      <c r="L16">
        <v>107517</v>
      </c>
      <c r="M16">
        <f t="shared" si="1"/>
        <v>2.0017113322140418E-2</v>
      </c>
      <c r="N16" s="68">
        <f t="shared" si="2"/>
        <v>0.60896822231828918</v>
      </c>
      <c r="O16" s="68">
        <f t="shared" si="3"/>
        <v>0.67963418156280064</v>
      </c>
      <c r="P16" s="70">
        <f t="shared" si="4"/>
        <v>0.10250105448629375</v>
      </c>
      <c r="Z16" s="7"/>
    </row>
    <row r="17" spans="1:34" x14ac:dyDescent="0.25">
      <c r="A17" s="38" t="s">
        <v>101</v>
      </c>
      <c r="B17" t="s">
        <v>25</v>
      </c>
      <c r="C17" s="6">
        <v>2607649</v>
      </c>
      <c r="D17" s="6">
        <v>310135</v>
      </c>
      <c r="E17" s="6"/>
      <c r="F17" s="54">
        <v>542640</v>
      </c>
      <c r="G17">
        <v>747078</v>
      </c>
      <c r="H17">
        <v>603299</v>
      </c>
      <c r="I17" s="10">
        <f t="shared" si="0"/>
        <v>3092861</v>
      </c>
      <c r="J17" s="34">
        <v>4985878</v>
      </c>
      <c r="K17" s="37"/>
      <c r="L17">
        <v>60597</v>
      </c>
      <c r="M17">
        <f t="shared" si="1"/>
        <v>1.2153726986500673E-2</v>
      </c>
      <c r="N17" s="68">
        <f>C17/J17</f>
        <v>0.52300698091690168</v>
      </c>
      <c r="O17" s="68">
        <f>C17/(G17+H17+I17)</f>
        <v>0.58688033366657377</v>
      </c>
      <c r="P17" s="70">
        <f t="shared" si="4"/>
        <v>6.979932202596395E-2</v>
      </c>
    </row>
    <row r="18" spans="1:34" x14ac:dyDescent="0.25">
      <c r="A18" s="38" t="s">
        <v>102</v>
      </c>
      <c r="B18" t="s">
        <v>26</v>
      </c>
      <c r="C18" s="6">
        <v>1768101</v>
      </c>
      <c r="D18" s="6">
        <v>232782</v>
      </c>
      <c r="E18" s="6"/>
      <c r="F18" s="55">
        <v>320154</v>
      </c>
      <c r="G18">
        <v>424976</v>
      </c>
      <c r="H18">
        <v>334935</v>
      </c>
      <c r="I18" s="10">
        <f t="shared" si="0"/>
        <v>1702153</v>
      </c>
      <c r="J18" s="35">
        <v>2782218</v>
      </c>
      <c r="K18" s="37"/>
      <c r="L18">
        <v>51297</v>
      </c>
      <c r="M18">
        <f t="shared" si="1"/>
        <v>1.8437448107948406E-2</v>
      </c>
      <c r="N18" s="68">
        <f t="shared" si="2"/>
        <v>0.63550052512060518</v>
      </c>
      <c r="O18" s="68">
        <f t="shared" si="3"/>
        <v>0.71813770884916073</v>
      </c>
      <c r="P18" s="70">
        <f t="shared" si="4"/>
        <v>9.4547501608406609E-2</v>
      </c>
    </row>
    <row r="19" spans="1:34" x14ac:dyDescent="0.25">
      <c r="A19" s="38" t="s">
        <v>69</v>
      </c>
      <c r="B19" t="s">
        <v>27</v>
      </c>
      <c r="C19" s="6">
        <v>1176867</v>
      </c>
      <c r="D19" s="6">
        <v>129383</v>
      </c>
      <c r="E19" s="6"/>
      <c r="F19" s="56">
        <v>584238</v>
      </c>
      <c r="G19">
        <v>774500</v>
      </c>
      <c r="H19">
        <v>571012</v>
      </c>
      <c r="I19" s="10">
        <f t="shared" si="0"/>
        <v>2340443</v>
      </c>
      <c r="J19" s="37">
        <v>4270193</v>
      </c>
      <c r="K19" s="37"/>
      <c r="L19">
        <v>20085</v>
      </c>
      <c r="M19">
        <f t="shared" si="1"/>
        <v>4.7035344772472813E-3</v>
      </c>
      <c r="N19" s="68">
        <f t="shared" si="2"/>
        <v>0.27560042368108423</v>
      </c>
      <c r="O19" s="68">
        <f t="shared" si="3"/>
        <v>0.31928414752757428</v>
      </c>
      <c r="P19" s="70">
        <f t="shared" si="4"/>
        <v>3.5101622239012684E-2</v>
      </c>
      <c r="AA19" s="10"/>
      <c r="AB19" s="10"/>
      <c r="AC19" s="10"/>
      <c r="AD19" s="10"/>
      <c r="AE19" s="10"/>
      <c r="AF19" s="10"/>
      <c r="AG19" s="10"/>
      <c r="AH19" s="10"/>
    </row>
    <row r="20" spans="1:34" x14ac:dyDescent="0.25">
      <c r="AA20" s="10"/>
      <c r="AB20" s="10"/>
    </row>
    <row r="21" spans="1:34" x14ac:dyDescent="0.25">
      <c r="AA21" s="10"/>
      <c r="AB21" s="10"/>
    </row>
    <row r="22" spans="1:34" x14ac:dyDescent="0.25">
      <c r="C22" s="6">
        <f>SUM(C3:C19)</f>
        <v>70850317</v>
      </c>
      <c r="D22" s="6">
        <f>SUM(D3:D19)</f>
        <v>14121021</v>
      </c>
      <c r="E22" s="6"/>
      <c r="F22" s="6">
        <f>SUM(F3:F21)</f>
        <v>11090558</v>
      </c>
      <c r="G22">
        <f>SUM(G3:G20)</f>
        <v>15450032</v>
      </c>
      <c r="H22">
        <f>SUM(H3:H20)</f>
        <v>12711208</v>
      </c>
      <c r="I22" s="10">
        <f>SUM(I3:I20)</f>
        <v>70946856</v>
      </c>
      <c r="J22" s="10">
        <f>SUM(J3:J20)</f>
        <v>110198654</v>
      </c>
      <c r="L22">
        <f>SUM(L3:L20)</f>
        <v>2963650</v>
      </c>
      <c r="AA22" s="10"/>
      <c r="AB22" s="10"/>
    </row>
    <row r="23" spans="1:34" x14ac:dyDescent="0.25">
      <c r="A23" s="38" t="s">
        <v>105</v>
      </c>
      <c r="AA23" s="10"/>
      <c r="AB23" s="10"/>
    </row>
    <row r="24" spans="1:34" x14ac:dyDescent="0.25">
      <c r="B24" t="s">
        <v>61</v>
      </c>
      <c r="C24" s="6">
        <f>F24</f>
        <v>99108096</v>
      </c>
      <c r="F24" s="10">
        <f>G22+H22+I22</f>
        <v>99108096</v>
      </c>
      <c r="H24">
        <f>G22+H22</f>
        <v>28161240</v>
      </c>
      <c r="J24">
        <v>9580893</v>
      </c>
      <c r="AA24" s="10"/>
      <c r="AB24" s="10"/>
    </row>
    <row r="25" spans="1:34" x14ac:dyDescent="0.25">
      <c r="B25" t="s">
        <v>62</v>
      </c>
      <c r="C25" s="6">
        <v>70850317</v>
      </c>
      <c r="H25" s="39"/>
      <c r="I25" s="20"/>
      <c r="AA25" s="10"/>
      <c r="AB25" s="10"/>
    </row>
    <row r="26" spans="1:34" x14ac:dyDescent="0.25">
      <c r="B26" t="s">
        <v>63</v>
      </c>
      <c r="C26" s="6">
        <v>14121021</v>
      </c>
      <c r="F26" s="60">
        <f>F22/J22</f>
        <v>0.10064150148331213</v>
      </c>
      <c r="G26" s="61">
        <f>G22/J22</f>
        <v>0.14020163984943046</v>
      </c>
      <c r="H26" s="62">
        <f>H22*(1/J22)</f>
        <v>0.11534812394351023</v>
      </c>
      <c r="I26" s="63">
        <f>I22/J22</f>
        <v>0.64380873472374722</v>
      </c>
      <c r="J26" s="7"/>
      <c r="AA26" s="10"/>
      <c r="AB26" s="10"/>
    </row>
    <row r="27" spans="1:34" x14ac:dyDescent="0.25">
      <c r="J27" s="7"/>
      <c r="K27" s="7"/>
      <c r="AA27" s="10"/>
      <c r="AB27" s="10"/>
    </row>
    <row r="28" spans="1:34" x14ac:dyDescent="0.25">
      <c r="B28" t="s">
        <v>73</v>
      </c>
      <c r="G28" t="s">
        <v>74</v>
      </c>
      <c r="J28" s="16"/>
      <c r="K28" s="16"/>
      <c r="R28" s="38"/>
      <c r="AA28" s="10"/>
      <c r="AB28" s="10"/>
    </row>
    <row r="29" spans="1:34" x14ac:dyDescent="0.25">
      <c r="B29" t="s">
        <v>37</v>
      </c>
      <c r="C29" s="7">
        <f>I26</f>
        <v>0.64380873472374722</v>
      </c>
      <c r="G29" s="7" t="s">
        <v>37</v>
      </c>
      <c r="H29" s="7">
        <f>I22/C24</f>
        <v>0.71585328407479443</v>
      </c>
      <c r="I29" s="7"/>
      <c r="J29" s="16"/>
      <c r="K29" s="16"/>
      <c r="M29" s="10"/>
      <c r="Q29" s="10"/>
      <c r="AA29" s="10"/>
      <c r="AB29" s="10"/>
    </row>
    <row r="30" spans="1:34" x14ac:dyDescent="0.25">
      <c r="B30" t="s">
        <v>32</v>
      </c>
      <c r="C30" s="7">
        <f>H26</f>
        <v>0.11534812394351023</v>
      </c>
      <c r="D30" s="76"/>
      <c r="G30" t="s">
        <v>32</v>
      </c>
      <c r="H30" s="7">
        <f>H22/C24</f>
        <v>0.12825600039778789</v>
      </c>
      <c r="J30" s="7"/>
      <c r="K30" s="7"/>
      <c r="M30" s="10"/>
      <c r="Q30" s="10"/>
      <c r="AA30" s="10"/>
      <c r="AB30" s="10"/>
    </row>
    <row r="31" spans="1:34" x14ac:dyDescent="0.25">
      <c r="B31" s="2" t="s">
        <v>33</v>
      </c>
      <c r="C31" s="7">
        <f>G26</f>
        <v>0.14020163984943046</v>
      </c>
      <c r="D31" s="7"/>
      <c r="G31" t="s">
        <v>33</v>
      </c>
      <c r="H31" s="7">
        <f>G22/C24</f>
        <v>0.15589071552741765</v>
      </c>
      <c r="M31" s="10"/>
      <c r="Q31" s="10"/>
      <c r="AA31" s="10"/>
      <c r="AB31" s="10"/>
    </row>
    <row r="32" spans="1:34" x14ac:dyDescent="0.25">
      <c r="B32" t="s">
        <v>38</v>
      </c>
      <c r="C32" s="7">
        <f>F26</f>
        <v>0.10064150148331213</v>
      </c>
      <c r="M32" s="10"/>
      <c r="Q32" s="10"/>
      <c r="AA32" s="10"/>
      <c r="AB32" s="10"/>
    </row>
    <row r="33" spans="1:114" x14ac:dyDescent="0.25">
      <c r="H33" s="18"/>
      <c r="M33" s="10"/>
      <c r="Q33" s="10"/>
      <c r="AA33" s="10"/>
      <c r="AB33" s="10"/>
    </row>
    <row r="34" spans="1:114" x14ac:dyDescent="0.25">
      <c r="M34" s="10"/>
      <c r="Q34" s="10"/>
      <c r="AA34" s="10"/>
      <c r="AB34" s="10"/>
    </row>
    <row r="35" spans="1:114" x14ac:dyDescent="0.25">
      <c r="M35" s="10"/>
      <c r="Q35" s="10"/>
      <c r="AA35" s="10"/>
      <c r="AB35" s="10"/>
    </row>
    <row r="36" spans="1:114" x14ac:dyDescent="0.25">
      <c r="M36" s="10"/>
      <c r="Q36" s="10"/>
    </row>
    <row r="37" spans="1:114" x14ac:dyDescent="0.25">
      <c r="B37" s="6"/>
      <c r="C37" s="66"/>
      <c r="D37" s="6"/>
      <c r="E37" s="6"/>
      <c r="F37" s="65"/>
      <c r="G37" s="67"/>
      <c r="H37" s="2"/>
      <c r="M37" s="10"/>
      <c r="Q37" s="10"/>
    </row>
    <row r="38" spans="1:114" x14ac:dyDescent="0.25">
      <c r="B38" s="6"/>
      <c r="C38" s="66"/>
      <c r="D38" s="6"/>
      <c r="E38" s="6"/>
      <c r="F38" s="6"/>
      <c r="G38" s="64"/>
      <c r="H38" s="2"/>
      <c r="M38" s="10"/>
      <c r="Q38" s="10"/>
    </row>
    <row r="39" spans="1:114" x14ac:dyDescent="0.25">
      <c r="B39" s="6"/>
      <c r="C39" s="66"/>
      <c r="D39" s="6"/>
      <c r="E39" s="6"/>
      <c r="F39" s="6"/>
      <c r="G39" s="64"/>
      <c r="H39" s="2"/>
      <c r="M39" s="10"/>
      <c r="P39" s="10"/>
      <c r="Q39" s="10"/>
    </row>
    <row r="40" spans="1:114" x14ac:dyDescent="0.25">
      <c r="A40" s="79" t="s">
        <v>104</v>
      </c>
      <c r="B40" s="81" t="s">
        <v>106</v>
      </c>
      <c r="C40" s="79" t="s">
        <v>107</v>
      </c>
      <c r="D40" s="82" t="s">
        <v>87</v>
      </c>
      <c r="E40" s="38"/>
      <c r="F40" s="73" t="s">
        <v>13</v>
      </c>
      <c r="G40" s="73"/>
      <c r="H40" s="73"/>
      <c r="I40" s="73" t="s">
        <v>75</v>
      </c>
      <c r="J40" s="73"/>
      <c r="K40" s="73"/>
      <c r="L40" s="73" t="s">
        <v>76</v>
      </c>
      <c r="M40" s="73"/>
      <c r="N40" s="73"/>
      <c r="O40" s="73" t="s">
        <v>77</v>
      </c>
      <c r="P40" s="73"/>
      <c r="Q40" s="73"/>
      <c r="R40" s="73" t="s">
        <v>67</v>
      </c>
      <c r="S40" s="73"/>
      <c r="T40" s="73"/>
      <c r="U40" s="73" t="s">
        <v>64</v>
      </c>
      <c r="V40" s="73"/>
      <c r="W40" s="73"/>
      <c r="X40" s="73" t="s">
        <v>65</v>
      </c>
      <c r="Y40" s="73"/>
      <c r="Z40" s="73"/>
      <c r="AA40" s="73" t="s">
        <v>78</v>
      </c>
      <c r="AB40" s="73"/>
      <c r="AC40" s="73"/>
      <c r="AD40" s="73" t="s">
        <v>79</v>
      </c>
      <c r="AE40" s="73"/>
      <c r="AF40" s="73"/>
      <c r="AG40" s="73" t="s">
        <v>80</v>
      </c>
      <c r="AH40" s="73"/>
      <c r="AI40" s="73"/>
      <c r="AJ40" s="73" t="s">
        <v>81</v>
      </c>
      <c r="AK40" s="73"/>
      <c r="AL40" s="73"/>
      <c r="AM40" s="73" t="s">
        <v>82</v>
      </c>
      <c r="AN40" s="73"/>
      <c r="AO40" s="73"/>
      <c r="AP40" s="73" t="s">
        <v>83</v>
      </c>
      <c r="AQ40" s="73"/>
      <c r="AR40" s="73"/>
      <c r="AS40" s="73" t="s">
        <v>84</v>
      </c>
      <c r="AT40" s="73"/>
      <c r="AU40" s="73"/>
      <c r="AV40" s="73" t="s">
        <v>68</v>
      </c>
      <c r="AW40" s="73"/>
      <c r="AX40" s="73"/>
      <c r="AY40" s="73" t="s">
        <v>85</v>
      </c>
      <c r="AZ40" s="73"/>
      <c r="BA40" s="73"/>
      <c r="BB40" s="73" t="s">
        <v>69</v>
      </c>
      <c r="BC40" s="73"/>
      <c r="BD40" s="73"/>
      <c r="BJ40" s="38"/>
      <c r="BP40" s="38"/>
      <c r="BV40" s="38"/>
      <c r="CB40" s="38"/>
      <c r="CH40" s="38"/>
      <c r="CN40" s="38"/>
      <c r="CT40" s="38"/>
      <c r="CZ40" s="38"/>
      <c r="DF40" s="38"/>
    </row>
    <row r="41" spans="1:114" x14ac:dyDescent="0.25">
      <c r="A41" s="79"/>
      <c r="B41" s="81"/>
      <c r="C41" s="79"/>
      <c r="D41" s="82" t="s">
        <v>88</v>
      </c>
      <c r="E41" s="38"/>
      <c r="F41" s="1">
        <v>18</v>
      </c>
      <c r="G41" s="1">
        <v>12</v>
      </c>
      <c r="H41" s="1">
        <v>5</v>
      </c>
      <c r="I41" s="1">
        <v>18</v>
      </c>
      <c r="J41" s="1">
        <v>12</v>
      </c>
      <c r="K41" s="1">
        <v>5</v>
      </c>
      <c r="L41" s="1">
        <v>18</v>
      </c>
      <c r="M41" s="1">
        <v>12</v>
      </c>
      <c r="N41" s="1">
        <v>5</v>
      </c>
      <c r="O41" s="1">
        <v>18</v>
      </c>
      <c r="P41" s="1">
        <v>12</v>
      </c>
      <c r="Q41" s="1">
        <v>5</v>
      </c>
      <c r="R41" s="1">
        <v>18</v>
      </c>
      <c r="S41" s="1">
        <v>12</v>
      </c>
      <c r="T41" s="1">
        <v>5</v>
      </c>
      <c r="U41" s="1">
        <v>18</v>
      </c>
      <c r="V41" s="1">
        <v>12</v>
      </c>
      <c r="W41" s="1">
        <v>5</v>
      </c>
      <c r="X41" s="1">
        <v>18</v>
      </c>
      <c r="Y41" s="1">
        <v>12</v>
      </c>
      <c r="Z41" s="1">
        <v>5</v>
      </c>
      <c r="AA41" s="1">
        <v>18</v>
      </c>
      <c r="AB41" s="1">
        <v>12</v>
      </c>
      <c r="AC41" s="1">
        <v>5</v>
      </c>
      <c r="AD41" s="1">
        <v>18</v>
      </c>
      <c r="AE41" s="1">
        <v>12</v>
      </c>
      <c r="AF41" s="1">
        <v>5</v>
      </c>
      <c r="AG41" s="1">
        <v>18</v>
      </c>
      <c r="AH41" s="1">
        <v>12</v>
      </c>
      <c r="AI41" s="1">
        <v>5</v>
      </c>
      <c r="AJ41" s="1">
        <v>18</v>
      </c>
      <c r="AK41" s="1">
        <v>12</v>
      </c>
      <c r="AL41" s="1">
        <v>5</v>
      </c>
      <c r="AM41" s="1">
        <v>18</v>
      </c>
      <c r="AN41" s="1">
        <v>12</v>
      </c>
      <c r="AO41" s="1">
        <v>5</v>
      </c>
      <c r="AP41" s="1">
        <v>18</v>
      </c>
      <c r="AQ41" s="1">
        <v>12</v>
      </c>
      <c r="AR41" s="1">
        <v>5</v>
      </c>
      <c r="AS41" s="1">
        <v>18</v>
      </c>
      <c r="AT41" s="1">
        <v>12</v>
      </c>
      <c r="AU41" s="1">
        <v>5</v>
      </c>
      <c r="AV41" s="1">
        <v>18</v>
      </c>
      <c r="AW41" s="1">
        <v>12</v>
      </c>
      <c r="AX41" s="1">
        <v>5</v>
      </c>
      <c r="AY41" s="1">
        <v>18</v>
      </c>
      <c r="AZ41" s="1">
        <v>12</v>
      </c>
      <c r="BA41" s="1">
        <v>5</v>
      </c>
      <c r="BB41" s="1">
        <v>18</v>
      </c>
      <c r="BC41" s="1">
        <v>12</v>
      </c>
      <c r="BD41" s="1">
        <v>5</v>
      </c>
      <c r="BJ41" s="38"/>
      <c r="BP41" s="38"/>
      <c r="BV41" s="38"/>
      <c r="CB41" s="38"/>
      <c r="CH41" s="38"/>
      <c r="CN41" s="38"/>
      <c r="CT41" s="38"/>
      <c r="CZ41" s="38"/>
      <c r="DF41" s="38"/>
    </row>
    <row r="42" spans="1:114" x14ac:dyDescent="0.25">
      <c r="A42" s="80">
        <v>44705</v>
      </c>
      <c r="B42" s="6">
        <v>70157867</v>
      </c>
      <c r="C42" s="6">
        <v>12572016</v>
      </c>
      <c r="E42" s="38"/>
      <c r="F42" s="10">
        <v>1165468.6935052711</v>
      </c>
      <c r="G42" s="10">
        <v>179386.82935882817</v>
      </c>
      <c r="H42" s="10">
        <v>48374.45900778153</v>
      </c>
      <c r="I42" s="10">
        <v>3157797.648236834</v>
      </c>
      <c r="J42" s="10">
        <v>486042.49177235219</v>
      </c>
      <c r="K42" s="10">
        <v>131068.94568748084</v>
      </c>
      <c r="L42" s="10">
        <v>2152860.9746123818</v>
      </c>
      <c r="M42" s="10">
        <v>331364.46001355001</v>
      </c>
      <c r="N42" s="10">
        <v>89357.599690315692</v>
      </c>
      <c r="O42" s="10">
        <v>6888538.1658065096</v>
      </c>
      <c r="P42" s="10">
        <v>1060271.3117627972</v>
      </c>
      <c r="Q42" s="10">
        <v>285918.71148689796</v>
      </c>
      <c r="R42" s="10">
        <v>8553639.349675322</v>
      </c>
      <c r="S42" s="10">
        <v>1316560.6686544816</v>
      </c>
      <c r="T42" s="10">
        <v>355031.13759644242</v>
      </c>
      <c r="U42" s="10">
        <v>10173833.349807467</v>
      </c>
      <c r="V42" s="10">
        <v>1565937.9932017135</v>
      </c>
      <c r="W42" s="10">
        <v>422279.62627812626</v>
      </c>
      <c r="X42" s="10">
        <v>1586481.0997042283</v>
      </c>
      <c r="Y42" s="10">
        <v>244188.29600450463</v>
      </c>
      <c r="Z42" s="10">
        <v>65849.186127379449</v>
      </c>
      <c r="AA42" s="10">
        <v>2912495.0666446281</v>
      </c>
      <c r="AB42" s="10">
        <v>448285.96292642131</v>
      </c>
      <c r="AC42" s="10">
        <v>120887.30825366377</v>
      </c>
      <c r="AD42" s="10">
        <v>4216208.271764826</v>
      </c>
      <c r="AE42" s="10">
        <v>648951.13700017706</v>
      </c>
      <c r="AF42" s="10">
        <v>174999.80509758287</v>
      </c>
      <c r="AG42" s="10">
        <v>3716954.3360462519</v>
      </c>
      <c r="AH42" s="10">
        <v>572106.87591229554</v>
      </c>
      <c r="AI42" s="10">
        <v>154277.55045232538</v>
      </c>
      <c r="AJ42" s="10">
        <v>2349349.0589880184</v>
      </c>
      <c r="AK42" s="10">
        <v>361607.54990464362</v>
      </c>
      <c r="AL42" s="10">
        <v>97513.12101501078</v>
      </c>
      <c r="AM42" s="10">
        <v>1920158.3814328897</v>
      </c>
      <c r="AN42" s="10">
        <v>295547.29855166853</v>
      </c>
      <c r="AO42" s="10">
        <v>79698.942947756965</v>
      </c>
      <c r="AP42" s="10">
        <v>2585919.2049844824</v>
      </c>
      <c r="AQ42" s="10">
        <v>398019.99808772205</v>
      </c>
      <c r="AR42" s="10">
        <v>107332.30611517158</v>
      </c>
      <c r="AS42" s="10">
        <v>2709459.7264400455</v>
      </c>
      <c r="AT42" s="10">
        <v>417035.13128241693</v>
      </c>
      <c r="AU42" s="10">
        <v>112460.03363308373</v>
      </c>
      <c r="AV42" s="10">
        <v>2160038.6026181779</v>
      </c>
      <c r="AW42" s="10">
        <v>332469.22750962444</v>
      </c>
      <c r="AX42" s="10">
        <v>89655.517492547864</v>
      </c>
      <c r="AY42" s="10">
        <v>1464601.4142730876</v>
      </c>
      <c r="AZ42" s="10">
        <v>225428.79568108838</v>
      </c>
      <c r="BA42" s="10">
        <v>60790.394003982656</v>
      </c>
      <c r="BB42" s="10">
        <v>974854.41873022297</v>
      </c>
      <c r="BC42" s="10">
        <v>150047.82559752834</v>
      </c>
      <c r="BD42" s="10">
        <v>40462.738621993347</v>
      </c>
      <c r="BF42" s="10"/>
      <c r="BJ42" s="38"/>
      <c r="BP42" s="38"/>
      <c r="BV42" s="38"/>
      <c r="CB42" s="38"/>
      <c r="CH42" s="38"/>
      <c r="CN42" s="38"/>
      <c r="CT42" s="38"/>
      <c r="CZ42" s="38"/>
      <c r="DF42" s="38"/>
    </row>
    <row r="43" spans="1:114" x14ac:dyDescent="0.25">
      <c r="A43" s="80">
        <v>44698</v>
      </c>
      <c r="B43" s="6">
        <v>69670086</v>
      </c>
      <c r="C43" s="6">
        <v>10954069</v>
      </c>
      <c r="E43" s="38"/>
      <c r="F43" s="10">
        <v>1157365.6323790443</v>
      </c>
      <c r="G43" s="10">
        <v>178139.62087383418</v>
      </c>
      <c r="H43" s="10">
        <v>48038.129769190586</v>
      </c>
      <c r="I43" s="10">
        <v>3135842.6806684127</v>
      </c>
      <c r="J43" s="10">
        <v>482663.22294881154</v>
      </c>
      <c r="K43" s="10">
        <v>130157.67309425355</v>
      </c>
      <c r="L43" s="10">
        <v>2137892.9500135523</v>
      </c>
      <c r="M43" s="10">
        <v>329060.60879085149</v>
      </c>
      <c r="N43" s="10">
        <v>88736.330241879608</v>
      </c>
      <c r="O43" s="10">
        <v>6840644.7765297908</v>
      </c>
      <c r="P43" s="10">
        <v>1052899.6480729224</v>
      </c>
      <c r="Q43" s="10">
        <v>283930.82729127683</v>
      </c>
      <c r="R43" s="10">
        <v>8494169.1443507522</v>
      </c>
      <c r="S43" s="10">
        <v>1307407.1224168667</v>
      </c>
      <c r="T43" s="10">
        <v>352562.74095422513</v>
      </c>
      <c r="U43" s="10">
        <v>10103098.551025709</v>
      </c>
      <c r="V43" s="10">
        <v>1555050.6211517348</v>
      </c>
      <c r="W43" s="10">
        <v>419343.67643823777</v>
      </c>
      <c r="X43" s="10">
        <v>1575450.8992379736</v>
      </c>
      <c r="Y43" s="10">
        <v>242490.54753656199</v>
      </c>
      <c r="Z43" s="10">
        <v>65391.361748847543</v>
      </c>
      <c r="AA43" s="10">
        <v>2892245.5947485827</v>
      </c>
      <c r="AB43" s="10">
        <v>445169.20090624457</v>
      </c>
      <c r="AC43" s="10">
        <v>120046.82471804999</v>
      </c>
      <c r="AD43" s="10">
        <v>4186894.57716505</v>
      </c>
      <c r="AE43" s="10">
        <v>644439.2262467175</v>
      </c>
      <c r="AF43" s="10">
        <v>173783.09792587959</v>
      </c>
      <c r="AG43" s="10">
        <v>3691111.7644214476</v>
      </c>
      <c r="AH43" s="10">
        <v>568129.23411712272</v>
      </c>
      <c r="AI43" s="10">
        <v>153204.91724588559</v>
      </c>
      <c r="AJ43" s="10">
        <v>2333014.9273739224</v>
      </c>
      <c r="AK43" s="10">
        <v>359093.42996567744</v>
      </c>
      <c r="AL43" s="10">
        <v>96835.149324653888</v>
      </c>
      <c r="AM43" s="10">
        <v>1906808.2495730696</v>
      </c>
      <c r="AN43" s="10">
        <v>293492.47044757532</v>
      </c>
      <c r="AO43" s="10">
        <v>79144.826470840693</v>
      </c>
      <c r="AP43" s="10">
        <v>2567940.291005719</v>
      </c>
      <c r="AQ43" s="10">
        <v>395252.71622769587</v>
      </c>
      <c r="AR43" s="10">
        <v>106586.06536060068</v>
      </c>
      <c r="AS43" s="10">
        <v>2690621.8821420902</v>
      </c>
      <c r="AT43" s="10">
        <v>414135.64442412817</v>
      </c>
      <c r="AU43" s="10">
        <v>111678.14173683239</v>
      </c>
      <c r="AV43" s="10">
        <v>2145020.6746982243</v>
      </c>
      <c r="AW43" s="10">
        <v>330157.69525816827</v>
      </c>
      <c r="AX43" s="10">
        <v>89032.176734796027</v>
      </c>
      <c r="AY43" s="10">
        <v>1454418.5969640105</v>
      </c>
      <c r="AZ43" s="10">
        <v>223861.47489315568</v>
      </c>
      <c r="BA43" s="10">
        <v>60367.741485518025</v>
      </c>
      <c r="BB43" s="10">
        <v>968076.62625225831</v>
      </c>
      <c r="BC43" s="10">
        <v>149004.60006135592</v>
      </c>
      <c r="BD43" s="10">
        <v>40181.416570002024</v>
      </c>
    </row>
    <row r="44" spans="1:114" x14ac:dyDescent="0.25">
      <c r="A44" s="80">
        <v>44691</v>
      </c>
      <c r="B44" s="6">
        <v>69283100</v>
      </c>
      <c r="C44" s="6">
        <v>8028367</v>
      </c>
      <c r="E44" s="38"/>
      <c r="F44" s="10">
        <v>1150936.986710201</v>
      </c>
      <c r="G44" s="10">
        <v>177150.13538183289</v>
      </c>
      <c r="H44" s="10">
        <v>47771.299559064821</v>
      </c>
      <c r="I44" s="10">
        <v>3118424.484634879</v>
      </c>
      <c r="J44" s="10">
        <v>479982.24577883835</v>
      </c>
      <c r="K44" s="10">
        <v>129434.70574668844</v>
      </c>
      <c r="L44" s="10">
        <v>2126017.9159974619</v>
      </c>
      <c r="M44" s="10">
        <v>327232.82507384074</v>
      </c>
      <c r="N44" s="10">
        <v>88243.439828410264</v>
      </c>
      <c r="O44" s="10">
        <v>6802648.07074863</v>
      </c>
      <c r="P44" s="10">
        <v>1047051.2639729064</v>
      </c>
      <c r="Q44" s="10">
        <v>282353.71921751701</v>
      </c>
      <c r="R44" s="10">
        <v>8446987.854227243</v>
      </c>
      <c r="S44" s="10">
        <v>1300145.0637382593</v>
      </c>
      <c r="T44" s="10">
        <v>350604.41346097481</v>
      </c>
      <c r="U44" s="10">
        <v>10046980.381516527</v>
      </c>
      <c r="V44" s="10">
        <v>1546413.0141926014</v>
      </c>
      <c r="W44" s="10">
        <v>417014.41087697336</v>
      </c>
      <c r="X44" s="10">
        <v>1566699.9779072248</v>
      </c>
      <c r="Y44" s="10">
        <v>241143.62158287529</v>
      </c>
      <c r="Z44" s="10">
        <v>65028.14213809897</v>
      </c>
      <c r="AA44" s="10">
        <v>2876180.4709918904</v>
      </c>
      <c r="AB44" s="10">
        <v>442696.48616922094</v>
      </c>
      <c r="AC44" s="10">
        <v>119380.01858678815</v>
      </c>
      <c r="AD44" s="10">
        <v>4163638.2604606496</v>
      </c>
      <c r="AE44" s="10">
        <v>640859.6561223414</v>
      </c>
      <c r="AF44" s="10">
        <v>172817.81095990763</v>
      </c>
      <c r="AG44" s="10">
        <v>3670609.2983089988</v>
      </c>
      <c r="AH44" s="10">
        <v>564973.53168560786</v>
      </c>
      <c r="AI44" s="10">
        <v>152353.93282044202</v>
      </c>
      <c r="AJ44" s="10">
        <v>2320056.0785118053</v>
      </c>
      <c r="AK44" s="10">
        <v>357098.82743154687</v>
      </c>
      <c r="AL44" s="10">
        <v>96297.273612880701</v>
      </c>
      <c r="AM44" s="10">
        <v>1896216.7871587807</v>
      </c>
      <c r="AN44" s="10">
        <v>291862.25174555421</v>
      </c>
      <c r="AO44" s="10">
        <v>78705.212547920542</v>
      </c>
      <c r="AP44" s="10">
        <v>2553676.5373847582</v>
      </c>
      <c r="AQ44" s="10">
        <v>393057.26511770167</v>
      </c>
      <c r="AR44" s="10">
        <v>105994.02769482779</v>
      </c>
      <c r="AS44" s="10">
        <v>2675676.6874471586</v>
      </c>
      <c r="AT44" s="10">
        <v>411835.30713886756</v>
      </c>
      <c r="AU44" s="10">
        <v>111057.81987648374</v>
      </c>
      <c r="AV44" s="10">
        <v>2133106.0493765511</v>
      </c>
      <c r="AW44" s="10">
        <v>328323.81771914556</v>
      </c>
      <c r="AX44" s="10">
        <v>88537.643027088372</v>
      </c>
      <c r="AY44" s="10">
        <v>1446339.9556492185</v>
      </c>
      <c r="AZ44" s="10">
        <v>222618.02506128661</v>
      </c>
      <c r="BA44" s="10">
        <v>60032.425826419872</v>
      </c>
      <c r="BB44" s="10">
        <v>962699.39589708322</v>
      </c>
      <c r="BC44" s="10">
        <v>148176.94650916505</v>
      </c>
      <c r="BD44" s="10">
        <v>39958.226868861726</v>
      </c>
    </row>
    <row r="45" spans="1:114" x14ac:dyDescent="0.25">
      <c r="A45" s="80">
        <v>44684</v>
      </c>
      <c r="B45" s="6">
        <v>68663172</v>
      </c>
      <c r="C45" s="6">
        <v>7062422</v>
      </c>
      <c r="E45" s="38"/>
      <c r="F45" s="10">
        <v>1140638.6879288633</v>
      </c>
      <c r="G45" s="10">
        <v>175565.03989495384</v>
      </c>
      <c r="H45" s="10">
        <v>47343.853815542199</v>
      </c>
      <c r="I45" s="10">
        <v>3090521.5955622084</v>
      </c>
      <c r="J45" s="10">
        <v>475687.48365559062</v>
      </c>
      <c r="K45" s="10">
        <v>128276.55609310578</v>
      </c>
      <c r="L45" s="10">
        <v>2106994.8348329575</v>
      </c>
      <c r="M45" s="10">
        <v>324304.82689272048</v>
      </c>
      <c r="N45" s="10">
        <v>87453.859408857068</v>
      </c>
      <c r="O45" s="10">
        <v>6741779.6625335952</v>
      </c>
      <c r="P45" s="10">
        <v>1037682.5088800744</v>
      </c>
      <c r="Q45" s="10">
        <v>279827.2881477889</v>
      </c>
      <c r="R45" s="10">
        <v>8371406.3013450047</v>
      </c>
      <c r="S45" s="10">
        <v>1288511.6880799367</v>
      </c>
      <c r="T45" s="10">
        <v>347467.29210197047</v>
      </c>
      <c r="U45" s="10">
        <v>9957082.49221953</v>
      </c>
      <c r="V45" s="10">
        <v>1532576.0939759484</v>
      </c>
      <c r="W45" s="10">
        <v>413283.06932750257</v>
      </c>
      <c r="X45" s="10">
        <v>1552681.5349694223</v>
      </c>
      <c r="Y45" s="10">
        <v>238985.92824870537</v>
      </c>
      <c r="Z45" s="10">
        <v>64446.286446027058</v>
      </c>
      <c r="AA45" s="10">
        <v>2850445.121288701</v>
      </c>
      <c r="AB45" s="10">
        <v>438735.34777792625</v>
      </c>
      <c r="AC45" s="10">
        <v>118311.83578084457</v>
      </c>
      <c r="AD45" s="10">
        <v>4126383.0576834814</v>
      </c>
      <c r="AE45" s="10">
        <v>635125.40282102255</v>
      </c>
      <c r="AF45" s="10">
        <v>171271.48003775271</v>
      </c>
      <c r="AG45" s="10">
        <v>3637765.5964382379</v>
      </c>
      <c r="AH45" s="10">
        <v>559918.28860972356</v>
      </c>
      <c r="AI45" s="10">
        <v>150990.70760584404</v>
      </c>
      <c r="AJ45" s="10">
        <v>2299296.7919810396</v>
      </c>
      <c r="AK45" s="10">
        <v>353903.59566662891</v>
      </c>
      <c r="AL45" s="10">
        <v>95435.629485578553</v>
      </c>
      <c r="AM45" s="10">
        <v>1879249.9095157513</v>
      </c>
      <c r="AN45" s="10">
        <v>289250.74068441347</v>
      </c>
      <c r="AO45" s="10">
        <v>78000.977821062086</v>
      </c>
      <c r="AP45" s="10">
        <v>2530826.8729143771</v>
      </c>
      <c r="AQ45" s="10">
        <v>389540.28616829141</v>
      </c>
      <c r="AR45" s="10">
        <v>105045.61941631831</v>
      </c>
      <c r="AS45" s="10">
        <v>2651735.3958840538</v>
      </c>
      <c r="AT45" s="10">
        <v>408150.30692548235</v>
      </c>
      <c r="AU45" s="10">
        <v>110064.10204110414</v>
      </c>
      <c r="AV45" s="10">
        <v>2114019.5453520785</v>
      </c>
      <c r="AW45" s="10">
        <v>325386.0576063476</v>
      </c>
      <c r="AX45" s="10">
        <v>87745.430150261309</v>
      </c>
      <c r="AY45" s="10">
        <v>1433398.4643472168</v>
      </c>
      <c r="AZ45" s="10">
        <v>220626.09417135539</v>
      </c>
      <c r="BA45" s="10">
        <v>59495.270565213017</v>
      </c>
      <c r="BB45" s="10">
        <v>954085.40040468052</v>
      </c>
      <c r="BC45" s="10">
        <v>146851.09593239331</v>
      </c>
      <c r="BD45" s="10">
        <v>39600.690562513431</v>
      </c>
      <c r="BE45" s="57"/>
      <c r="BF45" s="10"/>
      <c r="BG45" s="10"/>
      <c r="BH45" s="38"/>
      <c r="BI45" s="10"/>
      <c r="BJ45" s="10"/>
      <c r="BK45" s="57"/>
      <c r="BL45" s="10"/>
      <c r="BM45" s="10"/>
      <c r="BN45" s="38"/>
      <c r="BO45" s="10"/>
      <c r="BP45" s="10"/>
      <c r="BQ45" s="57"/>
      <c r="BR45" s="10"/>
      <c r="BS45" s="10"/>
      <c r="BT45" s="38"/>
      <c r="BU45" s="10"/>
      <c r="BV45" s="10"/>
      <c r="BW45" s="57"/>
      <c r="BX45" s="10"/>
      <c r="BY45" s="10"/>
      <c r="BZ45" s="38"/>
      <c r="CA45" s="10"/>
      <c r="CB45" s="10"/>
      <c r="CC45" s="57"/>
      <c r="CD45" s="10"/>
      <c r="CE45" s="10"/>
      <c r="CF45" s="38"/>
      <c r="CG45" s="10"/>
      <c r="CH45" s="10"/>
      <c r="CI45" s="57"/>
      <c r="CJ45" s="10"/>
      <c r="CK45" s="10"/>
      <c r="CL45" s="38"/>
      <c r="CM45" s="10"/>
      <c r="CN45" s="10"/>
      <c r="CO45" s="57"/>
      <c r="CP45" s="10"/>
      <c r="CQ45" s="10"/>
      <c r="CR45" s="38"/>
      <c r="CS45" s="10"/>
      <c r="CT45" s="10"/>
      <c r="CU45" s="57"/>
      <c r="CV45" s="10"/>
      <c r="CW45" s="10"/>
      <c r="CX45" s="38"/>
      <c r="CY45" s="10"/>
      <c r="CZ45" s="10"/>
      <c r="DA45" s="57"/>
      <c r="DB45" s="10"/>
      <c r="DC45" s="10"/>
      <c r="DD45" s="38"/>
      <c r="DE45" s="10"/>
      <c r="DF45" s="10"/>
      <c r="DG45" s="57"/>
      <c r="DH45" s="10"/>
      <c r="DI45" s="10"/>
      <c r="DJ45" s="58"/>
    </row>
    <row r="46" spans="1:114" x14ac:dyDescent="0.25">
      <c r="A46" s="80">
        <v>44677</v>
      </c>
      <c r="B46" s="6">
        <v>68024136</v>
      </c>
      <c r="C46" s="6">
        <v>4537379</v>
      </c>
      <c r="E46" s="38"/>
      <c r="F46" s="10">
        <v>1130022.9653610319</v>
      </c>
      <c r="G46" s="10">
        <v>173931.0871140612</v>
      </c>
      <c r="H46" s="10">
        <v>46903.232939960326</v>
      </c>
      <c r="I46" s="10">
        <v>3061758.6575735337</v>
      </c>
      <c r="J46" s="10">
        <v>471260.34436168591</v>
      </c>
      <c r="K46" s="10">
        <v>127082.70886886868</v>
      </c>
      <c r="L46" s="10">
        <v>2087385.4064879878</v>
      </c>
      <c r="M46" s="10">
        <v>321286.57921610255</v>
      </c>
      <c r="N46" s="10">
        <v>86639.941803926165</v>
      </c>
      <c r="O46" s="10">
        <v>6679035.1113726497</v>
      </c>
      <c r="P46" s="10">
        <v>1028024.9812647657</v>
      </c>
      <c r="Q46" s="10">
        <v>277222.9850592452</v>
      </c>
      <c r="R46" s="10">
        <v>8293495.1032257834</v>
      </c>
      <c r="S46" s="10">
        <v>1276519.7376482869</v>
      </c>
      <c r="T46" s="10">
        <v>344233.47545750096</v>
      </c>
      <c r="U46" s="10">
        <v>9864413.6861891598</v>
      </c>
      <c r="V46" s="10">
        <v>1518312.679276872</v>
      </c>
      <c r="W46" s="10">
        <v>409436.71688269021</v>
      </c>
      <c r="X46" s="10">
        <v>1538231.0024862927</v>
      </c>
      <c r="Y46" s="10">
        <v>236761.72847470804</v>
      </c>
      <c r="Z46" s="10">
        <v>63846.496254200167</v>
      </c>
      <c r="AA46" s="10">
        <v>2823916.5325930337</v>
      </c>
      <c r="AB46" s="10">
        <v>434652.11547833745</v>
      </c>
      <c r="AC46" s="10">
        <v>117210.72844647836</v>
      </c>
      <c r="AD46" s="10">
        <v>4087979.5402396643</v>
      </c>
      <c r="AE46" s="10">
        <v>629214.40300707379</v>
      </c>
      <c r="AF46" s="10">
        <v>169677.48665921486</v>
      </c>
      <c r="AG46" s="10">
        <v>3603909.5553033263</v>
      </c>
      <c r="AH46" s="10">
        <v>554707.22810876102</v>
      </c>
      <c r="AI46" s="10">
        <v>149585.46379005283</v>
      </c>
      <c r="AJ46" s="10">
        <v>2277897.6433259151</v>
      </c>
      <c r="AK46" s="10">
        <v>350609.87748302362</v>
      </c>
      <c r="AL46" s="10">
        <v>94547.426957971096</v>
      </c>
      <c r="AM46" s="10">
        <v>1861760.0629182577</v>
      </c>
      <c r="AN46" s="10">
        <v>286558.73518947349</v>
      </c>
      <c r="AO46" s="10">
        <v>77275.036513502622</v>
      </c>
      <c r="AP46" s="10">
        <v>2507272.9147377913</v>
      </c>
      <c r="AQ46" s="10">
        <v>385914.90360787255</v>
      </c>
      <c r="AR46" s="10">
        <v>104067.97841177331</v>
      </c>
      <c r="AS46" s="10">
        <v>2627056.1634646114</v>
      </c>
      <c r="AT46" s="10">
        <v>404351.72419271216</v>
      </c>
      <c r="AU46" s="10">
        <v>109039.75490619551</v>
      </c>
      <c r="AV46" s="10">
        <v>2094344.7392684971</v>
      </c>
      <c r="AW46" s="10">
        <v>322357.74710667349</v>
      </c>
      <c r="AX46" s="10">
        <v>86928.798947999021</v>
      </c>
      <c r="AY46" s="10">
        <v>1420058.0783093772</v>
      </c>
      <c r="AZ46" s="10">
        <v>218572.76612652105</v>
      </c>
      <c r="BA46" s="10">
        <v>58941.558602693854</v>
      </c>
      <c r="BB46" s="10">
        <v>945205.89629535971</v>
      </c>
      <c r="BC46" s="10">
        <v>145484.37875043362</v>
      </c>
      <c r="BD46" s="10">
        <v>39232.133938093189</v>
      </c>
      <c r="BE46" s="57"/>
      <c r="BF46" s="10"/>
      <c r="BG46" s="10"/>
      <c r="BH46" s="38"/>
      <c r="BI46" s="10"/>
      <c r="BJ46" s="10"/>
      <c r="BK46" s="57"/>
      <c r="BL46" s="10"/>
      <c r="BM46" s="10"/>
      <c r="BN46" s="38"/>
      <c r="BO46" s="10"/>
      <c r="BP46" s="10"/>
      <c r="BQ46" s="57"/>
      <c r="BR46" s="10"/>
      <c r="BS46" s="10"/>
      <c r="BT46" s="38"/>
      <c r="BU46" s="10"/>
      <c r="BV46" s="10"/>
      <c r="BW46" s="57"/>
      <c r="BX46" s="10"/>
      <c r="BY46" s="10"/>
      <c r="BZ46" s="38"/>
      <c r="CA46" s="10"/>
      <c r="CB46" s="10"/>
      <c r="CC46" s="57"/>
      <c r="CD46" s="10"/>
      <c r="CE46" s="10"/>
      <c r="CF46" s="38"/>
      <c r="CG46" s="10"/>
      <c r="CH46" s="10"/>
      <c r="CI46" s="57"/>
      <c r="CJ46" s="10"/>
      <c r="CK46" s="10"/>
      <c r="CL46" s="38"/>
      <c r="CM46" s="10"/>
      <c r="CN46" s="10"/>
      <c r="CO46" s="57"/>
      <c r="CP46" s="10"/>
      <c r="CQ46" s="10"/>
      <c r="CR46" s="38"/>
      <c r="CS46" s="10"/>
      <c r="CT46" s="10"/>
      <c r="CU46" s="57"/>
      <c r="CV46" s="10"/>
      <c r="CW46" s="10"/>
      <c r="CX46" s="38"/>
      <c r="CY46" s="10"/>
      <c r="CZ46" s="10"/>
      <c r="DA46" s="57"/>
      <c r="DB46" s="10"/>
      <c r="DC46" s="10"/>
      <c r="DD46" s="38"/>
      <c r="DE46" s="10"/>
      <c r="DF46" s="10"/>
      <c r="DG46" s="57"/>
      <c r="DH46" s="10"/>
      <c r="DI46" s="10"/>
      <c r="DJ46" s="58"/>
    </row>
    <row r="47" spans="1:114" x14ac:dyDescent="0.25">
      <c r="A47" s="80">
        <v>44670</v>
      </c>
      <c r="B47" s="6">
        <v>67420232</v>
      </c>
      <c r="C47" s="6">
        <v>3082640</v>
      </c>
      <c r="E47" s="38"/>
      <c r="F47" s="10">
        <v>1119990.8586853456</v>
      </c>
      <c r="G47" s="10">
        <v>172386.96343371735</v>
      </c>
      <c r="H47" s="10">
        <v>46486.835883695268</v>
      </c>
      <c r="I47" s="10">
        <v>3034577.0069261333</v>
      </c>
      <c r="J47" s="10">
        <v>467076.59394989978</v>
      </c>
      <c r="K47" s="10">
        <v>125954.49525632468</v>
      </c>
      <c r="L47" s="10">
        <v>2068854.0370264235</v>
      </c>
      <c r="M47" s="10">
        <v>318434.2644092681</v>
      </c>
      <c r="N47" s="10">
        <v>85870.770587769046</v>
      </c>
      <c r="O47" s="10">
        <v>6619740.0396954678</v>
      </c>
      <c r="P47" s="10">
        <v>1018898.3912807971</v>
      </c>
      <c r="Q47" s="10">
        <v>274761.85759164725</v>
      </c>
      <c r="R47" s="10">
        <v>8219867.1946431799</v>
      </c>
      <c r="S47" s="10">
        <v>1265187.0633803657</v>
      </c>
      <c r="T47" s="10">
        <v>341177.442922774</v>
      </c>
      <c r="U47" s="10">
        <v>9776839.4921891894</v>
      </c>
      <c r="V47" s="10">
        <v>1504833.4180295698</v>
      </c>
      <c r="W47" s="10">
        <v>405801.82365784544</v>
      </c>
      <c r="X47" s="10">
        <v>1524574.9105467275</v>
      </c>
      <c r="Y47" s="10">
        <v>234659.80754957066</v>
      </c>
      <c r="Z47" s="10">
        <v>63279.680462906661</v>
      </c>
      <c r="AA47" s="10">
        <v>2798846.3944041552</v>
      </c>
      <c r="AB47" s="10">
        <v>430793.36523789592</v>
      </c>
      <c r="AC47" s="10">
        <v>116170.15620382993</v>
      </c>
      <c r="AD47" s="10">
        <v>4051687.3160169423</v>
      </c>
      <c r="AE47" s="10">
        <v>623628.36961984204</v>
      </c>
      <c r="AF47" s="10">
        <v>168171.12555080699</v>
      </c>
      <c r="AG47" s="10">
        <v>3571914.8027924546</v>
      </c>
      <c r="AH47" s="10">
        <v>549782.6537799699</v>
      </c>
      <c r="AI47" s="10">
        <v>148257.47544302454</v>
      </c>
      <c r="AJ47" s="10">
        <v>2257674.9462174196</v>
      </c>
      <c r="AK47" s="10">
        <v>347497.23658962798</v>
      </c>
      <c r="AL47" s="10">
        <v>93708.054748530223</v>
      </c>
      <c r="AM47" s="10">
        <v>1845231.7478943581</v>
      </c>
      <c r="AN47" s="10">
        <v>284014.72689195006</v>
      </c>
      <c r="AO47" s="10">
        <v>76589.004960663049</v>
      </c>
      <c r="AP47" s="10">
        <v>2485013.8721194211</v>
      </c>
      <c r="AQ47" s="10">
        <v>382488.83210365812</v>
      </c>
      <c r="AR47" s="10">
        <v>103144.08474504914</v>
      </c>
      <c r="AS47" s="10">
        <v>2603733.7103085592</v>
      </c>
      <c r="AT47" s="10">
        <v>400761.97446554364</v>
      </c>
      <c r="AU47" s="10">
        <v>108071.7228514132</v>
      </c>
      <c r="AV47" s="10">
        <v>2075751.5863113876</v>
      </c>
      <c r="AW47" s="10">
        <v>319495.9226961626</v>
      </c>
      <c r="AX47" s="10">
        <v>86157.063318752756</v>
      </c>
      <c r="AY47" s="10">
        <v>1407451.1007841742</v>
      </c>
      <c r="AZ47" s="10">
        <v>216632.32299094237</v>
      </c>
      <c r="BA47" s="10">
        <v>58418.287818241683</v>
      </c>
      <c r="BB47" s="10">
        <v>936814.55676263326</v>
      </c>
      <c r="BC47" s="10">
        <v>144192.79897550045</v>
      </c>
      <c r="BD47" s="10">
        <v>38883.839288474257</v>
      </c>
      <c r="BE47" s="57"/>
      <c r="BF47" s="10"/>
      <c r="BG47" s="10"/>
      <c r="BH47" s="38"/>
      <c r="BI47" s="10"/>
      <c r="BJ47" s="10"/>
      <c r="BK47" s="57"/>
      <c r="BL47" s="10"/>
      <c r="BM47" s="10"/>
      <c r="BN47" s="38"/>
      <c r="BO47" s="10"/>
      <c r="BP47" s="10"/>
      <c r="BQ47" s="57"/>
      <c r="BR47" s="10"/>
      <c r="BS47" s="10"/>
      <c r="BT47" s="38"/>
      <c r="BU47" s="10"/>
      <c r="BV47" s="10"/>
      <c r="BW47" s="57"/>
      <c r="BX47" s="10"/>
      <c r="BY47" s="10"/>
      <c r="BZ47" s="38"/>
      <c r="CA47" s="10"/>
      <c r="CB47" s="10"/>
      <c r="CC47" s="57"/>
      <c r="CD47" s="10"/>
      <c r="CE47" s="10"/>
      <c r="CF47" s="38"/>
      <c r="CG47" s="10"/>
      <c r="CH47" s="10"/>
      <c r="CI47" s="57"/>
      <c r="CJ47" s="10"/>
      <c r="CK47" s="10"/>
      <c r="CL47" s="38"/>
      <c r="CM47" s="10"/>
      <c r="CN47" s="10"/>
      <c r="CO47" s="57"/>
      <c r="CP47" s="10"/>
      <c r="CQ47" s="10"/>
      <c r="CR47" s="38"/>
      <c r="CS47" s="10"/>
      <c r="CT47" s="10"/>
      <c r="CU47" s="57"/>
      <c r="CV47" s="10"/>
      <c r="CW47" s="10"/>
      <c r="CX47" s="38"/>
      <c r="CY47" s="10"/>
      <c r="CZ47" s="10"/>
      <c r="DA47" s="57"/>
      <c r="DB47" s="10"/>
      <c r="DC47" s="10"/>
      <c r="DD47" s="38"/>
      <c r="DE47" s="10"/>
      <c r="DF47" s="10"/>
      <c r="DG47" s="57"/>
      <c r="DH47" s="10"/>
      <c r="DI47" s="10"/>
      <c r="DJ47" s="58"/>
    </row>
    <row r="48" spans="1:114" x14ac:dyDescent="0.25">
      <c r="A48" s="80">
        <v>44663</v>
      </c>
      <c r="B48" s="6">
        <v>66571307</v>
      </c>
      <c r="C48" s="6">
        <v>1806928</v>
      </c>
      <c r="E48" s="38"/>
      <c r="F48" s="10">
        <v>1105888.44148053</v>
      </c>
      <c r="G48" s="10">
        <v>170216.34493253852</v>
      </c>
      <c r="H48" s="10">
        <v>45901.494718560061</v>
      </c>
      <c r="I48" s="10">
        <v>2996366.9888175512</v>
      </c>
      <c r="J48" s="10">
        <v>461195.37720299029</v>
      </c>
      <c r="K48" s="10">
        <v>124368.53334676797</v>
      </c>
      <c r="L48" s="10">
        <v>2042803.9647961371</v>
      </c>
      <c r="M48" s="10">
        <v>314424.68449691124</v>
      </c>
      <c r="N48" s="10">
        <v>84789.524769433352</v>
      </c>
      <c r="O48" s="10">
        <v>6536387.2738195136</v>
      </c>
      <c r="P48" s="10">
        <v>1006068.8846006948</v>
      </c>
      <c r="Q48" s="10">
        <v>271302.18082939595</v>
      </c>
      <c r="R48" s="10">
        <v>8116366.3529638983</v>
      </c>
      <c r="S48" s="10">
        <v>1249256.4013829378</v>
      </c>
      <c r="T48" s="10">
        <v>336881.49121597456</v>
      </c>
      <c r="U48" s="10">
        <v>9653733.9611090403</v>
      </c>
      <c r="V48" s="10">
        <v>1485885.2377652128</v>
      </c>
      <c r="W48" s="10">
        <v>400692.15104282473</v>
      </c>
      <c r="X48" s="10">
        <v>1505378.1543573409</v>
      </c>
      <c r="Y48" s="10">
        <v>231705.07762333695</v>
      </c>
      <c r="Z48" s="10">
        <v>62482.891410964905</v>
      </c>
      <c r="AA48" s="10">
        <v>2763604.5893126284</v>
      </c>
      <c r="AB48" s="10">
        <v>425369.01045987353</v>
      </c>
      <c r="AC48" s="10">
        <v>114707.39425641723</v>
      </c>
      <c r="AD48" s="10">
        <v>4000670.3059486635</v>
      </c>
      <c r="AE48" s="10">
        <v>615775.92387804273</v>
      </c>
      <c r="AF48" s="10">
        <v>166053.59096922589</v>
      </c>
      <c r="AG48" s="10">
        <v>3526938.8707315773</v>
      </c>
      <c r="AH48" s="10">
        <v>542860.03981803393</v>
      </c>
      <c r="AI48" s="10">
        <v>146390.68451681608</v>
      </c>
      <c r="AJ48" s="10">
        <v>2229247.3266904266</v>
      </c>
      <c r="AK48" s="10">
        <v>343121.7089057148</v>
      </c>
      <c r="AL48" s="10">
        <v>92528.125400654419</v>
      </c>
      <c r="AM48" s="10">
        <v>1821997.426161659</v>
      </c>
      <c r="AN48" s="10">
        <v>280438.5421937611</v>
      </c>
      <c r="AO48" s="10">
        <v>75624.630927713544</v>
      </c>
      <c r="AP48" s="10">
        <v>2453723.7038893714</v>
      </c>
      <c r="AQ48" s="10">
        <v>377672.70611059421</v>
      </c>
      <c r="AR48" s="10">
        <v>101845.34118477497</v>
      </c>
      <c r="AS48" s="10">
        <v>2570948.6756912991</v>
      </c>
      <c r="AT48" s="10">
        <v>395715.7613470073</v>
      </c>
      <c r="AU48" s="10">
        <v>106710.93270578397</v>
      </c>
      <c r="AV48" s="10">
        <v>2049614.6632671389</v>
      </c>
      <c r="AW48" s="10">
        <v>315472.97486390301</v>
      </c>
      <c r="AX48" s="10">
        <v>85072.212632123978</v>
      </c>
      <c r="AY48" s="10">
        <v>1389729.1145155239</v>
      </c>
      <c r="AZ48" s="10">
        <v>213904.58697847821</v>
      </c>
      <c r="BA48" s="10">
        <v>57682.711218830074</v>
      </c>
      <c r="BB48" s="10">
        <v>925018.61251848226</v>
      </c>
      <c r="BC48" s="10">
        <v>142377.18861286811</v>
      </c>
      <c r="BD48" s="10">
        <v>38394.231610055584</v>
      </c>
      <c r="BE48" s="57"/>
      <c r="BF48" s="10"/>
      <c r="BG48" s="10"/>
      <c r="BH48" s="38"/>
      <c r="BI48" s="10"/>
      <c r="BJ48" s="10"/>
      <c r="BK48" s="57"/>
      <c r="BL48" s="10"/>
      <c r="BM48" s="10"/>
      <c r="BN48" s="38"/>
      <c r="BO48" s="10"/>
      <c r="BP48" s="10"/>
      <c r="BQ48" s="57"/>
      <c r="BR48" s="10"/>
      <c r="BS48" s="10"/>
      <c r="BT48" s="38"/>
      <c r="BU48" s="10"/>
      <c r="BV48" s="10"/>
      <c r="BW48" s="57"/>
      <c r="BX48" s="10"/>
      <c r="BY48" s="10"/>
      <c r="BZ48" s="38"/>
      <c r="CA48" s="10"/>
      <c r="CB48" s="10"/>
      <c r="CC48" s="57"/>
      <c r="CD48" s="10"/>
      <c r="CE48" s="10"/>
      <c r="CF48" s="38"/>
      <c r="CG48" s="10"/>
      <c r="CH48" s="10"/>
      <c r="CI48" s="57"/>
      <c r="CJ48" s="10"/>
      <c r="CK48" s="10"/>
      <c r="CL48" s="38"/>
      <c r="CM48" s="10"/>
      <c r="CN48" s="10"/>
      <c r="CO48" s="57"/>
      <c r="CP48" s="10"/>
      <c r="CQ48" s="10"/>
      <c r="CR48" s="38"/>
      <c r="CS48" s="10"/>
      <c r="CT48" s="10"/>
      <c r="CU48" s="57"/>
      <c r="CV48" s="10"/>
      <c r="CW48" s="10"/>
      <c r="CX48" s="38"/>
      <c r="CY48" s="10"/>
      <c r="CZ48" s="10"/>
      <c r="DA48" s="57"/>
      <c r="DB48" s="10"/>
      <c r="DC48" s="10"/>
      <c r="DD48" s="38"/>
      <c r="DE48" s="10"/>
      <c r="DF48" s="10"/>
      <c r="DG48" s="57"/>
      <c r="DH48" s="10"/>
      <c r="DI48" s="10"/>
      <c r="DJ48" s="58"/>
    </row>
    <row r="49" spans="1:114" x14ac:dyDescent="0.25">
      <c r="A49" s="80">
        <v>44656</v>
      </c>
      <c r="B49" s="6">
        <v>65903474</v>
      </c>
      <c r="C49" s="6">
        <v>1365920</v>
      </c>
      <c r="E49" s="38"/>
      <c r="F49" s="10">
        <v>1094794.3406010133</v>
      </c>
      <c r="G49" s="10">
        <v>168508.76102878051</v>
      </c>
      <c r="H49" s="10">
        <v>45441.018061216077</v>
      </c>
      <c r="I49" s="10">
        <v>2966307.9011201598</v>
      </c>
      <c r="J49" s="10">
        <v>456568.73689467245</v>
      </c>
      <c r="K49" s="10">
        <v>123120.88755951353</v>
      </c>
      <c r="L49" s="10">
        <v>2022310.8730768817</v>
      </c>
      <c r="M49" s="10">
        <v>311270.42495500942</v>
      </c>
      <c r="N49" s="10">
        <v>83938.929441699365</v>
      </c>
      <c r="O49" s="10">
        <v>6470815.2530953791</v>
      </c>
      <c r="P49" s="10">
        <v>995976.15799387684</v>
      </c>
      <c r="Q49" s="10">
        <v>268580.51953874656</v>
      </c>
      <c r="R49" s="10">
        <v>8034944.2278041961</v>
      </c>
      <c r="S49" s="10">
        <v>1236724.0554233673</v>
      </c>
      <c r="T49" s="10">
        <v>333501.94848109572</v>
      </c>
      <c r="U49" s="10">
        <v>9556889.2031647619</v>
      </c>
      <c r="V49" s="10">
        <v>1470979.068114789</v>
      </c>
      <c r="W49" s="10">
        <v>396672.46969110693</v>
      </c>
      <c r="X49" s="10">
        <v>1490276.434798809</v>
      </c>
      <c r="Y49" s="10">
        <v>229380.64831470966</v>
      </c>
      <c r="Z49" s="10">
        <v>61856.072760406358</v>
      </c>
      <c r="AA49" s="10">
        <v>2735880.5378125664</v>
      </c>
      <c r="AB49" s="10">
        <v>421101.77469173016</v>
      </c>
      <c r="AC49" s="10">
        <v>113556.66751421212</v>
      </c>
      <c r="AD49" s="10">
        <v>3960536.2035427634</v>
      </c>
      <c r="AE49" s="10">
        <v>609598.55556272261</v>
      </c>
      <c r="AF49" s="10">
        <v>164387.76716592052</v>
      </c>
      <c r="AG49" s="10">
        <v>3491557.1684186379</v>
      </c>
      <c r="AH49" s="10">
        <v>537414.15231319948</v>
      </c>
      <c r="AI49" s="10">
        <v>144922.1159334635</v>
      </c>
      <c r="AJ49" s="10">
        <v>2206883.8641565507</v>
      </c>
      <c r="AK49" s="10">
        <v>339679.56527732499</v>
      </c>
      <c r="AL49" s="10">
        <v>91599.897634738751</v>
      </c>
      <c r="AM49" s="10">
        <v>1803719.4313026152</v>
      </c>
      <c r="AN49" s="10">
        <v>277625.22634660662</v>
      </c>
      <c r="AO49" s="10">
        <v>74865.976389860662</v>
      </c>
      <c r="AP49" s="10">
        <v>2429108.3292454644</v>
      </c>
      <c r="AQ49" s="10">
        <v>373883.95225091773</v>
      </c>
      <c r="AR49" s="10">
        <v>100823.64455893807</v>
      </c>
      <c r="AS49" s="10">
        <v>2545157.3183587329</v>
      </c>
      <c r="AT49" s="10">
        <v>391746.00236289034</v>
      </c>
      <c r="AU49" s="10">
        <v>105640.42522240676</v>
      </c>
      <c r="AV49" s="10">
        <v>2029053.2476798848</v>
      </c>
      <c r="AW49" s="10">
        <v>312308.19903604843</v>
      </c>
      <c r="AX49" s="10">
        <v>84218.781423709384</v>
      </c>
      <c r="AY49" s="10">
        <v>1375787.5681412844</v>
      </c>
      <c r="AZ49" s="10">
        <v>263144.05516717507</v>
      </c>
      <c r="BA49" s="10">
        <v>57104.047229532036</v>
      </c>
      <c r="BB49" s="10">
        <v>915738.96963789337</v>
      </c>
      <c r="BC49" s="10">
        <v>140948.88279632622</v>
      </c>
      <c r="BD49" s="10">
        <v>38009.066648838314</v>
      </c>
      <c r="BE49" s="57"/>
      <c r="BF49" s="10"/>
      <c r="BG49" s="10"/>
      <c r="BH49" s="38"/>
      <c r="BI49" s="10"/>
      <c r="BJ49" s="10"/>
      <c r="BK49" s="57"/>
      <c r="BL49" s="10"/>
      <c r="BM49" s="10"/>
      <c r="BN49" s="38"/>
      <c r="BO49" s="10"/>
      <c r="BP49" s="10"/>
      <c r="BQ49" s="57"/>
      <c r="BR49" s="10"/>
      <c r="BS49" s="10"/>
      <c r="BT49" s="38"/>
      <c r="BU49" s="10"/>
      <c r="BV49" s="10"/>
      <c r="BW49" s="57"/>
      <c r="BX49" s="10"/>
      <c r="BY49" s="10"/>
      <c r="BZ49" s="38"/>
      <c r="CA49" s="10"/>
      <c r="CB49" s="10"/>
      <c r="CC49" s="57"/>
      <c r="CD49" s="10"/>
      <c r="CE49" s="10"/>
      <c r="CF49" s="38"/>
      <c r="CG49" s="10"/>
      <c r="CH49" s="10"/>
      <c r="CI49" s="57"/>
      <c r="CJ49" s="10"/>
      <c r="CK49" s="10"/>
      <c r="CL49" s="38"/>
      <c r="CM49" s="10"/>
      <c r="CN49" s="10"/>
      <c r="CO49" s="57"/>
      <c r="CP49" s="10"/>
      <c r="CQ49" s="10"/>
      <c r="CR49" s="38"/>
      <c r="CS49" s="10"/>
      <c r="CT49" s="10"/>
      <c r="CU49" s="57"/>
      <c r="CV49" s="10"/>
      <c r="CW49" s="10"/>
      <c r="CX49" s="38"/>
      <c r="CY49" s="10"/>
      <c r="CZ49" s="10"/>
      <c r="DA49" s="57"/>
      <c r="DB49" s="10"/>
      <c r="DC49" s="10"/>
      <c r="DD49" s="38"/>
      <c r="DE49" s="10"/>
      <c r="DF49" s="10"/>
      <c r="DG49" s="57"/>
      <c r="DH49" s="10"/>
      <c r="DI49" s="10"/>
      <c r="DJ49" s="58"/>
    </row>
    <row r="50" spans="1:114" x14ac:dyDescent="0.25">
      <c r="A50" s="80">
        <v>44649</v>
      </c>
      <c r="B50" s="6">
        <v>65415840</v>
      </c>
      <c r="C50" s="6">
        <v>1092179</v>
      </c>
      <c r="E50" s="38"/>
      <c r="F50" s="10">
        <v>1086693.7214517917</v>
      </c>
      <c r="G50" s="10">
        <v>167261.92840846206</v>
      </c>
      <c r="H50" s="10">
        <v>45104.790180402648</v>
      </c>
      <c r="I50" s="10">
        <v>2944359.5500050904</v>
      </c>
      <c r="J50" s="10">
        <v>453190.4864636421</v>
      </c>
      <c r="K50" s="10">
        <v>122209.88959172512</v>
      </c>
      <c r="L50" s="10">
        <v>2007347.3593130708</v>
      </c>
      <c r="M50" s="10">
        <v>308967.26803186286</v>
      </c>
      <c r="N50" s="10">
        <v>83317.847221976423</v>
      </c>
      <c r="O50" s="10">
        <v>6422936.297198033</v>
      </c>
      <c r="P50" s="10">
        <v>988606.71586360037</v>
      </c>
      <c r="Q50" s="10">
        <v>266593.23442135262</v>
      </c>
      <c r="R50" s="10">
        <v>7975491.9447032921</v>
      </c>
      <c r="S50" s="10">
        <v>1227573.2677419423</v>
      </c>
      <c r="T50" s="10">
        <v>331034.29572661984</v>
      </c>
      <c r="U50" s="10">
        <v>9486175.7213580813</v>
      </c>
      <c r="V50" s="10">
        <v>1460094.9771349858</v>
      </c>
      <c r="W50" s="10">
        <v>393737.40464301326</v>
      </c>
      <c r="X50" s="10">
        <v>1479249.5584461803</v>
      </c>
      <c r="Y50" s="10">
        <v>227683.41148831267</v>
      </c>
      <c r="Z50" s="10">
        <v>61398.386354004651</v>
      </c>
      <c r="AA50" s="10">
        <v>2715637.1683935933</v>
      </c>
      <c r="AB50" s="10">
        <v>417985.95195376611</v>
      </c>
      <c r="AC50" s="10">
        <v>112716.43727071048</v>
      </c>
      <c r="AD50" s="10">
        <v>3931231.3430572851</v>
      </c>
      <c r="AE50" s="10">
        <v>605088.00454012747</v>
      </c>
      <c r="AF50" s="10">
        <v>163171.42666687208</v>
      </c>
      <c r="AG50" s="10">
        <v>3465722.3848340181</v>
      </c>
      <c r="AH50" s="10">
        <v>533437.70923905913</v>
      </c>
      <c r="AI50" s="10">
        <v>143849.80598086378</v>
      </c>
      <c r="AJ50" s="10">
        <v>2190554.6550739743</v>
      </c>
      <c r="AK50" s="10">
        <v>337166.20300549024</v>
      </c>
      <c r="AL50" s="10">
        <v>90922.130261152066</v>
      </c>
      <c r="AM50" s="10">
        <v>1790373.3227019699</v>
      </c>
      <c r="AN50" s="10">
        <v>275571.01749527507</v>
      </c>
      <c r="AO50" s="10">
        <v>74312.026904118931</v>
      </c>
      <c r="AP50" s="10">
        <v>2411134.8334776498</v>
      </c>
      <c r="AQ50" s="10">
        <v>371117.50435210252</v>
      </c>
      <c r="AR50" s="10">
        <v>100077.62869502697</v>
      </c>
      <c r="AS50" s="10">
        <v>2526325.1511230492</v>
      </c>
      <c r="AT50" s="10">
        <v>388847.38930773904</v>
      </c>
      <c r="AU50" s="10">
        <v>104858.76896081267</v>
      </c>
      <c r="AV50" s="10">
        <v>2014039.8456340516</v>
      </c>
      <c r="AW50" s="10">
        <v>309997.36339893559</v>
      </c>
      <c r="AX50" s="10">
        <v>83595.628518890298</v>
      </c>
      <c r="AY50" s="10">
        <v>1365607.819574418</v>
      </c>
      <c r="AZ50" s="10">
        <v>261196.99562070274</v>
      </c>
      <c r="BA50" s="10">
        <v>56681.522083638731</v>
      </c>
      <c r="BB50" s="10">
        <v>908963.21974767651</v>
      </c>
      <c r="BC50" s="10">
        <v>139905.97165155856</v>
      </c>
      <c r="BD50" s="10">
        <v>37727.829377397364</v>
      </c>
      <c r="BE50" s="57"/>
      <c r="BF50" s="10"/>
      <c r="BG50" s="10"/>
      <c r="BH50" s="38"/>
      <c r="BI50" s="10"/>
      <c r="BJ50" s="10"/>
      <c r="BK50" s="57"/>
      <c r="BL50" s="10"/>
      <c r="BM50" s="10"/>
      <c r="BN50" s="38"/>
      <c r="BO50" s="10"/>
      <c r="BP50" s="10"/>
      <c r="BQ50" s="57"/>
      <c r="BR50" s="10"/>
      <c r="BS50" s="10"/>
      <c r="BT50" s="38"/>
      <c r="BU50" s="10"/>
      <c r="BV50" s="10"/>
      <c r="BW50" s="57"/>
      <c r="BX50" s="10"/>
      <c r="BY50" s="10"/>
      <c r="BZ50" s="38"/>
      <c r="CA50" s="10"/>
      <c r="CB50" s="10"/>
      <c r="CC50" s="57"/>
      <c r="CD50" s="10"/>
      <c r="CE50" s="10"/>
      <c r="CF50" s="38"/>
      <c r="CG50" s="10"/>
      <c r="CH50" s="10"/>
      <c r="CI50" s="57"/>
      <c r="CJ50" s="10"/>
      <c r="CK50" s="10"/>
      <c r="CL50" s="38"/>
      <c r="CM50" s="10"/>
      <c r="CN50" s="10"/>
      <c r="CO50" s="57"/>
      <c r="CP50" s="10"/>
      <c r="CQ50" s="10"/>
      <c r="CR50" s="38"/>
      <c r="CS50" s="10"/>
      <c r="CT50" s="10"/>
      <c r="CU50" s="57"/>
      <c r="CV50" s="10"/>
      <c r="CW50" s="10"/>
      <c r="CX50" s="38"/>
      <c r="CY50" s="10"/>
      <c r="CZ50" s="10"/>
      <c r="DA50" s="57"/>
      <c r="DB50" s="10"/>
      <c r="DC50" s="10"/>
      <c r="DD50" s="38"/>
      <c r="DE50" s="10"/>
      <c r="DF50" s="10"/>
      <c r="DG50" s="57"/>
      <c r="DH50" s="10"/>
      <c r="DI50" s="10"/>
      <c r="DJ50" s="58"/>
    </row>
    <row r="51" spans="1:114" x14ac:dyDescent="0.25">
      <c r="A51" s="80">
        <v>44642</v>
      </c>
      <c r="B51" s="6">
        <v>63553308</v>
      </c>
      <c r="C51" s="6">
        <v>736230</v>
      </c>
      <c r="E51" s="38"/>
      <c r="F51" s="10">
        <v>1055753.1750886624</v>
      </c>
      <c r="G51" s="10">
        <v>162499.61557960487</v>
      </c>
      <c r="H51" s="10">
        <v>43820.558179953128</v>
      </c>
      <c r="I51" s="10">
        <v>2860527.1956182928</v>
      </c>
      <c r="J51" s="10">
        <v>440287.16238901281</v>
      </c>
      <c r="K51" s="10">
        <v>118730.30681665025</v>
      </c>
      <c r="L51" s="10">
        <v>1950193.7908220738</v>
      </c>
      <c r="M51" s="10">
        <v>300170.29433769453</v>
      </c>
      <c r="N51" s="10">
        <v>80945.605932679478</v>
      </c>
      <c r="O51" s="10">
        <v>6240061.2567262929</v>
      </c>
      <c r="P51" s="10">
        <v>960458.9210220013</v>
      </c>
      <c r="Q51" s="10">
        <v>259002.7421171451</v>
      </c>
      <c r="R51" s="10">
        <v>7748412.2502018986</v>
      </c>
      <c r="S51" s="10">
        <v>1192621.5726553407</v>
      </c>
      <c r="T51" s="10">
        <v>321609.02550325665</v>
      </c>
      <c r="U51" s="10">
        <v>9216083.5565452091</v>
      </c>
      <c r="V51" s="10">
        <v>1418522.8805609271</v>
      </c>
      <c r="W51" s="10">
        <v>382526.8398051305</v>
      </c>
      <c r="X51" s="10">
        <v>1437132.0890596849</v>
      </c>
      <c r="Y51" s="10">
        <v>221200.76692139817</v>
      </c>
      <c r="Z51" s="10">
        <v>59650.240043681391</v>
      </c>
      <c r="AA51" s="10">
        <v>2638317.0403248798</v>
      </c>
      <c r="AB51" s="10">
        <v>406084.9779532128</v>
      </c>
      <c r="AC51" s="10">
        <v>109507.15384115135</v>
      </c>
      <c r="AD51" s="10">
        <v>3819300.5908748289</v>
      </c>
      <c r="AE51" s="10">
        <v>587859.82599388959</v>
      </c>
      <c r="AF51" s="10">
        <v>158525.57936669671</v>
      </c>
      <c r="AG51" s="10">
        <v>3367045.6905521792</v>
      </c>
      <c r="AH51" s="10">
        <v>518249.57126720942</v>
      </c>
      <c r="AI51" s="10">
        <v>139754.08746936641</v>
      </c>
      <c r="AJ51" s="10">
        <v>2128184.7742802058</v>
      </c>
      <c r="AK51" s="10">
        <v>327566.34397415741</v>
      </c>
      <c r="AL51" s="10">
        <v>88333.378406562057</v>
      </c>
      <c r="AM51" s="10">
        <v>1739397.4794585176</v>
      </c>
      <c r="AN51" s="10">
        <v>267724.9080765546</v>
      </c>
      <c r="AO51" s="10">
        <v>72196.201010974662</v>
      </c>
      <c r="AP51" s="10">
        <v>2342484.5526944818</v>
      </c>
      <c r="AQ51" s="10">
        <v>360550.97753511253</v>
      </c>
      <c r="AR51" s="10">
        <v>97228.199781042131</v>
      </c>
      <c r="AS51" s="10">
        <v>2454395.1501267846</v>
      </c>
      <c r="AT51" s="10">
        <v>377776.05389872927</v>
      </c>
      <c r="AU51" s="10">
        <v>101873.21052924442</v>
      </c>
      <c r="AV51" s="10">
        <v>1956695.7274240204</v>
      </c>
      <c r="AW51" s="10">
        <v>301171.06063730863</v>
      </c>
      <c r="AX51" s="10">
        <v>81215.478188686699</v>
      </c>
      <c r="AY51" s="10">
        <v>1326725.9789772849</v>
      </c>
      <c r="AZ51" s="10">
        <v>253760.14603431177</v>
      </c>
      <c r="BA51" s="10">
        <v>55067.675212766422</v>
      </c>
      <c r="BB51" s="10">
        <v>883083.04938522179</v>
      </c>
      <c r="BC51" s="10">
        <v>135922.54272681923</v>
      </c>
      <c r="BD51" s="10">
        <v>36653.635581125047</v>
      </c>
      <c r="BE51" s="57"/>
      <c r="BF51" s="10"/>
      <c r="BG51" s="10"/>
      <c r="BH51" s="38"/>
      <c r="BI51" s="10"/>
      <c r="BJ51" s="10"/>
      <c r="BK51" s="57"/>
      <c r="BL51" s="10"/>
      <c r="BM51" s="10"/>
      <c r="BN51" s="38"/>
      <c r="BO51" s="10"/>
      <c r="BP51" s="10"/>
      <c r="BQ51" s="57"/>
      <c r="BR51" s="10"/>
      <c r="BS51" s="10"/>
      <c r="BT51" s="38"/>
      <c r="BU51" s="10"/>
      <c r="BV51" s="10"/>
      <c r="BW51" s="57"/>
      <c r="BX51" s="10"/>
      <c r="BY51" s="10"/>
      <c r="BZ51" s="38"/>
      <c r="CA51" s="10"/>
      <c r="CB51" s="10"/>
      <c r="CC51" s="57"/>
      <c r="CD51" s="10"/>
      <c r="CE51" s="10"/>
      <c r="CF51" s="38"/>
      <c r="CG51" s="10"/>
      <c r="CH51" s="10"/>
      <c r="CI51" s="57"/>
      <c r="CJ51" s="10"/>
      <c r="CK51" s="10"/>
      <c r="CL51" s="38"/>
      <c r="CM51" s="10"/>
      <c r="CN51" s="10"/>
      <c r="CO51" s="57"/>
      <c r="CP51" s="10"/>
      <c r="CQ51" s="10"/>
      <c r="CR51" s="38"/>
      <c r="CS51" s="10"/>
      <c r="CT51" s="10"/>
      <c r="CU51" s="57"/>
      <c r="CV51" s="10"/>
      <c r="CW51" s="10"/>
      <c r="CX51" s="38"/>
      <c r="CY51" s="10"/>
      <c r="CZ51" s="10"/>
      <c r="DA51" s="57"/>
      <c r="DB51" s="10"/>
      <c r="DC51" s="10"/>
      <c r="DD51" s="38"/>
      <c r="DE51" s="10"/>
      <c r="DF51" s="10"/>
      <c r="DG51" s="57"/>
      <c r="DH51" s="10"/>
      <c r="DI51" s="10"/>
      <c r="DJ51" s="58"/>
    </row>
    <row r="52" spans="1:114" x14ac:dyDescent="0.25">
      <c r="A52" s="80">
        <v>44635</v>
      </c>
      <c r="B52" s="6">
        <v>62715301</v>
      </c>
      <c r="C52" s="6">
        <v>472060</v>
      </c>
      <c r="E52" s="38"/>
      <c r="F52" s="10">
        <v>1041832.1286657677</v>
      </c>
      <c r="G52" s="10">
        <v>160356.91334051738</v>
      </c>
      <c r="H52" s="10">
        <v>43242.74507070148</v>
      </c>
      <c r="I52" s="10">
        <v>2822808.595453239</v>
      </c>
      <c r="J52" s="10">
        <v>434481.58380147285</v>
      </c>
      <c r="K52" s="10">
        <v>117164.74191758156</v>
      </c>
      <c r="L52" s="10">
        <v>1924478.7478212367</v>
      </c>
      <c r="M52" s="10">
        <v>296212.28151722817</v>
      </c>
      <c r="N52" s="10">
        <v>79878.265985704144</v>
      </c>
      <c r="O52" s="10">
        <v>6157780.4883740712</v>
      </c>
      <c r="P52" s="10">
        <v>947794.41425818531</v>
      </c>
      <c r="Q52" s="10">
        <v>255587.56015819244</v>
      </c>
      <c r="R52" s="10">
        <v>7646242.5298695602</v>
      </c>
      <c r="S52" s="10">
        <v>1176895.7944435095</v>
      </c>
      <c r="T52" s="10">
        <v>317368.3239077566</v>
      </c>
      <c r="U52" s="10">
        <v>9094561.2821583301</v>
      </c>
      <c r="V52" s="10">
        <v>1399818.3922977792</v>
      </c>
      <c r="W52" s="10">
        <v>377482.88254259777</v>
      </c>
      <c r="X52" s="10">
        <v>1418182.2217993271</v>
      </c>
      <c r="Y52" s="10">
        <v>218284.03769173322</v>
      </c>
      <c r="Z52" s="10">
        <v>58863.698472811702</v>
      </c>
      <c r="AA52" s="10">
        <v>2603528.4790746691</v>
      </c>
      <c r="AB52" s="10">
        <v>400730.38564592274</v>
      </c>
      <c r="AC52" s="10">
        <v>108063.2044330582</v>
      </c>
      <c r="AD52" s="10">
        <v>3768939.7091051936</v>
      </c>
      <c r="AE52" s="10">
        <v>580108.37033084745</v>
      </c>
      <c r="AF52" s="10">
        <v>156435.27833644435</v>
      </c>
      <c r="AG52" s="10">
        <v>3322648.1926595038</v>
      </c>
      <c r="AH52" s="10">
        <v>511415.98884426267</v>
      </c>
      <c r="AI52" s="10">
        <v>137911.30528754918</v>
      </c>
      <c r="AJ52" s="10">
        <v>2100122.7615500391</v>
      </c>
      <c r="AK52" s="10">
        <v>323247.08982589579</v>
      </c>
      <c r="AL52" s="10">
        <v>87168.624096080719</v>
      </c>
      <c r="AM52" s="10">
        <v>1716461.9736691325</v>
      </c>
      <c r="AN52" s="10">
        <v>264194.71658687625</v>
      </c>
      <c r="AO52" s="10">
        <v>71244.229764716263</v>
      </c>
      <c r="AP52" s="10">
        <v>2311596.8064177679</v>
      </c>
      <c r="AQ52" s="10">
        <v>355796.79159987735</v>
      </c>
      <c r="AR52" s="10">
        <v>95946.159324329608</v>
      </c>
      <c r="AS52" s="10">
        <v>2422031.7628964558</v>
      </c>
      <c r="AT52" s="10">
        <v>372794.73998192232</v>
      </c>
      <c r="AU52" s="10">
        <v>100529.92146652589</v>
      </c>
      <c r="AV52" s="10">
        <v>1930894.9505950401</v>
      </c>
      <c r="AW52" s="10">
        <v>297199.85182137269</v>
      </c>
      <c r="AX52" s="10">
        <v>80144.579735525651</v>
      </c>
      <c r="AY52" s="10">
        <v>1309231.9146641444</v>
      </c>
      <c r="AZ52" s="10">
        <v>250414.09237652615</v>
      </c>
      <c r="BA52" s="10">
        <v>54341.558842836079</v>
      </c>
      <c r="BB52" s="10">
        <v>871438.81244060583</v>
      </c>
      <c r="BC52" s="10">
        <v>134130.28287682254</v>
      </c>
      <c r="BD52" s="10">
        <v>36170.324732971683</v>
      </c>
      <c r="BE52" s="57"/>
      <c r="BF52" s="10"/>
      <c r="BG52" s="10"/>
      <c r="BI52" s="10"/>
      <c r="BJ52" s="10"/>
      <c r="BK52" s="57"/>
      <c r="BL52" s="10"/>
      <c r="BM52" s="10"/>
      <c r="BO52" s="10"/>
      <c r="BP52" s="10"/>
      <c r="BQ52" s="57"/>
      <c r="BR52" s="10"/>
      <c r="BS52" s="10"/>
      <c r="BU52" s="10"/>
      <c r="BV52" s="10"/>
      <c r="BW52" s="57"/>
      <c r="BX52" s="10"/>
      <c r="BY52" s="10"/>
      <c r="CA52" s="10"/>
      <c r="CB52" s="10"/>
      <c r="CC52" s="57"/>
      <c r="CD52" s="10"/>
      <c r="CE52" s="10"/>
      <c r="CG52" s="10"/>
      <c r="CH52" s="10"/>
      <c r="CI52" s="57"/>
      <c r="CJ52" s="10"/>
      <c r="CK52" s="10"/>
      <c r="CM52" s="10"/>
      <c r="CN52" s="10"/>
      <c r="CO52" s="57"/>
      <c r="CP52" s="10"/>
      <c r="CQ52" s="10"/>
      <c r="CS52" s="10"/>
      <c r="CT52" s="10"/>
      <c r="CU52" s="57"/>
      <c r="CV52" s="10"/>
      <c r="CW52" s="10"/>
      <c r="CY52" s="10"/>
      <c r="CZ52" s="7"/>
      <c r="DA52" s="57"/>
      <c r="DB52" s="10"/>
      <c r="DC52" s="10"/>
      <c r="DE52" s="10"/>
      <c r="DF52" s="10"/>
      <c r="DG52" s="57"/>
      <c r="DH52" s="10"/>
      <c r="DI52" s="10"/>
    </row>
    <row r="53" spans="1:114" x14ac:dyDescent="0.25">
      <c r="A53" s="80">
        <v>44628</v>
      </c>
      <c r="B53" s="6">
        <v>59931125</v>
      </c>
      <c r="C53" s="6">
        <v>141380</v>
      </c>
      <c r="E53" s="38"/>
      <c r="F53" s="10">
        <v>995581.15063633677</v>
      </c>
      <c r="G53" s="10">
        <v>153238.0466136121</v>
      </c>
      <c r="H53" s="10">
        <v>41323.031522647776</v>
      </c>
      <c r="I53" s="10">
        <v>2697493.1490033427</v>
      </c>
      <c r="J53" s="10">
        <v>415193.25736799132</v>
      </c>
      <c r="K53" s="10">
        <v>111963.34357791442</v>
      </c>
      <c r="L53" s="10">
        <v>1839043.6553197443</v>
      </c>
      <c r="M53" s="10">
        <v>283062.26689630636</v>
      </c>
      <c r="N53" s="10">
        <v>76332.159253648206</v>
      </c>
      <c r="O53" s="10">
        <v>5884412.6758047054</v>
      </c>
      <c r="P53" s="10">
        <v>905718.13591724751</v>
      </c>
      <c r="Q53" s="10">
        <v>244241.03483591112</v>
      </c>
      <c r="R53" s="10">
        <v>7306796.1012884052</v>
      </c>
      <c r="S53" s="10">
        <v>1124648.8152670793</v>
      </c>
      <c r="T53" s="10">
        <v>303279.11032678047</v>
      </c>
      <c r="U53" s="10">
        <v>8690818.3542193491</v>
      </c>
      <c r="V53" s="10">
        <v>1337675.0124518615</v>
      </c>
      <c r="W53" s="10">
        <v>360724.95002488699</v>
      </c>
      <c r="X53" s="10">
        <v>1355223.6001774622</v>
      </c>
      <c r="Y53" s="10">
        <v>208593.56073899692</v>
      </c>
      <c r="Z53" s="10">
        <v>56250.510081046843</v>
      </c>
      <c r="AA53" s="10">
        <v>2487947.7293824013</v>
      </c>
      <c r="AB53" s="10">
        <v>382940.40609713405</v>
      </c>
      <c r="AC53" s="10">
        <v>103265.85872207111</v>
      </c>
      <c r="AD53" s="10">
        <v>3601621.8246938973</v>
      </c>
      <c r="AE53" s="10">
        <v>554355.10475895368</v>
      </c>
      <c r="AF53" s="10">
        <v>149490.50823165526</v>
      </c>
      <c r="AG53" s="10">
        <v>3175142.923499654</v>
      </c>
      <c r="AH53" s="10">
        <v>488712.24510943686</v>
      </c>
      <c r="AI53" s="10">
        <v>131788.88635328834</v>
      </c>
      <c r="AJ53" s="10">
        <v>2006890.148510976</v>
      </c>
      <c r="AK53" s="10">
        <v>308896.894973716</v>
      </c>
      <c r="AL53" s="10">
        <v>83298.870028228441</v>
      </c>
      <c r="AM53" s="10">
        <v>1640261.5543806683</v>
      </c>
      <c r="AN53" s="10">
        <v>252466.08613275495</v>
      </c>
      <c r="AO53" s="10">
        <v>68081.42146296853</v>
      </c>
      <c r="AP53" s="10">
        <v>2208976.0384794143</v>
      </c>
      <c r="AQ53" s="10">
        <v>340001.58895787166</v>
      </c>
      <c r="AR53" s="10">
        <v>91686.736347423619</v>
      </c>
      <c r="AS53" s="10">
        <v>2314508.3579542716</v>
      </c>
      <c r="AT53" s="10">
        <v>356244.93233635416</v>
      </c>
      <c r="AU53" s="10">
        <v>96067.007470003955</v>
      </c>
      <c r="AV53" s="10">
        <v>1845175.0179111823</v>
      </c>
      <c r="AW53" s="10">
        <v>284005.99511574005</v>
      </c>
      <c r="AX53" s="10">
        <v>76586.650300893161</v>
      </c>
      <c r="AY53" s="10">
        <v>1251110.0206905836</v>
      </c>
      <c r="AZ53" s="10">
        <v>239297.23739951651</v>
      </c>
      <c r="BA53" s="10">
        <v>51929.125807829012</v>
      </c>
      <c r="BB53" s="10">
        <v>832752.25607590564</v>
      </c>
      <c r="BC53" s="10">
        <v>128175.71822506617</v>
      </c>
      <c r="BD53" s="10">
        <v>34564.583415812951</v>
      </c>
      <c r="BE53" s="57"/>
      <c r="BF53" s="10"/>
      <c r="BG53" s="10"/>
      <c r="BI53" s="10"/>
      <c r="BJ53" s="10"/>
      <c r="BK53" s="57"/>
      <c r="BL53" s="10"/>
      <c r="BM53" s="10"/>
      <c r="BO53" s="10"/>
      <c r="BP53" s="10"/>
      <c r="BQ53" s="57"/>
      <c r="BR53" s="10"/>
      <c r="BS53" s="10"/>
      <c r="BU53" s="10"/>
      <c r="BV53" s="10"/>
      <c r="BW53" s="57"/>
      <c r="BX53" s="10"/>
      <c r="BY53" s="10"/>
      <c r="CA53" s="10"/>
      <c r="CB53" s="10"/>
      <c r="CC53" s="57"/>
      <c r="CD53" s="10"/>
      <c r="CE53" s="10"/>
      <c r="CG53" s="10"/>
      <c r="CH53" s="10"/>
      <c r="CI53" s="57"/>
      <c r="CJ53" s="10"/>
      <c r="CK53" s="10"/>
      <c r="CM53" s="10"/>
      <c r="CN53" s="10"/>
      <c r="CO53" s="57"/>
      <c r="CP53" s="10"/>
      <c r="CQ53" s="10"/>
      <c r="CS53" s="10"/>
      <c r="CT53" s="10"/>
      <c r="CU53" s="57"/>
      <c r="CV53" s="10"/>
      <c r="CW53" s="10"/>
      <c r="CY53" s="10"/>
      <c r="CZ53" s="7"/>
      <c r="DA53" s="57"/>
      <c r="DB53" s="10"/>
      <c r="DC53" s="10"/>
      <c r="DE53" s="10"/>
      <c r="DF53" s="10"/>
      <c r="DG53" s="57"/>
      <c r="DH53" s="10"/>
      <c r="DI53" s="10"/>
    </row>
    <row r="54" spans="1:114" x14ac:dyDescent="0.25">
      <c r="M54" s="10"/>
      <c r="N54" s="10"/>
      <c r="O54" s="10"/>
      <c r="P54" s="10"/>
      <c r="Q54" s="10"/>
      <c r="S54" s="10"/>
      <c r="T54" s="10"/>
      <c r="U54" s="10"/>
      <c r="V54" s="10"/>
      <c r="W54" s="10"/>
      <c r="Y54" s="10"/>
      <c r="Z54" s="10"/>
      <c r="AA54" s="57"/>
      <c r="AB54" s="10"/>
      <c r="AC54" s="10"/>
      <c r="AE54" s="10"/>
      <c r="AF54" s="10"/>
      <c r="AG54" s="57"/>
      <c r="AH54" s="10"/>
      <c r="AI54" s="10"/>
      <c r="AK54" s="10"/>
      <c r="AL54" s="10"/>
      <c r="AM54" s="57"/>
      <c r="AN54" s="10"/>
      <c r="AO54" s="10"/>
      <c r="AP54" s="7"/>
      <c r="AQ54" s="10"/>
      <c r="AR54" s="10"/>
      <c r="AS54" s="57"/>
      <c r="AT54" s="10"/>
      <c r="AU54" s="10"/>
      <c r="AW54" s="10"/>
      <c r="AX54" s="10"/>
      <c r="AY54" s="57"/>
      <c r="AZ54" s="10"/>
      <c r="BA54" s="10"/>
      <c r="BC54" s="10"/>
      <c r="BD54" s="10"/>
      <c r="BE54" s="57"/>
      <c r="BF54" s="10"/>
      <c r="BG54" s="10"/>
      <c r="BI54" s="10"/>
      <c r="BJ54" s="10"/>
      <c r="BK54" s="57"/>
      <c r="BL54" s="10"/>
      <c r="BM54" s="10"/>
      <c r="BO54" s="10"/>
      <c r="BP54" s="10"/>
      <c r="BQ54" s="57"/>
      <c r="BR54" s="10"/>
      <c r="BS54" s="10"/>
      <c r="BU54" s="10"/>
      <c r="BV54" s="10"/>
      <c r="BW54" s="57"/>
      <c r="BX54" s="10"/>
      <c r="BY54" s="10"/>
      <c r="CA54" s="10"/>
      <c r="CB54" s="10"/>
      <c r="CC54" s="57"/>
      <c r="CD54" s="10"/>
      <c r="CE54" s="10"/>
      <c r="CG54" s="10"/>
      <c r="CH54" s="10"/>
      <c r="CI54" s="57"/>
      <c r="CJ54" s="10"/>
      <c r="CK54" s="10"/>
      <c r="CM54" s="10"/>
      <c r="CN54" s="10"/>
      <c r="CO54" s="57"/>
      <c r="CP54" s="10"/>
      <c r="CQ54" s="10"/>
      <c r="CS54" s="10"/>
      <c r="CT54" s="10"/>
      <c r="CU54" s="57"/>
      <c r="CV54" s="10"/>
      <c r="CW54" s="10"/>
      <c r="CY54" s="10"/>
      <c r="CZ54" s="7"/>
      <c r="DA54" s="57"/>
      <c r="DB54" s="10"/>
      <c r="DC54" s="10"/>
      <c r="DE54" s="10"/>
      <c r="DF54" s="10"/>
      <c r="DG54" s="57"/>
      <c r="DH54" s="10"/>
      <c r="DI54" s="10"/>
    </row>
    <row r="55" spans="1:114" ht="34.5" customHeight="1" x14ac:dyDescent="0.25">
      <c r="C55" s="79" t="s">
        <v>108</v>
      </c>
      <c r="D55" s="69" t="s">
        <v>86</v>
      </c>
      <c r="F55" s="69" t="s">
        <v>37</v>
      </c>
      <c r="G55" s="69" t="s">
        <v>32</v>
      </c>
      <c r="H55" s="69" t="s">
        <v>33</v>
      </c>
      <c r="M55" s="10"/>
      <c r="N55" s="10"/>
      <c r="O55" s="10"/>
      <c r="P55" s="10"/>
      <c r="Q55" s="10"/>
      <c r="S55" s="10"/>
      <c r="T55" s="10"/>
      <c r="U55" s="10"/>
      <c r="V55" s="10"/>
      <c r="W55" s="10"/>
      <c r="Y55" s="10"/>
      <c r="Z55" s="10"/>
      <c r="AA55" s="57"/>
      <c r="AB55" s="10"/>
      <c r="AC55" s="10"/>
      <c r="AE55" s="10"/>
      <c r="AF55" s="10"/>
      <c r="AG55" s="57"/>
      <c r="AH55" s="10"/>
      <c r="AI55" s="10"/>
      <c r="AK55" s="10"/>
      <c r="AL55" s="10"/>
      <c r="AM55" s="57"/>
      <c r="AN55" s="10"/>
      <c r="AO55" s="10"/>
      <c r="AQ55" s="10"/>
      <c r="AR55" s="10"/>
      <c r="AS55" s="57"/>
      <c r="AT55" s="10"/>
      <c r="AU55" s="10"/>
      <c r="AW55" s="10"/>
      <c r="AX55" s="10"/>
      <c r="AY55" s="57"/>
      <c r="AZ55" s="10"/>
      <c r="BA55" s="10"/>
      <c r="BC55" s="10"/>
      <c r="BD55" s="10"/>
      <c r="BE55" s="57"/>
      <c r="BF55" s="10"/>
      <c r="BG55" s="10"/>
      <c r="BI55" s="10"/>
      <c r="BJ55" s="10"/>
      <c r="BK55" s="57"/>
      <c r="BL55" s="10"/>
      <c r="BM55" s="10"/>
      <c r="BO55" s="10"/>
      <c r="BP55" s="10"/>
      <c r="BQ55" s="57"/>
      <c r="BR55" s="10"/>
      <c r="BS55" s="10"/>
      <c r="BU55" s="10"/>
      <c r="BV55" s="10"/>
      <c r="BW55" s="57"/>
      <c r="BX55" s="10"/>
      <c r="BY55" s="10"/>
      <c r="CA55" s="10"/>
      <c r="CB55" s="10"/>
      <c r="CC55" s="57"/>
      <c r="CD55" s="10"/>
      <c r="CE55" s="10"/>
      <c r="CG55" s="10"/>
      <c r="CH55" s="10"/>
      <c r="CI55" s="57"/>
      <c r="CJ55" s="10"/>
      <c r="CK55" s="10"/>
      <c r="CM55" s="10"/>
      <c r="CN55" s="10"/>
      <c r="CO55" s="57"/>
      <c r="CP55" s="10"/>
      <c r="CQ55" s="10"/>
      <c r="CS55" s="10"/>
      <c r="CT55" s="10"/>
      <c r="CU55" s="57"/>
      <c r="CV55" s="10"/>
      <c r="CW55" s="10"/>
      <c r="CY55" s="10"/>
      <c r="CZ55" s="7"/>
      <c r="DA55" s="57"/>
      <c r="DB55" s="10"/>
      <c r="DC55" s="10"/>
      <c r="DE55" s="10"/>
      <c r="DF55" s="10"/>
      <c r="DG55" s="57"/>
      <c r="DH55" s="10"/>
      <c r="DI55" s="10"/>
    </row>
    <row r="56" spans="1:114" x14ac:dyDescent="0.25">
      <c r="C56" s="79"/>
      <c r="D56" s="9" t="s">
        <v>13</v>
      </c>
      <c r="F56" s="9">
        <v>331506</v>
      </c>
      <c r="G56" s="9">
        <v>0</v>
      </c>
      <c r="H56" s="9">
        <v>0</v>
      </c>
      <c r="M56" s="10"/>
      <c r="N56" s="10"/>
      <c r="O56" s="10"/>
      <c r="P56" s="10"/>
      <c r="Q56" s="10"/>
      <c r="S56" s="10"/>
      <c r="T56" s="10"/>
      <c r="U56" s="10"/>
      <c r="V56" s="10"/>
      <c r="W56" s="10"/>
      <c r="Y56" s="10"/>
      <c r="Z56" s="10"/>
      <c r="AA56" s="57"/>
      <c r="AB56" s="10"/>
      <c r="AC56" s="10"/>
      <c r="AE56" s="10"/>
      <c r="AF56" s="10"/>
      <c r="AG56" s="57"/>
      <c r="AH56" s="10"/>
      <c r="AI56" s="10"/>
      <c r="AK56" s="10"/>
      <c r="AL56" s="10"/>
      <c r="AM56" s="57"/>
      <c r="AN56" s="10"/>
      <c r="AO56" s="10"/>
      <c r="AQ56" s="10"/>
      <c r="AR56" s="10"/>
      <c r="AS56" s="57"/>
      <c r="AT56" s="10"/>
      <c r="AU56" s="10"/>
      <c r="AW56" s="10"/>
      <c r="AX56" s="10"/>
      <c r="AY56" s="57"/>
      <c r="AZ56" s="10"/>
      <c r="BA56" s="10"/>
      <c r="BC56" s="10"/>
      <c r="BD56" s="10"/>
      <c r="BE56" s="57"/>
      <c r="BF56" s="10"/>
      <c r="BG56" s="10"/>
      <c r="BI56" s="10"/>
      <c r="BJ56" s="10"/>
      <c r="BK56" s="57"/>
      <c r="BL56" s="10"/>
      <c r="BM56" s="10"/>
      <c r="BO56" s="10"/>
      <c r="BP56" s="10"/>
      <c r="BQ56" s="57"/>
      <c r="BR56" s="10"/>
      <c r="BS56" s="10"/>
      <c r="BU56" s="10"/>
      <c r="BV56" s="10"/>
      <c r="BW56" s="57"/>
      <c r="BX56" s="10"/>
      <c r="BY56" s="10"/>
      <c r="CA56" s="10"/>
      <c r="CB56" s="10"/>
      <c r="CC56" s="57"/>
      <c r="CD56" s="10"/>
      <c r="CE56" s="10"/>
      <c r="CG56" s="10"/>
      <c r="CH56" s="10"/>
      <c r="CI56" s="57"/>
      <c r="CJ56" s="10"/>
      <c r="CK56" s="10"/>
      <c r="CM56" s="10"/>
      <c r="CN56" s="10"/>
      <c r="CO56" s="57"/>
      <c r="CP56" s="10"/>
      <c r="CQ56" s="10"/>
      <c r="CS56" s="10"/>
      <c r="CT56" s="10"/>
      <c r="CU56" s="57"/>
      <c r="CV56" s="10"/>
      <c r="CW56" s="10"/>
      <c r="CY56" s="10"/>
      <c r="CZ56" s="7"/>
      <c r="DA56" s="57"/>
      <c r="DB56" s="10"/>
      <c r="DC56" s="10"/>
      <c r="DE56" s="10"/>
      <c r="DF56" s="10"/>
      <c r="DG56" s="57"/>
      <c r="DH56" s="10"/>
      <c r="DI56" s="10"/>
    </row>
    <row r="57" spans="1:114" x14ac:dyDescent="0.25">
      <c r="C57" s="79"/>
      <c r="D57" s="9" t="s">
        <v>89</v>
      </c>
      <c r="F57" s="9">
        <v>806558</v>
      </c>
      <c r="G57" s="9">
        <v>0</v>
      </c>
      <c r="H57" s="9">
        <v>0</v>
      </c>
      <c r="O57" s="38"/>
    </row>
    <row r="58" spans="1:114" x14ac:dyDescent="0.25">
      <c r="C58" s="79"/>
      <c r="D58" s="9" t="s">
        <v>90</v>
      </c>
      <c r="F58" s="9">
        <v>471024</v>
      </c>
      <c r="G58" s="9">
        <v>0</v>
      </c>
      <c r="H58" s="9">
        <v>0</v>
      </c>
    </row>
    <row r="59" spans="1:114" x14ac:dyDescent="0.25">
      <c r="C59" s="79"/>
      <c r="D59" s="9" t="s">
        <v>91</v>
      </c>
      <c r="F59" s="9">
        <v>2028462</v>
      </c>
      <c r="G59" s="9">
        <v>0</v>
      </c>
      <c r="H59" s="9">
        <v>0</v>
      </c>
      <c r="L59" s="7"/>
      <c r="O59" s="7"/>
      <c r="U59" s="7"/>
      <c r="AA59" s="57"/>
      <c r="AG59" s="57"/>
      <c r="AM59" s="57"/>
      <c r="BQ59" s="57"/>
      <c r="BW59" s="57"/>
      <c r="CO59" s="57"/>
    </row>
    <row r="60" spans="1:114" x14ac:dyDescent="0.25">
      <c r="C60" s="79"/>
      <c r="D60" s="9" t="s">
        <v>92</v>
      </c>
      <c r="F60" s="9">
        <v>2178793</v>
      </c>
      <c r="G60" s="9">
        <v>0</v>
      </c>
      <c r="H60" s="9">
        <v>0</v>
      </c>
      <c r="N60" s="7"/>
      <c r="O60" s="10"/>
      <c r="P60" s="10"/>
      <c r="Q60" s="10"/>
      <c r="R60" s="10"/>
      <c r="T60" s="7"/>
      <c r="U60" s="10"/>
      <c r="V60" s="10"/>
      <c r="W60" s="10"/>
      <c r="X60" s="7"/>
      <c r="Z60" s="10"/>
      <c r="AA60" s="10"/>
      <c r="AB60" s="10"/>
      <c r="AC60" s="10"/>
      <c r="AD60" s="10"/>
      <c r="AF60" s="7"/>
      <c r="AG60" s="57"/>
      <c r="AH60" s="10"/>
      <c r="AI60" s="10"/>
      <c r="AJ60" s="57"/>
      <c r="AL60" s="7"/>
      <c r="AN60" s="10"/>
      <c r="AO60" s="10"/>
      <c r="AR60" s="10"/>
      <c r="AT60" s="10"/>
      <c r="AU60" s="10"/>
      <c r="AX60" s="10"/>
      <c r="AY60" s="57"/>
      <c r="AZ60" s="57"/>
      <c r="BA60" s="57"/>
      <c r="BD60" s="7"/>
      <c r="BE60" s="10"/>
      <c r="BF60" s="10"/>
      <c r="BG60" s="10"/>
      <c r="BH60" s="10"/>
      <c r="BJ60" s="7"/>
      <c r="BL60" s="7"/>
      <c r="BM60" s="7"/>
      <c r="BP60" s="7"/>
      <c r="BQ60" s="57"/>
      <c r="BR60" s="10"/>
      <c r="BS60" s="10"/>
      <c r="BT60" s="57"/>
      <c r="BV60" s="7"/>
      <c r="BW60" s="57"/>
      <c r="BX60" s="10"/>
      <c r="BY60" s="10"/>
      <c r="BZ60" s="57"/>
      <c r="CB60" s="7"/>
      <c r="CD60" s="10"/>
      <c r="CE60" s="10"/>
      <c r="CH60" s="7"/>
      <c r="CI60" s="57"/>
      <c r="CJ60" s="57"/>
      <c r="CK60" s="57"/>
      <c r="CN60" s="7"/>
      <c r="CO60" s="57"/>
      <c r="CP60" s="10"/>
      <c r="CQ60" s="10"/>
      <c r="CR60" s="57"/>
      <c r="CT60" s="7"/>
      <c r="CU60" s="57"/>
      <c r="CV60" s="57"/>
      <c r="CW60" s="57"/>
      <c r="CZ60" s="7"/>
      <c r="DA60" s="57"/>
      <c r="DB60" s="57"/>
      <c r="DC60" s="57"/>
      <c r="DF60" s="7"/>
      <c r="DG60" s="57"/>
      <c r="DH60" s="57"/>
      <c r="DI60" s="57"/>
    </row>
    <row r="61" spans="1:114" x14ac:dyDescent="0.25">
      <c r="C61" s="79"/>
      <c r="D61" s="9" t="s">
        <v>64</v>
      </c>
      <c r="F61" s="9">
        <v>3932311</v>
      </c>
      <c r="G61" s="9">
        <v>0</v>
      </c>
      <c r="H61" s="9">
        <v>0</v>
      </c>
      <c r="O61" s="10"/>
      <c r="P61" s="10"/>
      <c r="Q61" s="10"/>
      <c r="R61" s="17"/>
      <c r="U61" s="7"/>
      <c r="V61" s="7"/>
      <c r="W61" s="7"/>
      <c r="AA61" s="7"/>
      <c r="AB61" s="7"/>
      <c r="AC61" s="7"/>
      <c r="AG61" s="7"/>
      <c r="AH61" s="7"/>
      <c r="AI61" s="7"/>
      <c r="AM61" s="10"/>
      <c r="AN61" s="10"/>
      <c r="AO61" s="7"/>
      <c r="AS61" s="7"/>
      <c r="AT61" s="7"/>
      <c r="AU61" s="7"/>
      <c r="AY61" s="10"/>
      <c r="AZ61" s="7"/>
      <c r="BA61" s="7"/>
      <c r="BE61" s="7"/>
      <c r="BF61" s="7"/>
      <c r="BG61" s="7"/>
      <c r="BK61" s="7"/>
      <c r="BL61" s="7"/>
      <c r="BM61" s="7"/>
      <c r="BQ61" s="10"/>
      <c r="BR61" s="10"/>
      <c r="BS61" s="10"/>
      <c r="BW61" s="7"/>
      <c r="BX61" s="7"/>
      <c r="BY61" s="7"/>
      <c r="CC61" s="7"/>
      <c r="CD61" s="7"/>
      <c r="CE61" s="7"/>
      <c r="CI61" s="7"/>
      <c r="CJ61" s="7"/>
      <c r="CK61" s="7"/>
      <c r="CO61" s="7"/>
      <c r="CP61" s="7"/>
      <c r="CQ61" s="7"/>
      <c r="CU61" s="7"/>
      <c r="CV61" s="7"/>
      <c r="CW61" s="7"/>
      <c r="DA61" s="7"/>
      <c r="DB61" s="7"/>
      <c r="DC61" s="7"/>
      <c r="DD61" s="7"/>
      <c r="DG61" s="7"/>
      <c r="DH61" s="7"/>
      <c r="DI61" s="7"/>
      <c r="DJ61" s="7"/>
    </row>
    <row r="62" spans="1:114" x14ac:dyDescent="0.25">
      <c r="C62" s="79"/>
      <c r="D62" s="9" t="s">
        <v>93</v>
      </c>
      <c r="F62" s="83">
        <v>239329</v>
      </c>
      <c r="G62" s="9">
        <v>0</v>
      </c>
      <c r="H62" s="9">
        <v>0</v>
      </c>
      <c r="L62" s="38"/>
      <c r="O62" s="10"/>
      <c r="P62" s="10"/>
      <c r="Q62" s="10"/>
      <c r="R62" s="10"/>
      <c r="U62" s="10"/>
      <c r="V62" s="7"/>
      <c r="W62" s="7"/>
      <c r="X62" s="10"/>
      <c r="AA62" s="7"/>
      <c r="AB62" s="7"/>
      <c r="AC62" s="7"/>
      <c r="AD62" s="7"/>
      <c r="AG62" s="10"/>
      <c r="AH62" s="10"/>
      <c r="AI62" s="10"/>
      <c r="AJ62" s="10"/>
      <c r="AM62" s="10"/>
      <c r="AN62" s="10"/>
      <c r="AO62" s="7"/>
      <c r="AP62" s="10"/>
      <c r="AS62" s="10"/>
      <c r="AT62" s="10"/>
      <c r="AU62" s="10"/>
      <c r="AV62" s="7"/>
      <c r="AY62" s="10"/>
      <c r="AZ62" s="7"/>
      <c r="BA62" s="10"/>
      <c r="BB62" s="10"/>
      <c r="BE62" s="10"/>
      <c r="BF62" s="10"/>
      <c r="BG62" s="10"/>
      <c r="BH62" s="7"/>
      <c r="BK62" s="7"/>
      <c r="BL62" s="7"/>
      <c r="BM62" s="7"/>
      <c r="BN62" s="7"/>
      <c r="BQ62" s="7"/>
      <c r="BR62" s="10"/>
      <c r="BS62" s="10"/>
      <c r="BT62" s="7"/>
      <c r="BW62" s="7"/>
      <c r="BX62" s="7"/>
      <c r="BY62" s="7"/>
      <c r="BZ62" s="7"/>
      <c r="CC62" s="7"/>
      <c r="CD62" s="7"/>
      <c r="CE62" s="7"/>
      <c r="CF62" s="7"/>
      <c r="CI62" s="7"/>
      <c r="CJ62" s="7"/>
      <c r="CK62" s="7"/>
      <c r="CL62" s="7"/>
      <c r="CO62" s="7"/>
      <c r="CP62" s="7"/>
      <c r="CQ62" s="7"/>
      <c r="CR62" s="7"/>
      <c r="CU62" s="7"/>
      <c r="CV62" s="7"/>
      <c r="CW62" s="7"/>
      <c r="CX62" s="7"/>
      <c r="DA62" s="10"/>
      <c r="DB62" s="10"/>
      <c r="DC62" s="10"/>
      <c r="DD62" s="7"/>
      <c r="DG62" s="10"/>
      <c r="DH62" s="10"/>
      <c r="DI62" s="10"/>
      <c r="DJ62" s="7"/>
    </row>
    <row r="63" spans="1:114" x14ac:dyDescent="0.25">
      <c r="C63" s="79"/>
      <c r="D63" s="9" t="s">
        <v>94</v>
      </c>
      <c r="F63" s="83">
        <v>397455</v>
      </c>
      <c r="G63" s="9">
        <v>0</v>
      </c>
      <c r="H63" s="9">
        <v>0</v>
      </c>
      <c r="I63" s="59"/>
    </row>
    <row r="64" spans="1:114" x14ac:dyDescent="0.25">
      <c r="C64" s="79"/>
      <c r="D64" s="9" t="s">
        <v>95</v>
      </c>
      <c r="F64" s="83">
        <v>741409</v>
      </c>
      <c r="G64" s="9">
        <v>0</v>
      </c>
      <c r="H64" s="9">
        <v>0</v>
      </c>
      <c r="I64" s="59"/>
    </row>
    <row r="65" spans="1:47" x14ac:dyDescent="0.25">
      <c r="C65" s="79"/>
      <c r="D65" s="9" t="s">
        <v>96</v>
      </c>
      <c r="F65" s="83">
        <v>684819</v>
      </c>
      <c r="G65" s="9">
        <v>0</v>
      </c>
      <c r="H65" s="9">
        <v>0</v>
      </c>
      <c r="I65" s="59"/>
      <c r="O65" s="10"/>
      <c r="AU65" s="10"/>
    </row>
    <row r="66" spans="1:47" x14ac:dyDescent="0.25">
      <c r="C66" s="79"/>
      <c r="D66" s="9" t="s">
        <v>97</v>
      </c>
      <c r="F66" s="83">
        <v>328962</v>
      </c>
      <c r="G66" s="9">
        <v>0</v>
      </c>
      <c r="H66" s="9">
        <v>0</v>
      </c>
      <c r="I66" s="59"/>
    </row>
    <row r="67" spans="1:47" x14ac:dyDescent="0.25">
      <c r="C67" s="79"/>
      <c r="D67" s="9" t="s">
        <v>98</v>
      </c>
      <c r="F67" s="83">
        <v>342456</v>
      </c>
      <c r="G67" s="9">
        <v>0</v>
      </c>
      <c r="H67" s="9">
        <v>0</v>
      </c>
      <c r="I67" s="59"/>
    </row>
    <row r="68" spans="1:47" x14ac:dyDescent="0.25">
      <c r="C68" s="79"/>
      <c r="D68" s="9" t="s">
        <v>99</v>
      </c>
      <c r="F68" s="83">
        <v>472323</v>
      </c>
      <c r="G68" s="9">
        <v>0</v>
      </c>
      <c r="H68" s="9">
        <v>0</v>
      </c>
      <c r="I68" s="59"/>
    </row>
    <row r="69" spans="1:47" x14ac:dyDescent="0.25">
      <c r="C69" s="79"/>
      <c r="D69" s="9" t="s">
        <v>100</v>
      </c>
      <c r="F69" s="83">
        <v>493314</v>
      </c>
      <c r="G69" s="9">
        <v>0</v>
      </c>
      <c r="H69" s="9">
        <v>0</v>
      </c>
      <c r="I69" s="59"/>
    </row>
    <row r="70" spans="1:47" x14ac:dyDescent="0.25">
      <c r="C70" s="79"/>
      <c r="D70" s="9" t="s">
        <v>101</v>
      </c>
      <c r="F70" s="83">
        <v>310135</v>
      </c>
      <c r="G70" s="9">
        <v>0</v>
      </c>
      <c r="H70" s="9">
        <v>0</v>
      </c>
      <c r="I70" s="59"/>
    </row>
    <row r="71" spans="1:47" x14ac:dyDescent="0.25">
      <c r="C71" s="79"/>
      <c r="D71" s="9" t="s">
        <v>102</v>
      </c>
      <c r="F71" s="83">
        <v>232782</v>
      </c>
      <c r="G71" s="9">
        <v>0</v>
      </c>
      <c r="H71" s="9">
        <v>0</v>
      </c>
      <c r="I71" s="59"/>
    </row>
    <row r="72" spans="1:47" x14ac:dyDescent="0.25">
      <c r="C72" s="79"/>
      <c r="D72" s="9" t="s">
        <v>69</v>
      </c>
      <c r="F72" s="83">
        <v>129383</v>
      </c>
      <c r="G72" s="9">
        <v>0</v>
      </c>
      <c r="H72" s="9">
        <v>0</v>
      </c>
      <c r="I72" s="59"/>
    </row>
    <row r="73" spans="1:47" x14ac:dyDescent="0.25">
      <c r="B73" s="38"/>
      <c r="C73" s="6"/>
      <c r="D73" s="59"/>
      <c r="F73" s="6"/>
      <c r="G73" s="59"/>
      <c r="H73" s="6"/>
      <c r="I73" s="59"/>
    </row>
    <row r="74" spans="1:47" s="38" customFormat="1" x14ac:dyDescent="0.25">
      <c r="A74" s="73" t="s">
        <v>110</v>
      </c>
      <c r="B74" s="73"/>
      <c r="C74" s="73"/>
      <c r="D74" s="73"/>
      <c r="E74" s="73"/>
      <c r="F74" s="73"/>
      <c r="G74" s="73"/>
      <c r="H74" s="73"/>
      <c r="I74" s="59"/>
      <c r="N74" s="69" t="s">
        <v>70</v>
      </c>
    </row>
    <row r="75" spans="1:47" x14ac:dyDescent="0.25">
      <c r="A75" s="72" t="s">
        <v>86</v>
      </c>
      <c r="B75" s="73" t="s">
        <v>109</v>
      </c>
      <c r="C75" s="73"/>
      <c r="D75" s="73"/>
      <c r="E75" s="38"/>
      <c r="F75" s="85" t="s">
        <v>29</v>
      </c>
      <c r="G75" s="85"/>
      <c r="H75" s="85"/>
      <c r="I75" s="59"/>
      <c r="J75" s="9" t="s">
        <v>111</v>
      </c>
    </row>
    <row r="76" spans="1:47" x14ac:dyDescent="0.25">
      <c r="A76" s="72"/>
      <c r="B76" s="69" t="s">
        <v>37</v>
      </c>
      <c r="C76" s="69" t="s">
        <v>32</v>
      </c>
      <c r="D76" s="69" t="s">
        <v>33</v>
      </c>
      <c r="F76" s="69" t="s">
        <v>37</v>
      </c>
      <c r="G76" s="69" t="s">
        <v>32</v>
      </c>
      <c r="H76" s="69" t="s">
        <v>33</v>
      </c>
      <c r="I76" s="59"/>
      <c r="J76" s="9"/>
    </row>
    <row r="77" spans="1:47" x14ac:dyDescent="0.25">
      <c r="A77" s="9" t="s">
        <v>13</v>
      </c>
      <c r="B77" s="84">
        <v>201538.91009314999</v>
      </c>
      <c r="C77" s="57">
        <v>5109.4543850960026</v>
      </c>
      <c r="D77" s="84">
        <v>26824.635521754011</v>
      </c>
      <c r="E77" s="57"/>
      <c r="F77" s="57">
        <v>250402</v>
      </c>
      <c r="G77" s="57">
        <v>209033</v>
      </c>
      <c r="H77" s="57">
        <v>849513</v>
      </c>
      <c r="I77" s="59"/>
      <c r="J77" s="57">
        <v>37</v>
      </c>
      <c r="L77" s="87"/>
      <c r="N77" s="86">
        <f>J77/J3</f>
        <v>2.0299344002010183E-5</v>
      </c>
    </row>
    <row r="78" spans="1:47" x14ac:dyDescent="0.25">
      <c r="A78" s="9" t="s">
        <v>89</v>
      </c>
      <c r="B78" s="84">
        <v>594149.12556820118</v>
      </c>
      <c r="C78" s="57">
        <v>64372.459909087811</v>
      </c>
      <c r="D78" s="84">
        <v>337955.41452271101</v>
      </c>
      <c r="E78" s="57"/>
      <c r="F78" s="57">
        <v>726542</v>
      </c>
      <c r="G78" s="57">
        <v>600107</v>
      </c>
      <c r="H78" s="57">
        <v>2675437</v>
      </c>
      <c r="I78" s="59"/>
      <c r="J78" s="57">
        <v>62</v>
      </c>
      <c r="L78" s="87"/>
      <c r="N78" s="86">
        <f t="shared" ref="N78:N93" si="5">J78/J4</f>
        <v>1.166900015301447E-5</v>
      </c>
    </row>
    <row r="79" spans="1:47" x14ac:dyDescent="0.25">
      <c r="A79" s="9" t="s">
        <v>90</v>
      </c>
      <c r="B79" s="84">
        <v>418367.79829261045</v>
      </c>
      <c r="C79" s="57">
        <v>50639.392273182333</v>
      </c>
      <c r="D79" s="84">
        <v>265856.80943420721</v>
      </c>
      <c r="E79" s="57"/>
      <c r="F79" s="57">
        <v>508628</v>
      </c>
      <c r="G79" s="57">
        <v>412131</v>
      </c>
      <c r="H79" s="57">
        <v>1942065</v>
      </c>
      <c r="I79" s="59"/>
      <c r="J79" s="57">
        <v>50</v>
      </c>
      <c r="L79" s="87"/>
      <c r="N79" s="86">
        <f t="shared" si="5"/>
        <v>1.3536694187668397E-5</v>
      </c>
    </row>
    <row r="80" spans="1:47" x14ac:dyDescent="0.25">
      <c r="A80" s="9" t="s">
        <v>91</v>
      </c>
      <c r="B80" s="84">
        <v>1333647.2207203051</v>
      </c>
      <c r="C80" s="57">
        <v>276873.08468475117</v>
      </c>
      <c r="D80" s="84">
        <v>1453583.6945949437</v>
      </c>
      <c r="E80" s="57"/>
      <c r="F80" s="57">
        <v>1622454</v>
      </c>
      <c r="G80" s="57">
        <v>1391895</v>
      </c>
      <c r="H80" s="57">
        <v>6337297</v>
      </c>
      <c r="I80" s="59"/>
      <c r="J80" s="57">
        <v>257</v>
      </c>
      <c r="L80" s="87"/>
      <c r="N80" s="86">
        <f t="shared" si="5"/>
        <v>2.0537249656320716E-5</v>
      </c>
    </row>
    <row r="81" spans="1:14" x14ac:dyDescent="0.25">
      <c r="A81" s="9" t="s">
        <v>92</v>
      </c>
      <c r="B81" s="57">
        <v>1801520.6892965229</v>
      </c>
      <c r="C81" s="57">
        <v>432213.96971255634</v>
      </c>
      <c r="D81" s="57">
        <v>2269123.3409909206</v>
      </c>
      <c r="E81" s="57"/>
      <c r="F81" s="57">
        <v>2160138</v>
      </c>
      <c r="G81" s="57">
        <v>1836230</v>
      </c>
      <c r="H81" s="57">
        <v>8653850</v>
      </c>
      <c r="J81" s="57">
        <v>388</v>
      </c>
      <c r="L81" s="87"/>
      <c r="N81" s="86">
        <f t="shared" si="5"/>
        <v>2.3714776756853923E-5</v>
      </c>
    </row>
    <row r="82" spans="1:14" x14ac:dyDescent="0.25">
      <c r="A82" s="9" t="s">
        <v>64</v>
      </c>
      <c r="B82" s="57">
        <v>1301501.9229513877</v>
      </c>
      <c r="C82" s="57">
        <v>0</v>
      </c>
      <c r="D82" s="57">
        <v>0</v>
      </c>
      <c r="E82" s="57"/>
      <c r="F82" s="57">
        <v>1728047</v>
      </c>
      <c r="G82" s="57">
        <v>1463596</v>
      </c>
      <c r="H82" s="57">
        <v>5648582</v>
      </c>
      <c r="J82" s="57">
        <v>1043</v>
      </c>
      <c r="L82" s="87"/>
      <c r="N82" s="86">
        <f t="shared" si="5"/>
        <v>7.4680176594631208E-5</v>
      </c>
    </row>
    <row r="83" spans="1:14" x14ac:dyDescent="0.25">
      <c r="A83" s="9" t="s">
        <v>93</v>
      </c>
      <c r="B83" s="57">
        <v>449227.67057840456</v>
      </c>
      <c r="C83" s="57">
        <v>75846.132707455268</v>
      </c>
      <c r="D83" s="57">
        <v>398192.19671414013</v>
      </c>
      <c r="E83" s="57"/>
      <c r="F83" s="57">
        <v>515742</v>
      </c>
      <c r="G83" s="57">
        <v>401638</v>
      </c>
      <c r="H83" s="57">
        <v>1681794</v>
      </c>
      <c r="J83" s="57">
        <v>53</v>
      </c>
      <c r="L83" s="87"/>
      <c r="N83" s="86">
        <f t="shared" si="5"/>
        <v>1.6499538791193978E-5</v>
      </c>
    </row>
    <row r="84" spans="1:14" x14ac:dyDescent="0.25">
      <c r="A84" s="9" t="s">
        <v>94</v>
      </c>
      <c r="B84" s="57">
        <v>856507.60782458202</v>
      </c>
      <c r="C84" s="57">
        <v>174683.58274806687</v>
      </c>
      <c r="D84" s="57">
        <v>917088.80942735099</v>
      </c>
      <c r="E84" s="57"/>
      <c r="F84" s="57">
        <v>978616</v>
      </c>
      <c r="G84" s="57">
        <v>780704</v>
      </c>
      <c r="H84" s="57">
        <v>3307537</v>
      </c>
      <c r="J84" s="57">
        <v>32</v>
      </c>
      <c r="L84" s="87"/>
      <c r="N84" s="86">
        <f t="shared" si="5"/>
        <v>5.1671875837649553E-6</v>
      </c>
    </row>
    <row r="85" spans="1:14" x14ac:dyDescent="0.25">
      <c r="A85" s="9" t="s">
        <v>95</v>
      </c>
      <c r="B85" s="57">
        <v>905073.52010345168</v>
      </c>
      <c r="C85" s="57">
        <v>192846.15678344772</v>
      </c>
      <c r="D85" s="57">
        <v>1012442.3231131005</v>
      </c>
      <c r="E85" s="57"/>
      <c r="F85" s="57">
        <v>1081841</v>
      </c>
      <c r="G85" s="57">
        <v>901074</v>
      </c>
      <c r="H85" s="57">
        <v>4475943</v>
      </c>
      <c r="I85" s="7"/>
      <c r="J85" s="57">
        <v>121</v>
      </c>
      <c r="L85" s="87"/>
      <c r="N85" s="86">
        <f t="shared" si="5"/>
        <v>1.5180882726928163E-5</v>
      </c>
    </row>
    <row r="86" spans="1:14" x14ac:dyDescent="0.25">
      <c r="A86" s="9" t="s">
        <v>96</v>
      </c>
      <c r="B86" s="57">
        <v>975107.09045219654</v>
      </c>
      <c r="C86" s="57">
        <v>284614.70552764856</v>
      </c>
      <c r="D86" s="57">
        <v>1494227.2040201549</v>
      </c>
      <c r="E86" s="57"/>
      <c r="F86" s="57">
        <v>1130943</v>
      </c>
      <c r="G86" s="57">
        <v>924417</v>
      </c>
      <c r="H86" s="57">
        <v>4500964</v>
      </c>
      <c r="J86" s="57">
        <v>97</v>
      </c>
      <c r="L86" s="87"/>
      <c r="N86" s="86">
        <f t="shared" si="5"/>
        <v>1.2042550676791348E-5</v>
      </c>
    </row>
    <row r="87" spans="1:14" x14ac:dyDescent="0.25">
      <c r="A87" s="9" t="s">
        <v>97</v>
      </c>
      <c r="B87" s="57">
        <v>631360.89796463563</v>
      </c>
      <c r="C87" s="57">
        <v>126892.81632565831</v>
      </c>
      <c r="D87" s="57">
        <v>666187.28570970602</v>
      </c>
      <c r="E87" s="57"/>
      <c r="F87" s="57">
        <v>729859</v>
      </c>
      <c r="G87" s="57">
        <v>590793</v>
      </c>
      <c r="H87" s="57">
        <v>2611016</v>
      </c>
      <c r="J87" s="57">
        <v>41</v>
      </c>
      <c r="L87" s="87"/>
      <c r="N87" s="86">
        <f t="shared" si="5"/>
        <v>8.5349684945169077E-6</v>
      </c>
    </row>
    <row r="88" spans="1:14" x14ac:dyDescent="0.25">
      <c r="A88" s="9" t="s">
        <v>98</v>
      </c>
      <c r="B88" s="57">
        <v>486093.01722448791</v>
      </c>
      <c r="C88" s="57">
        <v>94159.197244081952</v>
      </c>
      <c r="D88" s="57">
        <v>494335.78553143021</v>
      </c>
      <c r="E88" s="57"/>
      <c r="F88" s="57">
        <v>566597</v>
      </c>
      <c r="G88" s="57">
        <v>465597</v>
      </c>
      <c r="H88" s="57">
        <v>2017998</v>
      </c>
      <c r="J88" s="57">
        <v>59</v>
      </c>
      <c r="L88" s="87"/>
      <c r="N88" s="86">
        <f t="shared" si="5"/>
        <v>1.5487434178404742E-5</v>
      </c>
    </row>
    <row r="89" spans="1:14" x14ac:dyDescent="0.25">
      <c r="A89" s="9" t="s">
        <v>99</v>
      </c>
      <c r="B89" s="57">
        <v>618113.52917659434</v>
      </c>
      <c r="C89" s="57">
        <v>128331.11533174491</v>
      </c>
      <c r="D89" s="57">
        <v>673738.35549166077</v>
      </c>
      <c r="E89" s="57"/>
      <c r="F89" s="57">
        <v>726530</v>
      </c>
      <c r="G89" s="57">
        <v>598096</v>
      </c>
      <c r="H89" s="57">
        <v>2745016</v>
      </c>
      <c r="J89" s="57">
        <v>65</v>
      </c>
      <c r="L89" s="87"/>
      <c r="N89" s="86">
        <f t="shared" si="5"/>
        <v>1.2808984734251994E-5</v>
      </c>
    </row>
    <row r="90" spans="1:14" x14ac:dyDescent="0.25">
      <c r="A90" s="9" t="s">
        <v>100</v>
      </c>
      <c r="B90" s="57">
        <v>663543.0064312286</v>
      </c>
      <c r="C90" s="57">
        <v>140528.63897100344</v>
      </c>
      <c r="D90" s="57">
        <v>737775.35459776793</v>
      </c>
      <c r="E90" s="57"/>
      <c r="F90" s="57">
        <v>777139</v>
      </c>
      <c r="G90" s="57">
        <v>626651</v>
      </c>
      <c r="H90" s="57">
        <v>2915666</v>
      </c>
      <c r="J90" s="57">
        <v>44</v>
      </c>
      <c r="L90" s="87"/>
      <c r="N90" s="86">
        <f t="shared" si="5"/>
        <v>8.1917555937589257E-6</v>
      </c>
    </row>
    <row r="91" spans="1:14" x14ac:dyDescent="0.25">
      <c r="A91" s="9" t="s">
        <v>101</v>
      </c>
      <c r="B91" s="57">
        <v>656516.87121964863</v>
      </c>
      <c r="C91" s="57">
        <v>188651.54060485624</v>
      </c>
      <c r="D91" s="57">
        <v>990420.58817549516</v>
      </c>
      <c r="E91" s="57"/>
      <c r="F91" s="57">
        <v>747078</v>
      </c>
      <c r="G91" s="57">
        <v>603299</v>
      </c>
      <c r="H91" s="57">
        <v>2782726</v>
      </c>
      <c r="J91" s="57">
        <v>100</v>
      </c>
      <c r="L91" s="87"/>
      <c r="N91" s="86">
        <f t="shared" si="5"/>
        <v>2.00566479966016E-5</v>
      </c>
    </row>
    <row r="92" spans="1:14" x14ac:dyDescent="0.25">
      <c r="A92" s="9" t="s">
        <v>102</v>
      </c>
      <c r="B92" s="57">
        <v>363571.56161213876</v>
      </c>
      <c r="C92" s="57">
        <v>52862.630142057802</v>
      </c>
      <c r="D92" s="57">
        <v>277528.80824580346</v>
      </c>
      <c r="E92" s="57"/>
      <c r="F92" s="57">
        <v>424976</v>
      </c>
      <c r="G92" s="57">
        <v>334935</v>
      </c>
      <c r="H92" s="57">
        <v>1469371</v>
      </c>
      <c r="J92" s="57">
        <v>48</v>
      </c>
      <c r="L92" s="87"/>
      <c r="N92" s="86">
        <f t="shared" si="5"/>
        <v>1.725242234792529E-5</v>
      </c>
    </row>
    <row r="93" spans="1:14" x14ac:dyDescent="0.25">
      <c r="A93" s="9" t="s">
        <v>69</v>
      </c>
      <c r="B93" s="57">
        <v>733628.54684647138</v>
      </c>
      <c r="C93" s="57">
        <v>284073.5125045646</v>
      </c>
      <c r="D93" s="57">
        <v>1491385.9406489641</v>
      </c>
      <c r="E93" s="57"/>
      <c r="F93" s="57">
        <v>774500</v>
      </c>
      <c r="G93" s="57">
        <v>571012</v>
      </c>
      <c r="H93" s="57">
        <v>2211060</v>
      </c>
      <c r="J93" s="57">
        <v>16</v>
      </c>
      <c r="L93" s="87"/>
      <c r="N93" s="86">
        <f t="shared" si="5"/>
        <v>3.7469032430150112E-6</v>
      </c>
    </row>
    <row r="94" spans="1:14" x14ac:dyDescent="0.25">
      <c r="D94" s="38"/>
    </row>
  </sheetData>
  <sortState xmlns:xlrd2="http://schemas.microsoft.com/office/spreadsheetml/2017/richdata2" ref="U4:V15">
    <sortCondition ref="V15"/>
  </sortState>
  <mergeCells count="32">
    <mergeCell ref="C55:C72"/>
    <mergeCell ref="A74:H74"/>
    <mergeCell ref="B75:D75"/>
    <mergeCell ref="F75:H75"/>
    <mergeCell ref="A75:A76"/>
    <mergeCell ref="AS40:AU40"/>
    <mergeCell ref="AV40:AX40"/>
    <mergeCell ref="AY40:BA40"/>
    <mergeCell ref="BB40:BD40"/>
    <mergeCell ref="A1:A2"/>
    <mergeCell ref="A40:A41"/>
    <mergeCell ref="B40:B41"/>
    <mergeCell ref="C40:C41"/>
    <mergeCell ref="AD40:AF40"/>
    <mergeCell ref="AG40:AI40"/>
    <mergeCell ref="AJ40:AL40"/>
    <mergeCell ref="AM40:AO40"/>
    <mergeCell ref="AP40:AR40"/>
    <mergeCell ref="O40:Q40"/>
    <mergeCell ref="R40:T40"/>
    <mergeCell ref="U40:W40"/>
    <mergeCell ref="X40:Z40"/>
    <mergeCell ref="AA40:AC40"/>
    <mergeCell ref="M1:M2"/>
    <mergeCell ref="B1:B2"/>
    <mergeCell ref="C1:C2"/>
    <mergeCell ref="D1:D2"/>
    <mergeCell ref="G1:J1"/>
    <mergeCell ref="L1:L2"/>
    <mergeCell ref="F40:H40"/>
    <mergeCell ref="I40:K40"/>
    <mergeCell ref="L40:N40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9BE2-5932-41F8-B7CE-6C144201C557}">
  <dimension ref="A1:AX42"/>
  <sheetViews>
    <sheetView topLeftCell="V1" zoomScale="130" zoomScaleNormal="130" workbookViewId="0">
      <selection activeCell="AG3" sqref="AG3:AH3"/>
    </sheetView>
  </sheetViews>
  <sheetFormatPr defaultRowHeight="15" x14ac:dyDescent="0.25"/>
  <cols>
    <col min="1" max="1" width="14.140625" customWidth="1"/>
    <col min="3" max="3" width="16.42578125" customWidth="1"/>
    <col min="4" max="4" width="16.140625" customWidth="1"/>
    <col min="6" max="6" width="17.42578125" customWidth="1"/>
    <col min="7" max="7" width="11.7109375" customWidth="1"/>
    <col min="8" max="8" width="10" bestFit="1" customWidth="1"/>
    <col min="10" max="11" width="11.28515625" customWidth="1"/>
    <col min="16" max="16" width="10.5703125" customWidth="1"/>
    <col min="17" max="17" width="14.7109375" customWidth="1"/>
  </cols>
  <sheetData>
    <row r="1" spans="1:50" x14ac:dyDescent="0.25">
      <c r="A1" s="72" t="s">
        <v>0</v>
      </c>
      <c r="B1" s="73" t="s">
        <v>7</v>
      </c>
      <c r="C1" s="73"/>
      <c r="D1" s="73"/>
      <c r="E1" s="72" t="s">
        <v>118</v>
      </c>
      <c r="F1" s="72"/>
      <c r="G1" s="15"/>
      <c r="H1" s="15"/>
      <c r="I1" s="15"/>
      <c r="J1" s="15"/>
      <c r="K1" s="15"/>
      <c r="L1" s="38"/>
      <c r="M1" s="38"/>
      <c r="N1" s="77" t="s">
        <v>119</v>
      </c>
      <c r="O1" s="77"/>
      <c r="P1" s="77"/>
      <c r="Q1" s="77"/>
      <c r="R1" s="77"/>
      <c r="S1" s="77"/>
      <c r="T1" s="38"/>
      <c r="U1" s="38"/>
      <c r="V1" s="38"/>
      <c r="W1" s="73" t="s">
        <v>158</v>
      </c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88"/>
      <c r="AP1" s="38" t="s">
        <v>130</v>
      </c>
      <c r="AQ1" s="38"/>
      <c r="AR1" s="38"/>
      <c r="AS1" s="38"/>
      <c r="AT1" s="38"/>
      <c r="AU1" s="38"/>
      <c r="AV1" s="38"/>
      <c r="AW1" s="38"/>
      <c r="AX1" s="38"/>
    </row>
    <row r="2" spans="1:50" x14ac:dyDescent="0.25">
      <c r="A2" s="72"/>
      <c r="B2" s="1" t="s">
        <v>8</v>
      </c>
      <c r="C2" s="1" t="s">
        <v>9</v>
      </c>
      <c r="D2" s="73" t="s">
        <v>117</v>
      </c>
      <c r="E2" s="73"/>
      <c r="F2" s="73"/>
      <c r="G2" s="1" t="s">
        <v>10</v>
      </c>
      <c r="H2" s="1"/>
      <c r="I2" s="1"/>
      <c r="J2" s="1"/>
      <c r="K2" s="1"/>
      <c r="L2" s="38"/>
      <c r="M2" s="38"/>
      <c r="N2" s="77" t="s">
        <v>37</v>
      </c>
      <c r="O2" s="77"/>
      <c r="P2" s="89" t="s">
        <v>32</v>
      </c>
      <c r="Q2" s="77"/>
      <c r="R2" s="77" t="s">
        <v>33</v>
      </c>
      <c r="S2" s="77"/>
      <c r="T2" s="38"/>
      <c r="U2" s="38"/>
      <c r="V2" s="38"/>
      <c r="W2" s="77" t="s">
        <v>39</v>
      </c>
      <c r="X2" s="77"/>
      <c r="Y2" s="77"/>
      <c r="Z2" s="77"/>
      <c r="AA2" s="77"/>
      <c r="AB2" s="90"/>
      <c r="AC2" s="91" t="s">
        <v>58</v>
      </c>
      <c r="AD2" s="77"/>
      <c r="AE2" s="77"/>
      <c r="AF2" s="77"/>
      <c r="AG2" s="77"/>
      <c r="AH2" s="90"/>
      <c r="AI2" s="77" t="s">
        <v>40</v>
      </c>
      <c r="AJ2" s="77"/>
      <c r="AK2" s="77"/>
      <c r="AL2" s="77"/>
      <c r="AM2" s="77"/>
      <c r="AN2" s="92"/>
      <c r="AP2" s="38"/>
      <c r="AQ2" s="38"/>
      <c r="AR2" s="38"/>
      <c r="AS2" s="38"/>
      <c r="AT2" s="38"/>
      <c r="AU2" s="38"/>
      <c r="AV2" s="38"/>
      <c r="AW2" s="38"/>
      <c r="AX2" s="38"/>
    </row>
    <row r="3" spans="1:50" ht="15.75" thickBot="1" x14ac:dyDescent="0.3">
      <c r="A3" s="1" t="s">
        <v>1</v>
      </c>
      <c r="B3">
        <v>1432080</v>
      </c>
      <c r="C3">
        <v>31934100</v>
      </c>
      <c r="D3" s="6">
        <v>60000480</v>
      </c>
      <c r="E3" s="74"/>
      <c r="F3" s="74"/>
      <c r="G3">
        <f>SUM(B3:F3)</f>
        <v>93366660</v>
      </c>
      <c r="L3" s="93" t="s">
        <v>120</v>
      </c>
      <c r="M3" s="78" t="s">
        <v>1</v>
      </c>
      <c r="N3" s="78" t="s">
        <v>121</v>
      </c>
      <c r="O3" s="78"/>
      <c r="P3" s="71" t="s">
        <v>122</v>
      </c>
      <c r="Q3" s="71"/>
      <c r="R3" s="71" t="s">
        <v>123</v>
      </c>
      <c r="S3" s="71"/>
      <c r="T3" s="38"/>
      <c r="U3" s="38"/>
      <c r="V3" s="38"/>
      <c r="W3" s="94" t="s">
        <v>37</v>
      </c>
      <c r="X3" s="94"/>
      <c r="Y3" s="95" t="s">
        <v>32</v>
      </c>
      <c r="Z3" s="94"/>
      <c r="AA3" s="94" t="s">
        <v>33</v>
      </c>
      <c r="AB3" s="96"/>
      <c r="AC3" s="97" t="s">
        <v>37</v>
      </c>
      <c r="AD3" s="94"/>
      <c r="AE3" s="95" t="s">
        <v>32</v>
      </c>
      <c r="AF3" s="94"/>
      <c r="AG3" s="94" t="s">
        <v>33</v>
      </c>
      <c r="AH3" s="96"/>
      <c r="AI3" s="94" t="s">
        <v>37</v>
      </c>
      <c r="AJ3" s="94"/>
      <c r="AK3" s="95" t="s">
        <v>32</v>
      </c>
      <c r="AL3" s="94"/>
      <c r="AM3" s="94" t="s">
        <v>33</v>
      </c>
      <c r="AN3" s="98"/>
      <c r="AP3" s="38" t="s">
        <v>131</v>
      </c>
      <c r="AQ3" s="5" t="s">
        <v>132</v>
      </c>
      <c r="AR3" s="38"/>
      <c r="AS3" s="38"/>
      <c r="AT3" s="38"/>
      <c r="AU3" s="38"/>
      <c r="AV3" s="38"/>
      <c r="AW3" s="38"/>
      <c r="AX3" s="38"/>
    </row>
    <row r="4" spans="1:50" x14ac:dyDescent="0.25">
      <c r="A4" s="1" t="s">
        <v>2</v>
      </c>
      <c r="C4">
        <v>12945660</v>
      </c>
      <c r="D4">
        <v>20149440</v>
      </c>
      <c r="E4" s="75">
        <v>194000</v>
      </c>
      <c r="F4" s="74"/>
      <c r="G4">
        <f t="shared" ref="G4:G9" si="0">SUM(B4:F4)</f>
        <v>33289100</v>
      </c>
      <c r="L4" s="93"/>
      <c r="M4" s="78"/>
      <c r="N4" s="78"/>
      <c r="O4" s="78"/>
      <c r="P4" s="71"/>
      <c r="Q4" s="71"/>
      <c r="R4" s="71"/>
      <c r="S4" s="71"/>
      <c r="T4" s="38"/>
      <c r="U4" s="93" t="s">
        <v>120</v>
      </c>
      <c r="V4" s="78" t="s">
        <v>1</v>
      </c>
      <c r="W4" s="99">
        <v>0.65500000000000003</v>
      </c>
      <c r="X4" s="100"/>
      <c r="Y4" s="101">
        <v>0.66</v>
      </c>
      <c r="Z4" s="100"/>
      <c r="AA4" s="101">
        <v>0.68</v>
      </c>
      <c r="AB4" s="102"/>
      <c r="AC4" s="103">
        <v>0.30099999999999999</v>
      </c>
      <c r="AD4" s="100"/>
      <c r="AE4" s="101">
        <v>0.30099999999999999</v>
      </c>
      <c r="AF4" s="100"/>
      <c r="AG4" s="78">
        <v>0.30099999999999999</v>
      </c>
      <c r="AH4" s="104"/>
      <c r="AI4" s="99">
        <v>0.67200000000000004</v>
      </c>
      <c r="AJ4" s="100"/>
      <c r="AK4" s="101">
        <v>0.67200000000000004</v>
      </c>
      <c r="AL4" s="100"/>
      <c r="AM4" s="101">
        <v>0.67200000000000004</v>
      </c>
      <c r="AN4" s="112"/>
      <c r="AO4" s="111"/>
      <c r="AP4" s="38"/>
      <c r="AQ4" s="38"/>
      <c r="AR4" s="38"/>
      <c r="AS4" s="38"/>
      <c r="AT4" s="38"/>
      <c r="AU4" s="38"/>
      <c r="AV4" s="38"/>
      <c r="AW4" s="38"/>
      <c r="AX4" s="38"/>
    </row>
    <row r="5" spans="1:50" x14ac:dyDescent="0.25">
      <c r="A5" s="1" t="s">
        <v>3</v>
      </c>
      <c r="C5">
        <v>12557650</v>
      </c>
      <c r="E5" s="74"/>
      <c r="F5" s="74"/>
      <c r="G5">
        <f t="shared" si="0"/>
        <v>12557650</v>
      </c>
      <c r="L5" s="93"/>
      <c r="M5" s="78" t="s">
        <v>2</v>
      </c>
      <c r="N5" s="78" t="s">
        <v>121</v>
      </c>
      <c r="O5" s="78"/>
      <c r="P5" s="78" t="s">
        <v>121</v>
      </c>
      <c r="Q5" s="78"/>
      <c r="R5" s="78" t="s">
        <v>124</v>
      </c>
      <c r="S5" s="78"/>
      <c r="T5" s="38"/>
      <c r="U5" s="93"/>
      <c r="V5" s="78"/>
      <c r="W5" s="78"/>
      <c r="X5" s="105"/>
      <c r="Y5" s="106"/>
      <c r="Z5" s="105"/>
      <c r="AA5" s="106"/>
      <c r="AB5" s="104"/>
      <c r="AC5" s="107"/>
      <c r="AD5" s="105"/>
      <c r="AE5" s="106"/>
      <c r="AF5" s="105"/>
      <c r="AG5" s="78"/>
      <c r="AH5" s="104"/>
      <c r="AI5" s="78"/>
      <c r="AJ5" s="105"/>
      <c r="AK5" s="106"/>
      <c r="AL5" s="105"/>
      <c r="AM5" s="106"/>
      <c r="AN5" s="108"/>
      <c r="AO5" s="111"/>
      <c r="AP5" s="38" t="s">
        <v>133</v>
      </c>
      <c r="AQ5" s="5" t="s">
        <v>134</v>
      </c>
      <c r="AR5" s="38"/>
      <c r="AS5" s="38"/>
      <c r="AT5" s="38"/>
      <c r="AU5" s="38"/>
      <c r="AV5" s="38"/>
      <c r="AW5" s="38"/>
      <c r="AX5" s="38"/>
    </row>
    <row r="6" spans="1:50" x14ac:dyDescent="0.25">
      <c r="A6" s="1" t="s">
        <v>4</v>
      </c>
      <c r="B6">
        <v>5000</v>
      </c>
      <c r="D6">
        <v>10000000</v>
      </c>
      <c r="E6" s="74">
        <f>500000+2000000</f>
        <v>2500000</v>
      </c>
      <c r="F6" s="74"/>
      <c r="G6">
        <f t="shared" si="0"/>
        <v>12505000</v>
      </c>
      <c r="L6" s="93"/>
      <c r="M6" s="78"/>
      <c r="N6" s="78"/>
      <c r="O6" s="78"/>
      <c r="P6" s="78"/>
      <c r="Q6" s="78"/>
      <c r="R6" s="78"/>
      <c r="S6" s="78"/>
      <c r="T6" s="38"/>
      <c r="U6" s="93"/>
      <c r="V6" s="78" t="s">
        <v>2</v>
      </c>
      <c r="W6" s="78">
        <v>0.751</v>
      </c>
      <c r="X6" s="105"/>
      <c r="Y6" s="106">
        <v>0.751</v>
      </c>
      <c r="Z6" s="105"/>
      <c r="AA6" s="106" t="s">
        <v>125</v>
      </c>
      <c r="AB6" s="104"/>
      <c r="AC6" s="107">
        <v>0.35599999999999998</v>
      </c>
      <c r="AD6" s="105"/>
      <c r="AE6" s="106">
        <v>0.35599999999999998</v>
      </c>
      <c r="AF6" s="105"/>
      <c r="AG6" s="78" t="s">
        <v>125</v>
      </c>
      <c r="AH6" s="104"/>
      <c r="AI6" s="78">
        <v>0.66300000000000003</v>
      </c>
      <c r="AJ6" s="105"/>
      <c r="AK6" s="106" t="s">
        <v>125</v>
      </c>
      <c r="AL6" s="105"/>
      <c r="AM6" s="78" t="s">
        <v>125</v>
      </c>
      <c r="AN6" s="108"/>
      <c r="AP6" s="38"/>
      <c r="AQ6" s="38" t="s">
        <v>135</v>
      </c>
      <c r="AR6" s="38"/>
      <c r="AS6" s="38"/>
      <c r="AT6" s="38"/>
      <c r="AU6" s="38"/>
      <c r="AV6" s="38"/>
      <c r="AW6" s="38"/>
      <c r="AX6" s="38"/>
    </row>
    <row r="7" spans="1:50" x14ac:dyDescent="0.25">
      <c r="A7" s="1" t="s">
        <v>5</v>
      </c>
      <c r="B7">
        <v>4000000</v>
      </c>
      <c r="D7">
        <v>52030400</v>
      </c>
      <c r="E7" s="74">
        <f>1500000+2000000</f>
        <v>3500000</v>
      </c>
      <c r="F7" s="74"/>
      <c r="G7">
        <f t="shared" si="0"/>
        <v>59530400</v>
      </c>
      <c r="L7" s="93"/>
      <c r="M7" s="78" t="s">
        <v>3</v>
      </c>
      <c r="N7" s="109" t="s">
        <v>126</v>
      </c>
      <c r="O7" s="109"/>
      <c r="P7" s="78" t="s">
        <v>124</v>
      </c>
      <c r="Q7" s="78"/>
      <c r="R7" s="78" t="s">
        <v>124</v>
      </c>
      <c r="S7" s="78"/>
      <c r="T7" s="38"/>
      <c r="U7" s="93"/>
      <c r="V7" s="78"/>
      <c r="W7" s="78"/>
      <c r="X7" s="105"/>
      <c r="Y7" s="106"/>
      <c r="Z7" s="105"/>
      <c r="AA7" s="106"/>
      <c r="AB7" s="104"/>
      <c r="AC7" s="107"/>
      <c r="AD7" s="105"/>
      <c r="AE7" s="106"/>
      <c r="AF7" s="105"/>
      <c r="AG7" s="78"/>
      <c r="AH7" s="104"/>
      <c r="AI7" s="78"/>
      <c r="AJ7" s="105"/>
      <c r="AK7" s="106"/>
      <c r="AL7" s="105"/>
      <c r="AM7" s="78"/>
      <c r="AN7" s="108"/>
      <c r="AP7" s="38"/>
      <c r="AQ7" s="38"/>
      <c r="AR7" s="38"/>
      <c r="AS7" s="38"/>
      <c r="AT7" s="38"/>
      <c r="AU7" s="38"/>
      <c r="AV7" s="38"/>
      <c r="AW7" s="38"/>
      <c r="AX7" s="38"/>
    </row>
    <row r="8" spans="1:50" x14ac:dyDescent="0.25">
      <c r="A8" s="1" t="s">
        <v>6</v>
      </c>
      <c r="B8">
        <v>6797650</v>
      </c>
      <c r="C8">
        <v>15530100</v>
      </c>
      <c r="D8">
        <v>16519200</v>
      </c>
      <c r="E8" s="74"/>
      <c r="F8" s="74"/>
      <c r="G8">
        <f t="shared" si="0"/>
        <v>38846950</v>
      </c>
      <c r="L8" s="93"/>
      <c r="M8" s="78"/>
      <c r="N8" s="109"/>
      <c r="O8" s="109"/>
      <c r="P8" s="78"/>
      <c r="Q8" s="78"/>
      <c r="R8" s="78"/>
      <c r="S8" s="78"/>
      <c r="T8" s="38"/>
      <c r="U8" s="93"/>
      <c r="V8" s="78" t="s">
        <v>3</v>
      </c>
      <c r="W8" s="78">
        <v>0.24</v>
      </c>
      <c r="X8" s="105"/>
      <c r="Y8" s="106" t="s">
        <v>125</v>
      </c>
      <c r="Z8" s="105"/>
      <c r="AA8" s="106" t="s">
        <v>125</v>
      </c>
      <c r="AB8" s="104"/>
      <c r="AC8" s="107">
        <v>0.17</v>
      </c>
      <c r="AD8" s="105"/>
      <c r="AE8" s="106" t="s">
        <v>125</v>
      </c>
      <c r="AF8" s="105"/>
      <c r="AG8" s="78" t="s">
        <v>125</v>
      </c>
      <c r="AH8" s="104"/>
      <c r="AI8" s="78">
        <v>0.54</v>
      </c>
      <c r="AJ8" s="105"/>
      <c r="AK8" s="106" t="s">
        <v>125</v>
      </c>
      <c r="AL8" s="105"/>
      <c r="AM8" s="78" t="s">
        <v>125</v>
      </c>
      <c r="AN8" s="108"/>
      <c r="AP8" s="38" t="s">
        <v>136</v>
      </c>
      <c r="AQ8" s="38" t="s">
        <v>137</v>
      </c>
      <c r="AR8" s="38"/>
      <c r="AS8" s="38"/>
      <c r="AT8" s="38"/>
      <c r="AU8" s="38"/>
      <c r="AV8" s="38"/>
      <c r="AW8" s="38"/>
      <c r="AX8" s="38"/>
    </row>
    <row r="9" spans="1:50" x14ac:dyDescent="0.25">
      <c r="A9" s="1" t="s">
        <v>11</v>
      </c>
      <c r="B9">
        <v>1100000</v>
      </c>
      <c r="E9" s="73"/>
      <c r="F9" s="73"/>
      <c r="G9" s="38">
        <f t="shared" si="0"/>
        <v>1100000</v>
      </c>
      <c r="L9" s="93"/>
      <c r="M9" s="109" t="s">
        <v>127</v>
      </c>
      <c r="N9" s="78" t="s">
        <v>121</v>
      </c>
      <c r="O9" s="78"/>
      <c r="P9" s="78" t="s">
        <v>124</v>
      </c>
      <c r="Q9" s="78"/>
      <c r="R9" s="78" t="s">
        <v>124</v>
      </c>
      <c r="S9" s="78"/>
      <c r="T9" s="38"/>
      <c r="U9" s="93"/>
      <c r="V9" s="78"/>
      <c r="W9" s="78"/>
      <c r="X9" s="105"/>
      <c r="Y9" s="106"/>
      <c r="Z9" s="105"/>
      <c r="AA9" s="106"/>
      <c r="AB9" s="104"/>
      <c r="AC9" s="107"/>
      <c r="AD9" s="105"/>
      <c r="AE9" s="106"/>
      <c r="AF9" s="105"/>
      <c r="AG9" s="78"/>
      <c r="AH9" s="104"/>
      <c r="AI9" s="78"/>
      <c r="AJ9" s="105"/>
      <c r="AK9" s="106"/>
      <c r="AL9" s="105"/>
      <c r="AM9" s="78"/>
      <c r="AN9" s="108"/>
      <c r="AP9" s="38"/>
      <c r="AQ9" s="38" t="s">
        <v>138</v>
      </c>
      <c r="AR9" s="38"/>
      <c r="AS9" s="38"/>
      <c r="AT9" s="38"/>
      <c r="AU9" s="38"/>
      <c r="AV9" s="38"/>
      <c r="AW9" s="38"/>
      <c r="AX9" s="38"/>
    </row>
    <row r="10" spans="1:50" x14ac:dyDescent="0.25">
      <c r="L10" s="93"/>
      <c r="M10" s="109"/>
      <c r="N10" s="78"/>
      <c r="O10" s="78"/>
      <c r="P10" s="78"/>
      <c r="Q10" s="78"/>
      <c r="R10" s="78"/>
      <c r="S10" s="78"/>
      <c r="T10" s="38"/>
      <c r="U10" s="93"/>
      <c r="V10" s="109" t="s">
        <v>127</v>
      </c>
      <c r="W10" s="78">
        <v>0.48899999999999999</v>
      </c>
      <c r="X10" s="105"/>
      <c r="Y10" s="106" t="s">
        <v>125</v>
      </c>
      <c r="Z10" s="105"/>
      <c r="AA10" s="106" t="s">
        <v>125</v>
      </c>
      <c r="AB10" s="104"/>
      <c r="AC10" s="107">
        <v>0.28599999999999998</v>
      </c>
      <c r="AD10" s="105"/>
      <c r="AE10" s="106" t="s">
        <v>125</v>
      </c>
      <c r="AF10" s="105"/>
      <c r="AG10" s="78" t="s">
        <v>125</v>
      </c>
      <c r="AH10" s="104"/>
      <c r="AI10" s="107">
        <v>0.55600000000000005</v>
      </c>
      <c r="AJ10" s="105"/>
      <c r="AK10" s="78" t="s">
        <v>125</v>
      </c>
      <c r="AL10" s="105"/>
      <c r="AM10" s="78" t="s">
        <v>125</v>
      </c>
      <c r="AN10" s="108"/>
      <c r="AP10" s="38"/>
      <c r="AQ10" s="38" t="s">
        <v>139</v>
      </c>
      <c r="AR10" s="38"/>
      <c r="AS10" s="38"/>
      <c r="AT10" s="38"/>
      <c r="AU10" s="38"/>
      <c r="AV10" s="38"/>
      <c r="AW10" s="38"/>
      <c r="AX10" s="38"/>
    </row>
    <row r="11" spans="1:50" x14ac:dyDescent="0.25">
      <c r="F11" t="s">
        <v>113</v>
      </c>
      <c r="G11">
        <f>SUM(G3:G9)</f>
        <v>251195760</v>
      </c>
      <c r="L11" s="93"/>
      <c r="M11" s="78" t="s">
        <v>5</v>
      </c>
      <c r="N11" s="78" t="s">
        <v>128</v>
      </c>
      <c r="O11" s="78"/>
      <c r="P11" s="78" t="s">
        <v>128</v>
      </c>
      <c r="Q11" s="78"/>
      <c r="R11" s="78" t="s">
        <v>128</v>
      </c>
      <c r="S11" s="78"/>
      <c r="T11" s="38"/>
      <c r="U11" s="93"/>
      <c r="V11" s="109"/>
      <c r="W11" s="78"/>
      <c r="X11" s="105"/>
      <c r="Y11" s="106"/>
      <c r="Z11" s="105"/>
      <c r="AA11" s="106"/>
      <c r="AB11" s="104"/>
      <c r="AC11" s="107"/>
      <c r="AD11" s="105"/>
      <c r="AE11" s="106"/>
      <c r="AF11" s="105"/>
      <c r="AG11" s="78"/>
      <c r="AH11" s="104"/>
      <c r="AI11" s="107"/>
      <c r="AJ11" s="105"/>
      <c r="AK11" s="78"/>
      <c r="AL11" s="105"/>
      <c r="AM11" s="78"/>
      <c r="AN11" s="108"/>
      <c r="AP11" s="38" t="s">
        <v>140</v>
      </c>
      <c r="AQ11" s="38" t="s">
        <v>132</v>
      </c>
      <c r="AR11" s="38"/>
      <c r="AS11" s="38"/>
      <c r="AT11" s="38"/>
      <c r="AU11" s="38"/>
      <c r="AV11" s="38"/>
      <c r="AW11" s="38"/>
      <c r="AX11" s="38"/>
    </row>
    <row r="12" spans="1:50" x14ac:dyDescent="0.25">
      <c r="F12" t="s">
        <v>112</v>
      </c>
      <c r="G12">
        <v>151760837</v>
      </c>
      <c r="H12">
        <f>G11-G12</f>
        <v>99434923</v>
      </c>
      <c r="I12" t="s">
        <v>114</v>
      </c>
      <c r="L12" s="93"/>
      <c r="M12" s="78"/>
      <c r="N12" s="78"/>
      <c r="O12" s="78"/>
      <c r="P12" s="78"/>
      <c r="Q12" s="78"/>
      <c r="R12" s="78"/>
      <c r="S12" s="78"/>
      <c r="T12" s="38"/>
      <c r="U12" s="93"/>
      <c r="V12" s="78" t="s">
        <v>5</v>
      </c>
      <c r="W12" s="78">
        <v>0</v>
      </c>
      <c r="X12" s="105"/>
      <c r="Y12" s="106">
        <v>0</v>
      </c>
      <c r="Z12" s="105"/>
      <c r="AA12" s="78">
        <v>0</v>
      </c>
      <c r="AB12" s="105"/>
      <c r="AC12" s="107">
        <v>0</v>
      </c>
      <c r="AD12" s="105"/>
      <c r="AE12" s="106">
        <v>0</v>
      </c>
      <c r="AF12" s="105"/>
      <c r="AG12" s="78">
        <v>0</v>
      </c>
      <c r="AH12" s="104"/>
      <c r="AI12" s="107">
        <v>0</v>
      </c>
      <c r="AJ12" s="105"/>
      <c r="AK12" s="106" t="s">
        <v>125</v>
      </c>
      <c r="AL12" s="105"/>
      <c r="AM12" s="78" t="s">
        <v>125</v>
      </c>
      <c r="AN12" s="108"/>
      <c r="AP12" s="38" t="s">
        <v>141</v>
      </c>
      <c r="AQ12" s="5" t="s">
        <v>142</v>
      </c>
      <c r="AR12" s="38"/>
      <c r="AS12" s="38"/>
      <c r="AT12" s="38"/>
      <c r="AU12" s="38"/>
      <c r="AV12" s="38"/>
      <c r="AW12" s="38"/>
      <c r="AX12" s="38"/>
    </row>
    <row r="13" spans="1:50" x14ac:dyDescent="0.25">
      <c r="L13" s="110"/>
      <c r="M13" s="38"/>
      <c r="N13" s="38"/>
      <c r="O13" s="38"/>
      <c r="P13" s="38"/>
      <c r="Q13" s="38"/>
      <c r="R13" s="38" t="s">
        <v>129</v>
      </c>
      <c r="S13" s="38"/>
      <c r="T13" s="38"/>
      <c r="U13" s="93"/>
      <c r="V13" s="78"/>
      <c r="W13" s="78"/>
      <c r="X13" s="105"/>
      <c r="Y13" s="106"/>
      <c r="Z13" s="105"/>
      <c r="AA13" s="78"/>
      <c r="AB13" s="105"/>
      <c r="AC13" s="107"/>
      <c r="AD13" s="105"/>
      <c r="AE13" s="106"/>
      <c r="AF13" s="105"/>
      <c r="AG13" s="78"/>
      <c r="AH13" s="104"/>
      <c r="AI13" s="107"/>
      <c r="AJ13" s="105"/>
      <c r="AK13" s="106"/>
      <c r="AL13" s="105"/>
      <c r="AM13" s="78"/>
      <c r="AN13" s="108"/>
      <c r="AP13" s="38"/>
      <c r="AQ13" s="38" t="s">
        <v>143</v>
      </c>
      <c r="AR13" s="38"/>
      <c r="AS13" s="38"/>
      <c r="AT13" s="38"/>
      <c r="AU13" s="38"/>
      <c r="AV13" s="38"/>
      <c r="AW13" s="38"/>
      <c r="AX13" s="38"/>
    </row>
    <row r="14" spans="1:50" x14ac:dyDescent="0.25">
      <c r="C14" t="s">
        <v>115</v>
      </c>
      <c r="D14" s="38" t="s">
        <v>116</v>
      </c>
      <c r="AP14" s="38"/>
      <c r="AQ14" s="5" t="s">
        <v>144</v>
      </c>
      <c r="AR14" s="38"/>
      <c r="AS14" s="38"/>
      <c r="AT14" s="38"/>
      <c r="AU14" s="38"/>
      <c r="AV14" s="38"/>
      <c r="AW14" s="38"/>
      <c r="AX14" s="38"/>
    </row>
    <row r="15" spans="1:50" x14ac:dyDescent="0.25">
      <c r="A15" t="s">
        <v>1</v>
      </c>
      <c r="C15">
        <f>G3/G11*G12</f>
        <v>56407809.070879303</v>
      </c>
      <c r="D15" s="17">
        <f>G3/G$11*H$12</f>
        <v>36958850.929120697</v>
      </c>
      <c r="F15" s="6"/>
      <c r="G15" s="10"/>
      <c r="AP15" s="38"/>
      <c r="AQ15" s="38" t="s">
        <v>145</v>
      </c>
      <c r="AR15" s="38"/>
      <c r="AS15" s="38"/>
      <c r="AT15" s="38"/>
      <c r="AU15" s="38"/>
      <c r="AV15" s="38"/>
      <c r="AW15" s="38"/>
      <c r="AX15" s="38"/>
    </row>
    <row r="16" spans="1:50" x14ac:dyDescent="0.25">
      <c r="A16" t="s">
        <v>2</v>
      </c>
      <c r="C16">
        <f>G4/G11*G12</f>
        <v>20111731.499674596</v>
      </c>
      <c r="D16" s="17">
        <f>G4/G$11*H$12</f>
        <v>13177368.500325404</v>
      </c>
      <c r="F16" s="6"/>
      <c r="G16" s="10"/>
      <c r="H16" s="38"/>
      <c r="AP16" s="38"/>
      <c r="AQ16" s="38"/>
      <c r="AR16" s="38"/>
      <c r="AS16" s="38"/>
      <c r="AT16" s="38"/>
      <c r="AU16" s="38"/>
      <c r="AV16" s="38"/>
      <c r="AW16" s="38"/>
      <c r="AX16" s="38"/>
    </row>
    <row r="17" spans="1:50" x14ac:dyDescent="0.25">
      <c r="A17" t="s">
        <v>3</v>
      </c>
      <c r="C17">
        <f>G5/G11*G12</f>
        <v>7586750.1694815634</v>
      </c>
      <c r="D17" s="17">
        <f>G5/G$11*H$12</f>
        <v>4970899.8305184375</v>
      </c>
      <c r="F17" s="6"/>
      <c r="G17" s="10"/>
      <c r="H17" s="57"/>
      <c r="J17" s="10">
        <f>H12-D21</f>
        <v>0</v>
      </c>
      <c r="AP17" s="38"/>
      <c r="AQ17" s="5" t="s">
        <v>138</v>
      </c>
      <c r="AR17" s="38"/>
      <c r="AS17" s="38"/>
      <c r="AT17" s="38"/>
      <c r="AU17" s="38"/>
      <c r="AV17" s="38"/>
      <c r="AW17" s="38"/>
      <c r="AX17" s="38"/>
    </row>
    <row r="18" spans="1:50" x14ac:dyDescent="0.25">
      <c r="A18" t="s">
        <v>59</v>
      </c>
      <c r="C18">
        <f>(G6+G8)/G11*G12</f>
        <v>31024468.381083146</v>
      </c>
      <c r="D18" s="17">
        <f>(G6+G8)/G$11*H$12</f>
        <v>20327481.618916858</v>
      </c>
      <c r="F18" s="6"/>
      <c r="G18" s="10"/>
      <c r="AP18" s="113">
        <v>0</v>
      </c>
      <c r="AQ18" s="38" t="s">
        <v>54</v>
      </c>
      <c r="AR18" s="38"/>
      <c r="AS18" s="38"/>
      <c r="AT18" s="38"/>
      <c r="AU18" s="38"/>
      <c r="AV18" s="38"/>
      <c r="AW18" s="38"/>
      <c r="AX18" s="38"/>
    </row>
    <row r="19" spans="1:50" x14ac:dyDescent="0.25">
      <c r="A19" t="s">
        <v>60</v>
      </c>
      <c r="C19">
        <f>(G7+G9)/G11*G12</f>
        <v>36630077.878881395</v>
      </c>
      <c r="D19" s="17">
        <f>(G7+G9)/G$11*H$12</f>
        <v>24000322.121118605</v>
      </c>
      <c r="F19" s="6"/>
      <c r="G19" s="10"/>
      <c r="AP19" s="38"/>
      <c r="AQ19" s="38"/>
      <c r="AR19" s="38"/>
      <c r="AS19" s="38"/>
      <c r="AT19" s="38"/>
      <c r="AU19" s="38"/>
      <c r="AV19" s="38"/>
      <c r="AW19" s="38"/>
      <c r="AX19" s="38"/>
    </row>
    <row r="20" spans="1:50" x14ac:dyDescent="0.25">
      <c r="AP20" s="38" t="s">
        <v>146</v>
      </c>
      <c r="AQ20" s="5" t="s">
        <v>147</v>
      </c>
      <c r="AR20" s="38"/>
      <c r="AS20" s="38"/>
      <c r="AT20" s="38"/>
      <c r="AU20" s="38"/>
      <c r="AV20" s="38"/>
      <c r="AW20" s="38"/>
      <c r="AX20" s="38"/>
    </row>
    <row r="21" spans="1:50" x14ac:dyDescent="0.25">
      <c r="D21" s="10">
        <f>SUM(D15:D20)</f>
        <v>99434923</v>
      </c>
      <c r="F21" s="6"/>
      <c r="AP21" s="38"/>
      <c r="AQ21" s="38"/>
      <c r="AR21" s="38"/>
      <c r="AS21" s="38"/>
      <c r="AT21" s="38"/>
      <c r="AU21" s="38"/>
      <c r="AV21" s="38"/>
      <c r="AW21" s="38"/>
      <c r="AX21" s="38"/>
    </row>
    <row r="22" spans="1:50" x14ac:dyDescent="0.25">
      <c r="AP22" s="38" t="s">
        <v>148</v>
      </c>
      <c r="AQ22" s="38" t="s">
        <v>149</v>
      </c>
      <c r="AR22" s="38"/>
      <c r="AS22" s="38"/>
      <c r="AT22" s="38"/>
      <c r="AU22" s="38"/>
      <c r="AV22" s="38"/>
      <c r="AW22" s="38"/>
      <c r="AX22" s="38"/>
    </row>
    <row r="23" spans="1:50" x14ac:dyDescent="0.25">
      <c r="AP23" s="38"/>
      <c r="AQ23" s="38"/>
      <c r="AR23" s="38"/>
      <c r="AS23" s="38"/>
      <c r="AT23" s="38"/>
      <c r="AU23" s="38"/>
      <c r="AV23" s="38"/>
      <c r="AW23" s="38"/>
      <c r="AX23" s="38"/>
    </row>
    <row r="24" spans="1:50" x14ac:dyDescent="0.25">
      <c r="AP24" s="38" t="s">
        <v>150</v>
      </c>
      <c r="AQ24" s="5" t="s">
        <v>151</v>
      </c>
      <c r="AR24" s="38"/>
      <c r="AS24" s="38"/>
      <c r="AT24" s="38"/>
      <c r="AU24" s="38"/>
      <c r="AV24" s="38"/>
      <c r="AW24" s="38"/>
      <c r="AX24" s="38"/>
    </row>
    <row r="25" spans="1:50" x14ac:dyDescent="0.25">
      <c r="AP25" s="38"/>
      <c r="AQ25" s="5" t="s">
        <v>152</v>
      </c>
      <c r="AR25" s="38"/>
      <c r="AS25" s="38"/>
      <c r="AT25" s="38"/>
      <c r="AU25" s="38"/>
      <c r="AV25" s="38"/>
      <c r="AW25" s="38"/>
      <c r="AX25" s="38"/>
    </row>
    <row r="26" spans="1:50" x14ac:dyDescent="0.25">
      <c r="C26" s="6">
        <f>SUM(C15,C16,C17,C18,C19)</f>
        <v>151760837</v>
      </c>
      <c r="D26" s="7">
        <f>C26+D21</f>
        <v>251195760</v>
      </c>
      <c r="F26" s="7"/>
      <c r="AP26" s="38"/>
      <c r="AQ26" s="38"/>
      <c r="AR26" s="38"/>
      <c r="AS26" s="38"/>
      <c r="AT26" s="38"/>
      <c r="AU26" s="38"/>
      <c r="AV26" s="38"/>
      <c r="AW26" s="38"/>
      <c r="AX26" s="38"/>
    </row>
    <row r="27" spans="1:50" x14ac:dyDescent="0.25">
      <c r="AP27" s="38"/>
      <c r="AQ27" s="38"/>
      <c r="AR27" s="38"/>
      <c r="AS27" s="38"/>
      <c r="AT27" s="38"/>
      <c r="AU27" s="38"/>
      <c r="AV27" s="38"/>
      <c r="AW27" s="38"/>
      <c r="AX27" s="38"/>
    </row>
    <row r="28" spans="1:50" x14ac:dyDescent="0.25">
      <c r="AP28" s="38" t="s">
        <v>141</v>
      </c>
      <c r="AQ28" s="38" t="s">
        <v>153</v>
      </c>
      <c r="AR28" s="38"/>
      <c r="AS28" s="38"/>
      <c r="AT28" s="38"/>
      <c r="AU28" s="38"/>
      <c r="AV28" s="38"/>
      <c r="AW28" s="38"/>
      <c r="AX28" s="38"/>
    </row>
    <row r="29" spans="1:50" x14ac:dyDescent="0.25">
      <c r="AP29" s="38"/>
      <c r="AQ29" s="38"/>
      <c r="AR29" s="38"/>
      <c r="AS29" s="38"/>
      <c r="AT29" s="38"/>
      <c r="AU29" s="38"/>
      <c r="AV29" s="38"/>
      <c r="AW29" s="38"/>
      <c r="AX29" s="38"/>
    </row>
    <row r="30" spans="1:50" x14ac:dyDescent="0.25">
      <c r="AP30" s="38"/>
      <c r="AQ30" s="38"/>
      <c r="AR30" s="38"/>
      <c r="AS30" s="38"/>
      <c r="AT30" s="38"/>
      <c r="AU30" s="38"/>
      <c r="AV30" s="38"/>
      <c r="AW30" s="38"/>
      <c r="AX30" s="38"/>
    </row>
    <row r="31" spans="1:50" x14ac:dyDescent="0.25">
      <c r="AP31" s="38"/>
      <c r="AQ31" s="38" t="s">
        <v>154</v>
      </c>
      <c r="AR31" s="38"/>
      <c r="AS31" s="38"/>
      <c r="AT31" s="38"/>
      <c r="AU31" s="38"/>
      <c r="AV31" s="38"/>
      <c r="AW31" s="38"/>
      <c r="AX31" s="38"/>
    </row>
    <row r="32" spans="1:50" x14ac:dyDescent="0.25">
      <c r="AP32" s="38"/>
      <c r="AQ32" s="38"/>
      <c r="AR32" s="38"/>
      <c r="AS32" s="38"/>
      <c r="AT32" s="38"/>
      <c r="AU32" s="38"/>
      <c r="AV32" s="38"/>
      <c r="AW32" s="38"/>
      <c r="AX32" s="38"/>
    </row>
    <row r="33" spans="42:50" x14ac:dyDescent="0.25">
      <c r="AP33" s="38"/>
      <c r="AQ33" s="38"/>
      <c r="AR33" s="38"/>
      <c r="AS33" s="38"/>
      <c r="AT33" s="38"/>
      <c r="AU33" s="38"/>
      <c r="AV33" s="38"/>
      <c r="AW33" s="38"/>
      <c r="AX33" s="38"/>
    </row>
    <row r="34" spans="42:50" x14ac:dyDescent="0.25">
      <c r="AP34" s="38" t="s">
        <v>155</v>
      </c>
      <c r="AQ34" s="5" t="s">
        <v>156</v>
      </c>
      <c r="AR34" s="38"/>
      <c r="AS34" s="38"/>
      <c r="AT34" s="38"/>
      <c r="AU34" s="38"/>
      <c r="AV34" s="38"/>
      <c r="AW34" s="38"/>
      <c r="AX34" s="38"/>
    </row>
    <row r="35" spans="42:50" x14ac:dyDescent="0.25">
      <c r="AP35" s="38"/>
      <c r="AQ35" s="5" t="s">
        <v>157</v>
      </c>
      <c r="AR35" s="38"/>
      <c r="AS35" s="38"/>
      <c r="AT35" s="38"/>
      <c r="AU35" s="38"/>
      <c r="AV35" s="38"/>
      <c r="AW35" s="38"/>
      <c r="AX35" s="38"/>
    </row>
    <row r="36" spans="42:50" x14ac:dyDescent="0.25">
      <c r="AP36" s="38"/>
      <c r="AQ36" s="38"/>
      <c r="AR36" s="38"/>
      <c r="AS36" s="38"/>
      <c r="AT36" s="38"/>
      <c r="AU36" s="38"/>
      <c r="AV36" s="38"/>
      <c r="AW36" s="38"/>
      <c r="AX36" s="38"/>
    </row>
    <row r="37" spans="42:50" x14ac:dyDescent="0.25">
      <c r="AP37" s="5" t="s">
        <v>41</v>
      </c>
      <c r="AQ37" s="5" t="s">
        <v>42</v>
      </c>
      <c r="AR37" s="5" t="s">
        <v>46</v>
      </c>
      <c r="AS37" s="38" t="s">
        <v>48</v>
      </c>
      <c r="AT37" s="5" t="s">
        <v>50</v>
      </c>
      <c r="AU37" s="38"/>
      <c r="AV37" s="38"/>
      <c r="AW37" s="38"/>
      <c r="AX37" s="38"/>
    </row>
    <row r="38" spans="42:50" x14ac:dyDescent="0.25">
      <c r="AP38" s="38" t="s">
        <v>42</v>
      </c>
      <c r="AQ38" s="38"/>
      <c r="AR38" s="38"/>
      <c r="AS38" s="38"/>
      <c r="AT38" s="38"/>
      <c r="AU38" s="38"/>
      <c r="AV38" s="38"/>
      <c r="AW38" s="38"/>
      <c r="AX38" s="38"/>
    </row>
    <row r="39" spans="42:50" x14ac:dyDescent="0.25">
      <c r="AP39" s="38" t="s">
        <v>45</v>
      </c>
      <c r="AQ39" s="38" t="s">
        <v>53</v>
      </c>
      <c r="AR39" s="38"/>
      <c r="AS39" s="38"/>
      <c r="AT39" s="38"/>
      <c r="AU39" s="38"/>
      <c r="AV39" s="38"/>
      <c r="AW39" s="38"/>
      <c r="AX39" s="38"/>
    </row>
    <row r="40" spans="42:50" x14ac:dyDescent="0.25">
      <c r="AP40" s="38"/>
      <c r="AQ40" s="38"/>
      <c r="AR40" s="38"/>
      <c r="AS40" s="38"/>
      <c r="AT40" s="38"/>
      <c r="AU40" s="38"/>
      <c r="AV40" s="38"/>
      <c r="AW40" s="38"/>
      <c r="AX40" s="38"/>
    </row>
    <row r="41" spans="42:50" x14ac:dyDescent="0.25">
      <c r="AP41" s="38" t="s">
        <v>42</v>
      </c>
      <c r="AQ41" s="38" t="s">
        <v>51</v>
      </c>
      <c r="AR41" s="5" t="s">
        <v>54</v>
      </c>
      <c r="AS41" s="38" t="s">
        <v>55</v>
      </c>
      <c r="AT41" s="38" t="s">
        <v>56</v>
      </c>
      <c r="AU41" s="38" t="s">
        <v>57</v>
      </c>
      <c r="AV41" s="38"/>
      <c r="AW41" s="38"/>
      <c r="AX41" s="38"/>
    </row>
    <row r="42" spans="42:50" x14ac:dyDescent="0.25">
      <c r="AP42" s="38" t="s">
        <v>42</v>
      </c>
      <c r="AQ42" s="38" t="s">
        <v>43</v>
      </c>
      <c r="AR42" s="38" t="s">
        <v>44</v>
      </c>
      <c r="AS42" s="38" t="s">
        <v>47</v>
      </c>
      <c r="AT42" s="38" t="s">
        <v>49</v>
      </c>
      <c r="AU42" s="38" t="s">
        <v>52</v>
      </c>
      <c r="AV42" s="38"/>
      <c r="AW42" s="38"/>
      <c r="AX42" s="38"/>
    </row>
  </sheetData>
  <mergeCells count="100">
    <mergeCell ref="AE12:AF13"/>
    <mergeCell ref="AG12:AH13"/>
    <mergeCell ref="AI12:AJ13"/>
    <mergeCell ref="AK12:AL13"/>
    <mergeCell ref="AM12:AN13"/>
    <mergeCell ref="V12:V13"/>
    <mergeCell ref="W12:X13"/>
    <mergeCell ref="Y12:Z13"/>
    <mergeCell ref="AA12:AB13"/>
    <mergeCell ref="AC12:AD13"/>
    <mergeCell ref="AK8:AL9"/>
    <mergeCell ref="AM8:AN9"/>
    <mergeCell ref="M9:M10"/>
    <mergeCell ref="N9:O10"/>
    <mergeCell ref="P9:Q10"/>
    <mergeCell ref="R9:S10"/>
    <mergeCell ref="V10:V11"/>
    <mergeCell ref="W10:X11"/>
    <mergeCell ref="Y10:Z11"/>
    <mergeCell ref="AA10:AB11"/>
    <mergeCell ref="AC10:AD11"/>
    <mergeCell ref="AE10:AF11"/>
    <mergeCell ref="AG10:AH11"/>
    <mergeCell ref="AI10:AJ11"/>
    <mergeCell ref="AK10:AL11"/>
    <mergeCell ref="AM10:AN11"/>
    <mergeCell ref="AG6:AH7"/>
    <mergeCell ref="AI6:AJ7"/>
    <mergeCell ref="AK6:AL7"/>
    <mergeCell ref="AM6:AN7"/>
    <mergeCell ref="M7:M8"/>
    <mergeCell ref="N7:O8"/>
    <mergeCell ref="P7:Q8"/>
    <mergeCell ref="R7:S8"/>
    <mergeCell ref="V8:V9"/>
    <mergeCell ref="W8:X9"/>
    <mergeCell ref="Y8:Z9"/>
    <mergeCell ref="AA8:AB9"/>
    <mergeCell ref="AC8:AD9"/>
    <mergeCell ref="AE8:AF9"/>
    <mergeCell ref="AG8:AH9"/>
    <mergeCell ref="AI8:AJ9"/>
    <mergeCell ref="W6:X7"/>
    <mergeCell ref="Y6:Z7"/>
    <mergeCell ref="AA6:AB7"/>
    <mergeCell ref="AC6:AD7"/>
    <mergeCell ref="AE6:AF7"/>
    <mergeCell ref="AG3:AH3"/>
    <mergeCell ref="AI3:AJ3"/>
    <mergeCell ref="AK3:AL3"/>
    <mergeCell ref="AM3:AN3"/>
    <mergeCell ref="U4:U13"/>
    <mergeCell ref="V4:V5"/>
    <mergeCell ref="W4:X5"/>
    <mergeCell ref="Y4:Z5"/>
    <mergeCell ref="AA4:AB5"/>
    <mergeCell ref="AC4:AD5"/>
    <mergeCell ref="AE4:AF5"/>
    <mergeCell ref="AG4:AH5"/>
    <mergeCell ref="AI4:AJ5"/>
    <mergeCell ref="AK4:AL5"/>
    <mergeCell ref="AM4:AN5"/>
    <mergeCell ref="V6:V7"/>
    <mergeCell ref="W3:X3"/>
    <mergeCell ref="Y3:Z3"/>
    <mergeCell ref="AA3:AB3"/>
    <mergeCell ref="AC3:AD3"/>
    <mergeCell ref="AE3:AF3"/>
    <mergeCell ref="L3:L12"/>
    <mergeCell ref="M3:M4"/>
    <mergeCell ref="N3:O4"/>
    <mergeCell ref="P3:Q4"/>
    <mergeCell ref="R3:S4"/>
    <mergeCell ref="M5:M6"/>
    <mergeCell ref="N5:O6"/>
    <mergeCell ref="P5:Q6"/>
    <mergeCell ref="R5:S6"/>
    <mergeCell ref="M11:M12"/>
    <mergeCell ref="N11:O12"/>
    <mergeCell ref="P11:Q12"/>
    <mergeCell ref="R11:S12"/>
    <mergeCell ref="W1:AN1"/>
    <mergeCell ref="N2:O2"/>
    <mergeCell ref="P2:Q2"/>
    <mergeCell ref="R2:S2"/>
    <mergeCell ref="W2:AB2"/>
    <mergeCell ref="AC2:AH2"/>
    <mergeCell ref="AI2:AN2"/>
    <mergeCell ref="A1:A2"/>
    <mergeCell ref="B1:D1"/>
    <mergeCell ref="E1:F1"/>
    <mergeCell ref="N1:S1"/>
    <mergeCell ref="E8:F8"/>
    <mergeCell ref="E9:F9"/>
    <mergeCell ref="D2:F2"/>
    <mergeCell ref="E3:F3"/>
    <mergeCell ref="E4:F4"/>
    <mergeCell ref="E5:F5"/>
    <mergeCell ref="E6:F6"/>
    <mergeCell ref="E7:F7"/>
  </mergeCells>
  <hyperlinks>
    <hyperlink ref="AQ3" r:id="rId1" xr:uid="{C34F5777-9918-450C-959D-D3CD1682B683}"/>
    <hyperlink ref="AQ20" r:id="rId2" xr:uid="{0453F0D5-54D2-4244-91F6-0B6E748E7E47}"/>
    <hyperlink ref="AQ24" r:id="rId3" xr:uid="{0DF5A130-A53A-4305-93B7-0F9110ED698C}"/>
    <hyperlink ref="AQ25" r:id="rId4" xr:uid="{22AF28CA-A3D8-42BC-9B7D-AB901FF9B7E3}"/>
    <hyperlink ref="AQ12" r:id="rId5" xr:uid="{6413EF78-EE2E-4041-8CF7-E4F2ED67EE93}"/>
    <hyperlink ref="AQ14" r:id="rId6" xr:uid="{50491DB8-A445-4F91-8769-018742171ED4}"/>
    <hyperlink ref="AQ17" r:id="rId7" xr:uid="{4DBF05BC-12A7-4403-89F5-DB06278D6DA5}"/>
    <hyperlink ref="AQ34" r:id="rId8" xr:uid="{81AF049B-00AB-4051-88D1-AFFAF75A25A9}"/>
    <hyperlink ref="AQ35" r:id="rId9" location=":~:text=that%20included%20zero.-,Among%20adolescents%20aged%2012%E2%80%9315%20and%2016%E2%80%9317%20years%2C,those%20aged%2012%E2%80%9317%20years." xr:uid="{1FE2A535-63ED-4C20-81C6-DF30C4921202}"/>
    <hyperlink ref="AQ5" r:id="rId10" xr:uid="{D7B087A2-ED2F-404D-83AE-E574A0ACC13F}"/>
    <hyperlink ref="AR37" r:id="rId11" xr:uid="{1A68F486-32B1-4E35-A092-0C5DC0BEC05C}"/>
    <hyperlink ref="AP37" r:id="rId12" location="fig1" xr:uid="{1F4F3689-B0C2-4D33-8EB2-C86FB244939C}"/>
    <hyperlink ref="AQ37" r:id="rId13" xr:uid="{E602B45C-49CF-46A8-A2DC-0636BC33DBEB}"/>
    <hyperlink ref="AT37" r:id="rId14" xr:uid="{859762E3-F548-4F61-8CCE-643663440647}"/>
    <hyperlink ref="AR41" r:id="rId15" xr:uid="{06564166-BB82-46F2-A8E6-21734359A0AC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Vaccine 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biomath330_1</dc:creator>
  <cp:lastModifiedBy>jackiebagsik</cp:lastModifiedBy>
  <dcterms:created xsi:type="dcterms:W3CDTF">2022-01-11T02:00:53Z</dcterms:created>
  <dcterms:modified xsi:type="dcterms:W3CDTF">2022-08-27T08:00:13Z</dcterms:modified>
</cp:coreProperties>
</file>