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shi/Workspace/fpl20ext/fpga/udf_op/"/>
    </mc:Choice>
  </mc:AlternateContent>
  <xr:revisionPtr revIDLastSave="0" documentId="13_ncr:1_{85151EAA-32EF-DA47-8965-4699F5B95E0E}" xr6:coauthVersionLast="47" xr6:coauthVersionMax="47" xr10:uidLastSave="{00000000-0000-0000-0000-000000000000}"/>
  <bookViews>
    <workbookView xWindow="2400" yWindow="1500" windowWidth="33600" windowHeight="21000" tabRatio="988" activeTab="1" xr2:uid="{00000000-000D-0000-FFFF-FFFF00000000}"/>
  </bookViews>
  <sheets>
    <sheet name="ubenchmark" sheetId="1" r:id="rId1"/>
    <sheet name="selection" sheetId="2" r:id="rId2"/>
    <sheet name="join" sheetId="3" r:id="rId3"/>
    <sheet name="join table" sheetId="4" r:id="rId4"/>
    <sheet name="sgd" sheetId="5" r:id="rId5"/>
    <sheet name="resource_consump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1" i="5" l="1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F5" i="5"/>
  <c r="J16" i="5" s="1"/>
  <c r="F4" i="5"/>
  <c r="J15" i="5" s="1"/>
  <c r="F3" i="5"/>
  <c r="J14" i="5" s="1"/>
  <c r="F2" i="5"/>
  <c r="I5" i="5" s="1"/>
  <c r="M17" i="4"/>
  <c r="K17" i="4"/>
  <c r="M16" i="4"/>
  <c r="K16" i="4"/>
  <c r="M15" i="4"/>
  <c r="K15" i="4"/>
  <c r="M14" i="4"/>
  <c r="K14" i="4"/>
  <c r="M13" i="4"/>
  <c r="K13" i="4"/>
  <c r="M12" i="4"/>
  <c r="K12" i="4"/>
  <c r="M8" i="4"/>
  <c r="K8" i="4"/>
  <c r="M7" i="4"/>
  <c r="K7" i="4"/>
  <c r="M6" i="4"/>
  <c r="K6" i="4"/>
  <c r="M5" i="4"/>
  <c r="K5" i="4"/>
  <c r="M4" i="4"/>
  <c r="K4" i="4"/>
  <c r="M3" i="4"/>
  <c r="K3" i="4"/>
  <c r="I33" i="3"/>
  <c r="I34" i="3" s="1"/>
  <c r="K32" i="3"/>
  <c r="K33" i="3" s="1"/>
  <c r="K34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H18" i="3"/>
  <c r="G18" i="3"/>
  <c r="F18" i="3"/>
  <c r="E18" i="3"/>
  <c r="H17" i="3"/>
  <c r="G17" i="3"/>
  <c r="F17" i="3"/>
  <c r="E17" i="3"/>
  <c r="H16" i="3"/>
  <c r="G16" i="3"/>
  <c r="F16" i="3"/>
  <c r="E16" i="3"/>
  <c r="L15" i="3"/>
  <c r="K15" i="3"/>
  <c r="J15" i="3"/>
  <c r="I15" i="3"/>
  <c r="H15" i="3"/>
  <c r="G15" i="3"/>
  <c r="F15" i="3"/>
  <c r="E15" i="3"/>
  <c r="L14" i="3"/>
  <c r="K14" i="3"/>
  <c r="J14" i="3"/>
  <c r="I14" i="3"/>
  <c r="H14" i="3"/>
  <c r="G14" i="3"/>
  <c r="F14" i="3"/>
  <c r="E14" i="3"/>
  <c r="L13" i="3"/>
  <c r="K13" i="3"/>
  <c r="J13" i="3"/>
  <c r="I13" i="3"/>
  <c r="H13" i="3"/>
  <c r="G13" i="3"/>
  <c r="F13" i="3"/>
  <c r="E13" i="3"/>
  <c r="L12" i="3"/>
  <c r="K12" i="3"/>
  <c r="J12" i="3"/>
  <c r="I12" i="3"/>
  <c r="H12" i="3"/>
  <c r="G12" i="3"/>
  <c r="F12" i="3"/>
  <c r="E12" i="3"/>
  <c r="K50" i="2"/>
  <c r="J50" i="2"/>
  <c r="I50" i="2"/>
  <c r="H50" i="2"/>
  <c r="G50" i="2"/>
  <c r="F50" i="2"/>
  <c r="E50" i="2"/>
  <c r="K49" i="2"/>
  <c r="J49" i="2"/>
  <c r="I49" i="2"/>
  <c r="H49" i="2"/>
  <c r="G49" i="2"/>
  <c r="F49" i="2"/>
  <c r="E49" i="2"/>
  <c r="K48" i="2"/>
  <c r="J48" i="2"/>
  <c r="I48" i="2"/>
  <c r="H48" i="2"/>
  <c r="G48" i="2"/>
  <c r="F48" i="2"/>
  <c r="E48" i="2"/>
  <c r="K47" i="2"/>
  <c r="J47" i="2"/>
  <c r="I47" i="2"/>
  <c r="H47" i="2"/>
  <c r="G47" i="2"/>
  <c r="F47" i="2"/>
  <c r="E47" i="2"/>
  <c r="K46" i="2"/>
  <c r="J46" i="2"/>
  <c r="I46" i="2"/>
  <c r="H46" i="2"/>
  <c r="G46" i="2"/>
  <c r="F46" i="2"/>
  <c r="E46" i="2"/>
  <c r="K45" i="2"/>
  <c r="J45" i="2"/>
  <c r="I45" i="2"/>
  <c r="H45" i="2"/>
  <c r="G45" i="2"/>
  <c r="F45" i="2"/>
  <c r="E45" i="2"/>
  <c r="K44" i="2"/>
  <c r="J44" i="2"/>
  <c r="I44" i="2"/>
  <c r="H44" i="2"/>
  <c r="G44" i="2"/>
  <c r="F44" i="2"/>
  <c r="E44" i="2"/>
  <c r="K43" i="2"/>
  <c r="J43" i="2"/>
  <c r="I43" i="2"/>
  <c r="H43" i="2"/>
  <c r="G43" i="2"/>
  <c r="F43" i="2"/>
  <c r="E43" i="2"/>
  <c r="K42" i="2"/>
  <c r="J42" i="2"/>
  <c r="I42" i="2"/>
  <c r="H42" i="2"/>
  <c r="G42" i="2"/>
  <c r="F42" i="2"/>
  <c r="E42" i="2"/>
  <c r="K41" i="2"/>
  <c r="J41" i="2"/>
  <c r="I41" i="2"/>
  <c r="H41" i="2"/>
  <c r="G41" i="2"/>
  <c r="F41" i="2"/>
  <c r="E41" i="2"/>
  <c r="E38" i="2"/>
  <c r="E37" i="2"/>
  <c r="E36" i="2"/>
  <c r="E35" i="2"/>
  <c r="E34" i="2"/>
  <c r="E33" i="2"/>
  <c r="E32" i="2"/>
  <c r="E31" i="2"/>
  <c r="E30" i="2"/>
  <c r="E29" i="2"/>
  <c r="J25" i="2"/>
  <c r="I25" i="2"/>
  <c r="J24" i="2"/>
  <c r="I24" i="2"/>
  <c r="C23" i="2"/>
  <c r="J23" i="2" s="1"/>
  <c r="C22" i="2"/>
  <c r="J22" i="2" s="1"/>
  <c r="C21" i="2"/>
  <c r="J21" i="2" s="1"/>
  <c r="C20" i="2"/>
  <c r="K20" i="2" s="1"/>
  <c r="C19" i="2"/>
  <c r="L19" i="2" s="1"/>
  <c r="C18" i="2"/>
  <c r="I18" i="2" s="1"/>
  <c r="C17" i="2"/>
  <c r="J17" i="2" s="1"/>
  <c r="L16" i="2"/>
  <c r="K16" i="2"/>
  <c r="J16" i="2"/>
  <c r="I16" i="2"/>
  <c r="J12" i="2"/>
  <c r="I12" i="2"/>
  <c r="J11" i="2"/>
  <c r="I11" i="2"/>
  <c r="J10" i="2"/>
  <c r="I10" i="2"/>
  <c r="J9" i="2"/>
  <c r="I9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D108" i="1"/>
  <c r="E108" i="1" s="1"/>
  <c r="F108" i="1" s="1"/>
  <c r="G108" i="1" s="1"/>
  <c r="H108" i="1" s="1"/>
  <c r="I108" i="1" s="1"/>
  <c r="J108" i="1" s="1"/>
  <c r="K108" i="1" s="1"/>
  <c r="E73" i="1"/>
  <c r="F73" i="1" s="1"/>
  <c r="G73" i="1" s="1"/>
  <c r="H73" i="1" s="1"/>
  <c r="I73" i="1" s="1"/>
  <c r="J73" i="1" s="1"/>
  <c r="K73" i="1" s="1"/>
  <c r="D73" i="1"/>
  <c r="E37" i="1"/>
  <c r="F37" i="1" s="1"/>
  <c r="G37" i="1" s="1"/>
  <c r="H37" i="1" s="1"/>
  <c r="I37" i="1" s="1"/>
  <c r="J37" i="1" s="1"/>
  <c r="K37" i="1" s="1"/>
  <c r="D37" i="1"/>
  <c r="D2" i="1"/>
  <c r="E2" i="1" s="1"/>
  <c r="F2" i="1" s="1"/>
  <c r="G2" i="1" s="1"/>
  <c r="H2" i="1" s="1"/>
  <c r="I2" i="1" s="1"/>
  <c r="J2" i="1" s="1"/>
  <c r="K2" i="1" s="1"/>
  <c r="I23" i="2" l="1"/>
  <c r="I17" i="2"/>
  <c r="K17" i="2"/>
  <c r="I6" i="5"/>
  <c r="K19" i="2"/>
  <c r="I8" i="5"/>
  <c r="O8" i="5" s="1"/>
  <c r="I19" i="2"/>
  <c r="J18" i="2"/>
  <c r="I21" i="2"/>
  <c r="R15" i="5"/>
  <c r="Q15" i="5"/>
  <c r="P15" i="5"/>
  <c r="O15" i="5"/>
  <c r="Q16" i="5"/>
  <c r="P16" i="5"/>
  <c r="O16" i="5"/>
  <c r="R16" i="5"/>
  <c r="R5" i="5"/>
  <c r="Q5" i="5"/>
  <c r="P5" i="5"/>
  <c r="O5" i="5"/>
  <c r="O14" i="5"/>
  <c r="R14" i="5"/>
  <c r="Q14" i="5"/>
  <c r="P14" i="5"/>
  <c r="L20" i="2"/>
  <c r="L17" i="2"/>
  <c r="K18" i="2"/>
  <c r="J19" i="2"/>
  <c r="I20" i="2"/>
  <c r="I22" i="2"/>
  <c r="I4" i="5"/>
  <c r="O6" i="5"/>
  <c r="I7" i="5"/>
  <c r="J13" i="5"/>
  <c r="L18" i="2"/>
  <c r="J20" i="2"/>
  <c r="I3" i="5"/>
  <c r="P8" i="5" l="1"/>
  <c r="Q6" i="5"/>
  <c r="P6" i="5"/>
  <c r="R6" i="5"/>
  <c r="P13" i="5"/>
  <c r="O13" i="5"/>
  <c r="R13" i="5"/>
  <c r="Q13" i="5"/>
  <c r="P7" i="5"/>
  <c r="O7" i="5"/>
  <c r="R7" i="5"/>
  <c r="Q7" i="5"/>
  <c r="R3" i="5"/>
  <c r="Q3" i="5"/>
  <c r="P3" i="5"/>
  <c r="O3" i="5"/>
  <c r="P4" i="5"/>
  <c r="O4" i="5"/>
  <c r="R4" i="5"/>
  <c r="Q4" i="5"/>
</calcChain>
</file>

<file path=xl/sharedStrings.xml><?xml version="1.0" encoding="utf-8"?>
<sst xmlns="http://schemas.openxmlformats.org/spreadsheetml/2006/main" count="300" uniqueCount="145">
  <si>
    <t>Bandwidth (300 MHz)</t>
  </si>
  <si>
    <t>Read Throughput (GB/s)</t>
  </si>
  <si>
    <t>Latency (300 MHz)</t>
  </si>
  <si>
    <t>Bank Accessed</t>
  </si>
  <si>
    <t>read_latency</t>
  </si>
  <si>
    <t>busy_read_latency</t>
  </si>
  <si>
    <t>write_latency</t>
  </si>
  <si>
    <t>busy_write_latency</t>
  </si>
  <si>
    <t>x-axis: # ports</t>
  </si>
  <si>
    <t>Number of Ports / Separation (MB)</t>
  </si>
  <si>
    <t>x-axis: bank accessed</t>
  </si>
  <si>
    <t>y-axis: throughput (GB/s)</t>
  </si>
  <si>
    <t>y-axis: latency (ns)</t>
  </si>
  <si>
    <t>different lines: address space separation</t>
  </si>
  <si>
    <t>all banks are accessed from port 0</t>
  </si>
  <si>
    <t>Write Throughput (GB/s)</t>
  </si>
  <si>
    <t>Bandwidth (200 MHz)</t>
  </si>
  <si>
    <t>Selection Runtime (Strong Scaling)</t>
  </si>
  <si>
    <t>Runtime</t>
  </si>
  <si>
    <t>Rate</t>
  </si>
  <si>
    <t>x-axis: # threads</t>
  </si>
  <si>
    <t>Num Reps</t>
  </si>
  <si>
    <t>Num Items</t>
  </si>
  <si>
    <t>Number of Threads</t>
  </si>
  <si>
    <t>XeonE5</t>
  </si>
  <si>
    <t>P9</t>
  </si>
  <si>
    <t>FPGA-partitioned</t>
  </si>
  <si>
    <t>FPGA-nonpartitioned</t>
  </si>
  <si>
    <t>y-axis: runtime (s)</t>
  </si>
  <si>
    <t>different lines: XeonE5 (HARP2), P9 (ZHCC081), FPGA-partitioned, FPGA-nonpartitioned</t>
  </si>
  <si>
    <t>notes: unique 128M items, selectivity 0% =&gt; lower = -1, upper = -1</t>
  </si>
  <si>
    <t>Selection Runtime (Weak Scaling)</t>
  </si>
  <si>
    <t>notes: unique 16M items per thread, selectivity 0% =&gt; lower = -1, upper = -1</t>
  </si>
  <si>
    <t>Selection Runtime vs Selectivity (Strong Scaling)</t>
  </si>
  <si>
    <t>x-axis: selectivity</t>
  </si>
  <si>
    <t>Num Positives</t>
  </si>
  <si>
    <t>Selectivity (%)</t>
  </si>
  <si>
    <t>XeonE5-64</t>
  </si>
  <si>
    <t>P9-256</t>
  </si>
  <si>
    <t>FPGA-partitioned-14 (engine)</t>
  </si>
  <si>
    <t>FPGA-partitioned-14 (copy)</t>
  </si>
  <si>
    <t>FPGA-nonpartitioned-14 (engine)</t>
  </si>
  <si>
    <t>FPGA-nonpartitioned-14 (copy)</t>
  </si>
  <si>
    <t>different lines: XeonE5-28, P9-64, FPGA-partitioned-14, FPGA-nonpartitioned-14</t>
  </si>
  <si>
    <t>FPGA-partitioned-14</t>
  </si>
  <si>
    <t>partitioned with copy</t>
  </si>
  <si>
    <t>FPGA-nonpartitioned-14</t>
  </si>
  <si>
    <t>nonpartitioned with copy</t>
  </si>
  <si>
    <t>Join Runtime (Strong Scaling)</t>
  </si>
  <si>
    <t>Runtime (s)</t>
  </si>
  <si>
    <t># l-tuples</t>
  </si>
  <si>
    <t># r-tuples</t>
  </si>
  <si>
    <t># threads</t>
  </si>
  <si>
    <t>XeonE5-Runique</t>
  </si>
  <si>
    <t>XeonE5-Rnotunique</t>
  </si>
  <si>
    <t>P9-Runique</t>
  </si>
  <si>
    <t>P9-Rnotunique</t>
  </si>
  <si>
    <t>FPGA-Lcopy-Runique</t>
  </si>
  <si>
    <t>FPGA-Lcopy-Rnotunique</t>
  </si>
  <si>
    <t>FPGA-Lnotcopy-Runique</t>
  </si>
  <si>
    <t>FPGA-Lnotcopy-Rnotunique</t>
  </si>
  <si>
    <t>lines:</t>
  </si>
  <si>
    <t>XeonE5-Runique, XeonE5-Rnotunique</t>
  </si>
  <si>
    <t>P9-Runique, P9-Rnotunique</t>
  </si>
  <si>
    <t>FPGA-Lcopy-Runique, FPGA-Lcopy-Rnotunique,</t>
  </si>
  <si>
    <t>FPGA-Lnotcopy-Runique, FPGA-Lnotcopy-Rnotunique</t>
  </si>
  <si>
    <t>Rate (GB/s)</t>
  </si>
  <si>
    <t>Join Runtime (Small Table Size)</t>
  </si>
  <si>
    <t>x-axis: # r-tuples</t>
  </si>
  <si>
    <t>XeonE5-Runique-64</t>
  </si>
  <si>
    <t>XeonE5-Rnotunique-64</t>
  </si>
  <si>
    <t>P9-Runique-64</t>
  </si>
  <si>
    <t>P9-Rnotunique-64</t>
  </si>
  <si>
    <t>FPGA-Lcopy-Runique-7</t>
  </si>
  <si>
    <t>FPGA-Lcopy-Rnotunique-7</t>
  </si>
  <si>
    <t>FPGA-Lnotcopy-Runique-7</t>
  </si>
  <si>
    <t>FPGA-Lnotcopy-Rnotunique-7</t>
  </si>
  <si>
    <t>Performance depending on configuration</t>
  </si>
  <si>
    <t>1 engine</t>
  </si>
  <si>
    <t>7 engines</t>
  </si>
  <si>
    <t>#tuples l</t>
  </si>
  <si>
    <t>#tuples r</t>
  </si>
  <si>
    <t>l unique</t>
  </si>
  <si>
    <t>r unique</t>
  </si>
  <si>
    <t>store_l</t>
  </si>
  <si>
    <t>build_r</t>
  </si>
  <si>
    <t>handle_collisions</t>
  </si>
  <si>
    <t>time (s)</t>
  </si>
  <si>
    <t>rate (GB/s)</t>
  </si>
  <si>
    <t>datasets</t>
  </si>
  <si>
    <t># samples</t>
  </si>
  <si>
    <t># features</t>
  </si>
  <si>
    <t># classes</t>
  </si>
  <si>
    <t># epochs</t>
  </si>
  <si>
    <t>size (MB)</t>
  </si>
  <si>
    <t># sweeps</t>
  </si>
  <si>
    <t>Runtime with # threads (IM)</t>
  </si>
  <si>
    <t>IM</t>
  </si>
  <si>
    <t>binary</t>
  </si>
  <si>
    <t>XeonE5 (minibatch=1)</t>
  </si>
  <si>
    <t>MNIST</t>
  </si>
  <si>
    <t>AEA</t>
  </si>
  <si>
    <t>lines: XeonE5, P9, FPGA-partitioned, FPGA-nonpartitioned</t>
  </si>
  <si>
    <t>SYN</t>
  </si>
  <si>
    <t>regression</t>
  </si>
  <si>
    <t>notes: minibatch size = 16</t>
  </si>
  <si>
    <t>Scenario: Training with hyperparameter search.</t>
  </si>
  <si>
    <t>Runtime different datasets</t>
  </si>
  <si>
    <t>dataset</t>
  </si>
  <si>
    <t>size (GB)</t>
  </si>
  <si>
    <t>XeonE5-28 (minibatch=1)</t>
  </si>
  <si>
    <t>P9-28</t>
  </si>
  <si>
    <t>XeonE5-28</t>
  </si>
  <si>
    <t>x-axis: datasets</t>
  </si>
  <si>
    <t>Effect of minibatch size</t>
  </si>
  <si>
    <t>IM, minibatch=1</t>
  </si>
  <si>
    <t>Epoch</t>
  </si>
  <si>
    <t>Loss</t>
  </si>
  <si>
    <t>Time</t>
  </si>
  <si>
    <t>x-axis: minibatch size</t>
  </si>
  <si>
    <t>lr=0.001</t>
  </si>
  <si>
    <t>FPGA</t>
  </si>
  <si>
    <t>y-axis: procesing rate of 1 engine</t>
  </si>
  <si>
    <t>lines: XeonE5, P9, FPGA</t>
  </si>
  <si>
    <t>IM, minibatch=2</t>
  </si>
  <si>
    <t>lr=0.002</t>
  </si>
  <si>
    <t>IM, minibatch=4</t>
  </si>
  <si>
    <t>lr=0.004</t>
  </si>
  <si>
    <t>IM, minibatch=8</t>
  </si>
  <si>
    <t>lr=0.008</t>
  </si>
  <si>
    <t>IM, minibatch=16</t>
  </si>
  <si>
    <t>lr=0.016</t>
  </si>
  <si>
    <t>join</t>
  </si>
  <si>
    <t>selection</t>
  </si>
  <si>
    <t>sgd</t>
  </si>
  <si>
    <t>LUT</t>
  </si>
  <si>
    <t>LUTRAM</t>
  </si>
  <si>
    <t>FF</t>
  </si>
  <si>
    <t>BRAM</t>
  </si>
  <si>
    <t>URAM</t>
  </si>
  <si>
    <t>IO</t>
  </si>
  <si>
    <t>GT</t>
  </si>
  <si>
    <t>BUFG</t>
  </si>
  <si>
    <t>MMCM</t>
  </si>
  <si>
    <t>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</si>
</sst>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JetBrains Mono"/>
    </font>
    <font>
      <sz val="11"/>
      <color rgb="FF000000"/>
      <name val="JetBrains Mono"/>
    </font>
    <font>
      <sz val="1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ubenchmark!$C$2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ubenchmark!$C$3:$C$34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18.309999999999999</c:v>
                </c:pt>
                <c:pt idx="2">
                  <c:v>27.909500000000001</c:v>
                </c:pt>
                <c:pt idx="3">
                  <c:v>36.619999999999997</c:v>
                </c:pt>
                <c:pt idx="4">
                  <c:v>43.454000000000001</c:v>
                </c:pt>
                <c:pt idx="5">
                  <c:v>54.930300000000003</c:v>
                </c:pt>
                <c:pt idx="6">
                  <c:v>64.53</c:v>
                </c:pt>
                <c:pt idx="7">
                  <c:v>73.240899999999996</c:v>
                </c:pt>
                <c:pt idx="8">
                  <c:v>82.840299999999999</c:v>
                </c:pt>
                <c:pt idx="9">
                  <c:v>91.550899999999999</c:v>
                </c:pt>
                <c:pt idx="10">
                  <c:v>97.888099999999994</c:v>
                </c:pt>
                <c:pt idx="11">
                  <c:v>109.861</c:v>
                </c:pt>
                <c:pt idx="12">
                  <c:v>119.461</c:v>
                </c:pt>
                <c:pt idx="13">
                  <c:v>128.172</c:v>
                </c:pt>
                <c:pt idx="14">
                  <c:v>137.77099999999999</c:v>
                </c:pt>
                <c:pt idx="15">
                  <c:v>140.499</c:v>
                </c:pt>
                <c:pt idx="16">
                  <c:v>152.81800000000001</c:v>
                </c:pt>
                <c:pt idx="17">
                  <c:v>164.792</c:v>
                </c:pt>
                <c:pt idx="18">
                  <c:v>160.29300000000001</c:v>
                </c:pt>
                <c:pt idx="19">
                  <c:v>177.41800000000001</c:v>
                </c:pt>
                <c:pt idx="20">
                  <c:v>187.09200000000001</c:v>
                </c:pt>
                <c:pt idx="21">
                  <c:v>201.77099999999999</c:v>
                </c:pt>
                <c:pt idx="22">
                  <c:v>211.001</c:v>
                </c:pt>
                <c:pt idx="23">
                  <c:v>216.85900000000001</c:v>
                </c:pt>
                <c:pt idx="24">
                  <c:v>226.54900000000001</c:v>
                </c:pt>
                <c:pt idx="25">
                  <c:v>235.90700000000001</c:v>
                </c:pt>
                <c:pt idx="26">
                  <c:v>242.60400000000001</c:v>
                </c:pt>
                <c:pt idx="27">
                  <c:v>254.22200000000001</c:v>
                </c:pt>
                <c:pt idx="28">
                  <c:v>263.822</c:v>
                </c:pt>
                <c:pt idx="29">
                  <c:v>263.89600000000002</c:v>
                </c:pt>
                <c:pt idx="30">
                  <c:v>273.36700000000002</c:v>
                </c:pt>
                <c:pt idx="31">
                  <c:v>282.37900000000002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3-4627-A0CE-29B8A108F9F1}"/>
            </c:ext>
          </c:extLst>
        </c:ser>
        <c:ser>
          <c:idx val="1"/>
          <c:order val="1"/>
          <c:tx>
            <c:strRef>
              <c:f>ubenchmark!$D$2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ubenchmark!$D$3:$D$34</c:f>
              <c:numCache>
                <c:formatCode>General</c:formatCode>
                <c:ptCount val="32"/>
                <c:pt idx="0">
                  <c:v>9.5998300000000008</c:v>
                </c:pt>
                <c:pt idx="1">
                  <c:v>16.3597</c:v>
                </c:pt>
                <c:pt idx="2">
                  <c:v>25.959399999999999</c:v>
                </c:pt>
                <c:pt idx="3">
                  <c:v>32.7196</c:v>
                </c:pt>
                <c:pt idx="4">
                  <c:v>42.319400000000002</c:v>
                </c:pt>
                <c:pt idx="5">
                  <c:v>49.079799999999999</c:v>
                </c:pt>
                <c:pt idx="6">
                  <c:v>58.679600000000001</c:v>
                </c:pt>
                <c:pt idx="7">
                  <c:v>63.955100000000002</c:v>
                </c:pt>
                <c:pt idx="8">
                  <c:v>73.437399999999997</c:v>
                </c:pt>
                <c:pt idx="9">
                  <c:v>75.561999999999998</c:v>
                </c:pt>
                <c:pt idx="10">
                  <c:v>82.650099999999995</c:v>
                </c:pt>
                <c:pt idx="11">
                  <c:v>88.272099999999995</c:v>
                </c:pt>
                <c:pt idx="12">
                  <c:v>101.52200000000001</c:v>
                </c:pt>
                <c:pt idx="13">
                  <c:v>100.33199999999999</c:v>
                </c:pt>
                <c:pt idx="14">
                  <c:v>107.40600000000001</c:v>
                </c:pt>
                <c:pt idx="15">
                  <c:v>111.602</c:v>
                </c:pt>
                <c:pt idx="16">
                  <c:v>123.78</c:v>
                </c:pt>
                <c:pt idx="17">
                  <c:v>124.274</c:v>
                </c:pt>
                <c:pt idx="18">
                  <c:v>129.113</c:v>
                </c:pt>
                <c:pt idx="19">
                  <c:v>140.93299999999999</c:v>
                </c:pt>
                <c:pt idx="20">
                  <c:v>148.637</c:v>
                </c:pt>
                <c:pt idx="21">
                  <c:v>146.29599999999999</c:v>
                </c:pt>
                <c:pt idx="22">
                  <c:v>158.69</c:v>
                </c:pt>
                <c:pt idx="23">
                  <c:v>153.71199999999999</c:v>
                </c:pt>
                <c:pt idx="24">
                  <c:v>169.63499999999999</c:v>
                </c:pt>
                <c:pt idx="25">
                  <c:v>164.38399999999999</c:v>
                </c:pt>
                <c:pt idx="26">
                  <c:v>178.09399999999999</c:v>
                </c:pt>
                <c:pt idx="27">
                  <c:v>177.571</c:v>
                </c:pt>
                <c:pt idx="28">
                  <c:v>180.36600000000001</c:v>
                </c:pt>
                <c:pt idx="29">
                  <c:v>176.59800000000001</c:v>
                </c:pt>
                <c:pt idx="30">
                  <c:v>181.32599999999999</c:v>
                </c:pt>
                <c:pt idx="31">
                  <c:v>195.47900000000001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3-4627-A0CE-29B8A108F9F1}"/>
            </c:ext>
          </c:extLst>
        </c:ser>
        <c:ser>
          <c:idx val="2"/>
          <c:order val="2"/>
          <c:tx>
            <c:strRef>
              <c:f>ubenchmark!$E$2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ubenchmark!$E$3:$E$34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14.7852</c:v>
                </c:pt>
                <c:pt idx="2">
                  <c:v>24.384799999999998</c:v>
                </c:pt>
                <c:pt idx="3">
                  <c:v>29.570399999999999</c:v>
                </c:pt>
                <c:pt idx="4">
                  <c:v>35.325000000000003</c:v>
                </c:pt>
                <c:pt idx="5">
                  <c:v>41.122599999999998</c:v>
                </c:pt>
                <c:pt idx="6">
                  <c:v>50.720500000000001</c:v>
                </c:pt>
                <c:pt idx="7">
                  <c:v>56.395699999999998</c:v>
                </c:pt>
                <c:pt idx="8">
                  <c:v>62.395600000000002</c:v>
                </c:pt>
                <c:pt idx="9">
                  <c:v>64.519800000000004</c:v>
                </c:pt>
                <c:pt idx="10">
                  <c:v>69.411699999999996</c:v>
                </c:pt>
                <c:pt idx="11">
                  <c:v>78.369500000000002</c:v>
                </c:pt>
                <c:pt idx="12">
                  <c:v>83.888999999999996</c:v>
                </c:pt>
                <c:pt idx="13">
                  <c:v>87.351200000000006</c:v>
                </c:pt>
                <c:pt idx="14">
                  <c:v>94.369100000000003</c:v>
                </c:pt>
                <c:pt idx="15">
                  <c:v>96.515299999999996</c:v>
                </c:pt>
                <c:pt idx="16">
                  <c:v>98.6952</c:v>
                </c:pt>
                <c:pt idx="17">
                  <c:v>105.624</c:v>
                </c:pt>
                <c:pt idx="18">
                  <c:v>112.79</c:v>
                </c:pt>
                <c:pt idx="19">
                  <c:v>114.27</c:v>
                </c:pt>
                <c:pt idx="20">
                  <c:v>113.851</c:v>
                </c:pt>
                <c:pt idx="21">
                  <c:v>110.49</c:v>
                </c:pt>
                <c:pt idx="22">
                  <c:v>111.002</c:v>
                </c:pt>
                <c:pt idx="23">
                  <c:v>114.934</c:v>
                </c:pt>
                <c:pt idx="24">
                  <c:v>117.39700000000001</c:v>
                </c:pt>
                <c:pt idx="25">
                  <c:v>119.119</c:v>
                </c:pt>
                <c:pt idx="26">
                  <c:v>120.613</c:v>
                </c:pt>
                <c:pt idx="27">
                  <c:v>118.04</c:v>
                </c:pt>
                <c:pt idx="28">
                  <c:v>122.36199999999999</c:v>
                </c:pt>
                <c:pt idx="29">
                  <c:v>121.755</c:v>
                </c:pt>
                <c:pt idx="30">
                  <c:v>124.337</c:v>
                </c:pt>
                <c:pt idx="31">
                  <c:v>122.986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3-4627-A0CE-29B8A108F9F1}"/>
            </c:ext>
          </c:extLst>
        </c:ser>
        <c:ser>
          <c:idx val="3"/>
          <c:order val="3"/>
          <c:tx>
            <c:strRef>
              <c:f>ubenchmark!$F$2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ubenchmark!$F$3:$F$34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13.487</c:v>
                </c:pt>
                <c:pt idx="2">
                  <c:v>23.0867</c:v>
                </c:pt>
                <c:pt idx="3">
                  <c:v>27.078299999999999</c:v>
                </c:pt>
                <c:pt idx="4">
                  <c:v>32.8277</c:v>
                </c:pt>
                <c:pt idx="5">
                  <c:v>32.416800000000002</c:v>
                </c:pt>
                <c:pt idx="6">
                  <c:v>38.032400000000003</c:v>
                </c:pt>
                <c:pt idx="7">
                  <c:v>47.447299999999998</c:v>
                </c:pt>
                <c:pt idx="8">
                  <c:v>52.236699999999999</c:v>
                </c:pt>
                <c:pt idx="9">
                  <c:v>54.136099999999999</c:v>
                </c:pt>
                <c:pt idx="10">
                  <c:v>63.3474</c:v>
                </c:pt>
                <c:pt idx="11">
                  <c:v>63.386600000000001</c:v>
                </c:pt>
                <c:pt idx="12">
                  <c:v>62.211100000000002</c:v>
                </c:pt>
                <c:pt idx="13">
                  <c:v>64.694000000000003</c:v>
                </c:pt>
                <c:pt idx="14">
                  <c:v>73.485900000000001</c:v>
                </c:pt>
                <c:pt idx="15">
                  <c:v>73.280699999999996</c:v>
                </c:pt>
                <c:pt idx="16">
                  <c:v>75.683999999999997</c:v>
                </c:pt>
                <c:pt idx="17">
                  <c:v>73.243499999999997</c:v>
                </c:pt>
                <c:pt idx="18">
                  <c:v>75.425399999999996</c:v>
                </c:pt>
                <c:pt idx="19">
                  <c:v>76.833200000000005</c:v>
                </c:pt>
                <c:pt idx="20">
                  <c:v>75.826999999999998</c:v>
                </c:pt>
                <c:pt idx="21">
                  <c:v>74.543099999999995</c:v>
                </c:pt>
                <c:pt idx="22">
                  <c:v>81.364500000000007</c:v>
                </c:pt>
                <c:pt idx="23">
                  <c:v>75.916300000000007</c:v>
                </c:pt>
                <c:pt idx="24">
                  <c:v>76.53</c:v>
                </c:pt>
                <c:pt idx="25">
                  <c:v>73.540099999999995</c:v>
                </c:pt>
                <c:pt idx="26">
                  <c:v>74.224500000000006</c:v>
                </c:pt>
                <c:pt idx="27">
                  <c:v>77.245599999999996</c:v>
                </c:pt>
                <c:pt idx="28">
                  <c:v>81.137500000000003</c:v>
                </c:pt>
                <c:pt idx="29">
                  <c:v>75.741500000000002</c:v>
                </c:pt>
                <c:pt idx="30">
                  <c:v>76.928100000000001</c:v>
                </c:pt>
                <c:pt idx="31">
                  <c:v>82.400899999999993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3-4627-A0CE-29B8A108F9F1}"/>
            </c:ext>
          </c:extLst>
        </c:ser>
        <c:ser>
          <c:idx val="4"/>
          <c:order val="4"/>
          <c:tx>
            <c:strRef>
              <c:f>ubenchmark!$G$2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ubenchmark!$G$3:$G$34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12.398400000000001</c:v>
                </c:pt>
                <c:pt idx="2">
                  <c:v>20.770900000000001</c:v>
                </c:pt>
                <c:pt idx="3">
                  <c:v>22.344100000000001</c:v>
                </c:pt>
                <c:pt idx="4">
                  <c:v>29.543600000000001</c:v>
                </c:pt>
                <c:pt idx="5">
                  <c:v>28.806000000000001</c:v>
                </c:pt>
                <c:pt idx="6">
                  <c:v>36.680199999999999</c:v>
                </c:pt>
                <c:pt idx="7">
                  <c:v>37.612099999999998</c:v>
                </c:pt>
                <c:pt idx="8">
                  <c:v>44.120699999999999</c:v>
                </c:pt>
                <c:pt idx="9">
                  <c:v>45.519500000000001</c:v>
                </c:pt>
                <c:pt idx="10">
                  <c:v>52.722700000000003</c:v>
                </c:pt>
                <c:pt idx="11">
                  <c:v>53.971499999999999</c:v>
                </c:pt>
                <c:pt idx="12">
                  <c:v>53.0124</c:v>
                </c:pt>
                <c:pt idx="13">
                  <c:v>50.906999999999996</c:v>
                </c:pt>
                <c:pt idx="14">
                  <c:v>52.375999999999998</c:v>
                </c:pt>
                <c:pt idx="15">
                  <c:v>52.348700000000001</c:v>
                </c:pt>
                <c:pt idx="16">
                  <c:v>51.832700000000003</c:v>
                </c:pt>
                <c:pt idx="17">
                  <c:v>48.538800000000002</c:v>
                </c:pt>
                <c:pt idx="18">
                  <c:v>54.759700000000002</c:v>
                </c:pt>
                <c:pt idx="19">
                  <c:v>56.025500000000001</c:v>
                </c:pt>
                <c:pt idx="20">
                  <c:v>53.228299999999997</c:v>
                </c:pt>
                <c:pt idx="21">
                  <c:v>49.265500000000003</c:v>
                </c:pt>
                <c:pt idx="22">
                  <c:v>50.882800000000003</c:v>
                </c:pt>
                <c:pt idx="23">
                  <c:v>43.121499999999997</c:v>
                </c:pt>
                <c:pt idx="24">
                  <c:v>48.627400000000002</c:v>
                </c:pt>
                <c:pt idx="25">
                  <c:v>46.999099999999999</c:v>
                </c:pt>
                <c:pt idx="26">
                  <c:v>49.703000000000003</c:v>
                </c:pt>
                <c:pt idx="27">
                  <c:v>51.619900000000001</c:v>
                </c:pt>
                <c:pt idx="28">
                  <c:v>37.5398</c:v>
                </c:pt>
                <c:pt idx="29">
                  <c:v>48.488199999999999</c:v>
                </c:pt>
                <c:pt idx="30">
                  <c:v>48.800600000000003</c:v>
                </c:pt>
                <c:pt idx="31">
                  <c:v>52.084400000000002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3-4627-A0CE-29B8A108F9F1}"/>
            </c:ext>
          </c:extLst>
        </c:ser>
        <c:ser>
          <c:idx val="5"/>
          <c:order val="5"/>
          <c:tx>
            <c:strRef>
              <c:f>ubenchmark!$H$2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ubenchmark!$H$3:$H$34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11.472300000000001</c:v>
                </c:pt>
                <c:pt idx="2">
                  <c:v>15.7461</c:v>
                </c:pt>
                <c:pt idx="3">
                  <c:v>24.228200000000001</c:v>
                </c:pt>
                <c:pt idx="4">
                  <c:v>21.959900000000001</c:v>
                </c:pt>
                <c:pt idx="5">
                  <c:v>21.9603</c:v>
                </c:pt>
                <c:pt idx="6">
                  <c:v>30.828600000000002</c:v>
                </c:pt>
                <c:pt idx="7">
                  <c:v>31.036100000000001</c:v>
                </c:pt>
                <c:pt idx="8">
                  <c:v>31.207599999999999</c:v>
                </c:pt>
                <c:pt idx="9">
                  <c:v>31.1876</c:v>
                </c:pt>
                <c:pt idx="10">
                  <c:v>34.742899999999999</c:v>
                </c:pt>
                <c:pt idx="11">
                  <c:v>35.622700000000002</c:v>
                </c:pt>
                <c:pt idx="12">
                  <c:v>37.145000000000003</c:v>
                </c:pt>
                <c:pt idx="13">
                  <c:v>37.237000000000002</c:v>
                </c:pt>
                <c:pt idx="14">
                  <c:v>36.457799999999999</c:v>
                </c:pt>
                <c:pt idx="15">
                  <c:v>37.302100000000003</c:v>
                </c:pt>
                <c:pt idx="16">
                  <c:v>37.443600000000004</c:v>
                </c:pt>
                <c:pt idx="17">
                  <c:v>38.200000000000003</c:v>
                </c:pt>
                <c:pt idx="18">
                  <c:v>38.392800000000001</c:v>
                </c:pt>
                <c:pt idx="19">
                  <c:v>39.547400000000003</c:v>
                </c:pt>
                <c:pt idx="20">
                  <c:v>40.145200000000003</c:v>
                </c:pt>
                <c:pt idx="21">
                  <c:v>40.537999999999997</c:v>
                </c:pt>
                <c:pt idx="22">
                  <c:v>40.498699999999999</c:v>
                </c:pt>
                <c:pt idx="23">
                  <c:v>41.782600000000002</c:v>
                </c:pt>
                <c:pt idx="24">
                  <c:v>41.607399999999998</c:v>
                </c:pt>
                <c:pt idx="25">
                  <c:v>42.7151</c:v>
                </c:pt>
                <c:pt idx="26">
                  <c:v>40.8508</c:v>
                </c:pt>
                <c:pt idx="27">
                  <c:v>42.466200000000001</c:v>
                </c:pt>
                <c:pt idx="28">
                  <c:v>43.835799999999999</c:v>
                </c:pt>
                <c:pt idx="29">
                  <c:v>41.309600000000003</c:v>
                </c:pt>
                <c:pt idx="30">
                  <c:v>44.719799999999999</c:v>
                </c:pt>
                <c:pt idx="31">
                  <c:v>37.808700000000002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3-4627-A0CE-29B8A108F9F1}"/>
            </c:ext>
          </c:extLst>
        </c:ser>
        <c:ser>
          <c:idx val="6"/>
          <c:order val="6"/>
          <c:tx>
            <c:strRef>
              <c:f>ubenchmark!$I$2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ubenchmark!$I$3:$I$34</c:f>
              <c:numCache>
                <c:formatCode>General</c:formatCode>
                <c:ptCount val="32"/>
                <c:pt idx="0">
                  <c:v>9.59985</c:v>
                </c:pt>
                <c:pt idx="1">
                  <c:v>10.675000000000001</c:v>
                </c:pt>
                <c:pt idx="2">
                  <c:v>12.7576</c:v>
                </c:pt>
                <c:pt idx="3">
                  <c:v>16.327999999999999</c:v>
                </c:pt>
                <c:pt idx="4">
                  <c:v>24.0289</c:v>
                </c:pt>
                <c:pt idx="5">
                  <c:v>18.3186</c:v>
                </c:pt>
                <c:pt idx="6">
                  <c:v>23.3978</c:v>
                </c:pt>
                <c:pt idx="7">
                  <c:v>23.230599999999999</c:v>
                </c:pt>
                <c:pt idx="8">
                  <c:v>22.477399999999999</c:v>
                </c:pt>
                <c:pt idx="9">
                  <c:v>23.914000000000001</c:v>
                </c:pt>
                <c:pt idx="10">
                  <c:v>24.262899999999998</c:v>
                </c:pt>
                <c:pt idx="11">
                  <c:v>25.463000000000001</c:v>
                </c:pt>
                <c:pt idx="12">
                  <c:v>26.3277</c:v>
                </c:pt>
                <c:pt idx="13">
                  <c:v>27.2483</c:v>
                </c:pt>
                <c:pt idx="14">
                  <c:v>27.478100000000001</c:v>
                </c:pt>
                <c:pt idx="15">
                  <c:v>28.197900000000001</c:v>
                </c:pt>
                <c:pt idx="16">
                  <c:v>28.698599999999999</c:v>
                </c:pt>
                <c:pt idx="17">
                  <c:v>29.460699999999999</c:v>
                </c:pt>
                <c:pt idx="18">
                  <c:v>29.6936</c:v>
                </c:pt>
                <c:pt idx="19">
                  <c:v>30.230799999999999</c:v>
                </c:pt>
                <c:pt idx="20">
                  <c:v>30.808900000000001</c:v>
                </c:pt>
                <c:pt idx="21">
                  <c:v>32.378900000000002</c:v>
                </c:pt>
                <c:pt idx="22">
                  <c:v>31.895600000000002</c:v>
                </c:pt>
                <c:pt idx="23">
                  <c:v>32.495899999999999</c:v>
                </c:pt>
                <c:pt idx="24">
                  <c:v>32.8752</c:v>
                </c:pt>
                <c:pt idx="25">
                  <c:v>33.271700000000003</c:v>
                </c:pt>
                <c:pt idx="26">
                  <c:v>33.728200000000001</c:v>
                </c:pt>
                <c:pt idx="27">
                  <c:v>34.211399999999998</c:v>
                </c:pt>
                <c:pt idx="28">
                  <c:v>34.571300000000001</c:v>
                </c:pt>
                <c:pt idx="29">
                  <c:v>34.952599999999997</c:v>
                </c:pt>
                <c:pt idx="30">
                  <c:v>35.414400000000001</c:v>
                </c:pt>
                <c:pt idx="31">
                  <c:v>35.770200000000003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3-4627-A0CE-29B8A108F9F1}"/>
            </c:ext>
          </c:extLst>
        </c:ser>
        <c:ser>
          <c:idx val="7"/>
          <c:order val="7"/>
          <c:tx>
            <c:strRef>
              <c:f>ubenchmark!$J$2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ubenchmark!$J$3:$J$34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9.9812399999999997</c:v>
                </c:pt>
                <c:pt idx="2">
                  <c:v>10.7494</c:v>
                </c:pt>
                <c:pt idx="3">
                  <c:v>11.767200000000001</c:v>
                </c:pt>
                <c:pt idx="4">
                  <c:v>13.0762</c:v>
                </c:pt>
                <c:pt idx="5">
                  <c:v>12.9306</c:v>
                </c:pt>
                <c:pt idx="6">
                  <c:v>15.9574</c:v>
                </c:pt>
                <c:pt idx="7">
                  <c:v>15.1753</c:v>
                </c:pt>
                <c:pt idx="8">
                  <c:v>15.472300000000001</c:v>
                </c:pt>
                <c:pt idx="9">
                  <c:v>16.532699999999998</c:v>
                </c:pt>
                <c:pt idx="10">
                  <c:v>16.747599999999998</c:v>
                </c:pt>
                <c:pt idx="11">
                  <c:v>17.271100000000001</c:v>
                </c:pt>
                <c:pt idx="12">
                  <c:v>18.099599999999999</c:v>
                </c:pt>
                <c:pt idx="13">
                  <c:v>17.5641</c:v>
                </c:pt>
                <c:pt idx="14">
                  <c:v>19.383299999999998</c:v>
                </c:pt>
                <c:pt idx="15">
                  <c:v>20.158300000000001</c:v>
                </c:pt>
                <c:pt idx="16">
                  <c:v>20.707699999999999</c:v>
                </c:pt>
                <c:pt idx="17">
                  <c:v>21.364899999999999</c:v>
                </c:pt>
                <c:pt idx="18">
                  <c:v>21.722799999999999</c:v>
                </c:pt>
                <c:pt idx="19">
                  <c:v>22.203399999999998</c:v>
                </c:pt>
                <c:pt idx="20">
                  <c:v>22.755600000000001</c:v>
                </c:pt>
                <c:pt idx="21">
                  <c:v>23.231300000000001</c:v>
                </c:pt>
                <c:pt idx="22">
                  <c:v>22.328800000000001</c:v>
                </c:pt>
                <c:pt idx="23">
                  <c:v>24.145099999999999</c:v>
                </c:pt>
                <c:pt idx="24">
                  <c:v>24.591699999999999</c:v>
                </c:pt>
                <c:pt idx="25">
                  <c:v>25.046700000000001</c:v>
                </c:pt>
                <c:pt idx="26">
                  <c:v>25.366399999999999</c:v>
                </c:pt>
                <c:pt idx="27">
                  <c:v>25.731000000000002</c:v>
                </c:pt>
                <c:pt idx="28">
                  <c:v>26.155799999999999</c:v>
                </c:pt>
                <c:pt idx="29">
                  <c:v>26.605799999999999</c:v>
                </c:pt>
                <c:pt idx="30">
                  <c:v>26.896699999999999</c:v>
                </c:pt>
                <c:pt idx="31">
                  <c:v>27.197500000000002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3-4627-A0CE-29B8A108F9F1}"/>
            </c:ext>
          </c:extLst>
        </c:ser>
        <c:ser>
          <c:idx val="8"/>
          <c:order val="8"/>
          <c:tx>
            <c:strRef>
              <c:f>ubenchmark!$K$2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ubenchmark!$K$3:$K$34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9.5998599999999996</c:v>
                </c:pt>
                <c:pt idx="2">
                  <c:v>9.5999199999999991</c:v>
                </c:pt>
                <c:pt idx="3">
                  <c:v>9.5999400000000001</c:v>
                </c:pt>
                <c:pt idx="4">
                  <c:v>9.5999400000000001</c:v>
                </c:pt>
                <c:pt idx="5">
                  <c:v>10.88</c:v>
                </c:pt>
                <c:pt idx="6">
                  <c:v>10.742800000000001</c:v>
                </c:pt>
                <c:pt idx="7">
                  <c:v>11.2</c:v>
                </c:pt>
                <c:pt idx="8">
                  <c:v>11.9998</c:v>
                </c:pt>
                <c:pt idx="9">
                  <c:v>12.853300000000001</c:v>
                </c:pt>
                <c:pt idx="10">
                  <c:v>12.945399999999999</c:v>
                </c:pt>
                <c:pt idx="11">
                  <c:v>13.44</c:v>
                </c:pt>
                <c:pt idx="12">
                  <c:v>14.055300000000001</c:v>
                </c:pt>
                <c:pt idx="13">
                  <c:v>14.6883</c:v>
                </c:pt>
                <c:pt idx="14">
                  <c:v>14.948600000000001</c:v>
                </c:pt>
                <c:pt idx="15">
                  <c:v>15.3828</c:v>
                </c:pt>
                <c:pt idx="16">
                  <c:v>15.877000000000001</c:v>
                </c:pt>
                <c:pt idx="17">
                  <c:v>16.378900000000002</c:v>
                </c:pt>
                <c:pt idx="18">
                  <c:v>16.66</c:v>
                </c:pt>
                <c:pt idx="19">
                  <c:v>17.036200000000001</c:v>
                </c:pt>
                <c:pt idx="20">
                  <c:v>17.447600000000001</c:v>
                </c:pt>
                <c:pt idx="21">
                  <c:v>17.856000000000002</c:v>
                </c:pt>
                <c:pt idx="22">
                  <c:v>18.1328</c:v>
                </c:pt>
                <c:pt idx="23">
                  <c:v>18.461600000000001</c:v>
                </c:pt>
                <c:pt idx="24">
                  <c:v>18.813600000000001</c:v>
                </c:pt>
                <c:pt idx="25">
                  <c:v>19.161100000000001</c:v>
                </c:pt>
                <c:pt idx="26">
                  <c:v>19.418900000000001</c:v>
                </c:pt>
                <c:pt idx="27">
                  <c:v>19.71</c:v>
                </c:pt>
                <c:pt idx="28">
                  <c:v>20.017399999999999</c:v>
                </c:pt>
                <c:pt idx="29">
                  <c:v>20.319800000000001</c:v>
                </c:pt>
                <c:pt idx="30">
                  <c:v>20.5579</c:v>
                </c:pt>
                <c:pt idx="31">
                  <c:v>20.8186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3-4627-A0CE-29B8A108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00052"/>
        <c:axId val="26930106"/>
      </c:lineChart>
      <c:catAx>
        <c:axId val="875000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930106"/>
        <c:crosses val="autoZero"/>
        <c:auto val="1"/>
        <c:lblAlgn val="ctr"/>
        <c:lblOffset val="100"/>
        <c:noMultiLvlLbl val="1"/>
      </c:catAx>
      <c:valAx>
        <c:axId val="269301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75000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join!$I$11</c:f>
              <c:strCache>
                <c:ptCount val="1"/>
                <c:pt idx="0">
                  <c:v>FPGA-Lcopy-Runique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join!$I$12:$I$15</c:f>
              <c:numCache>
                <c:formatCode>General</c:formatCode>
                <c:ptCount val="4"/>
                <c:pt idx="0">
                  <c:v>6.0902354018722713</c:v>
                </c:pt>
                <c:pt idx="1">
                  <c:v>7.995721039912234</c:v>
                </c:pt>
                <c:pt idx="2">
                  <c:v>9.4086947733046671</c:v>
                </c:pt>
                <c:pt idx="3">
                  <c:v>10.075368479052287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3-4B6D-A81B-95D1914743B7}"/>
            </c:ext>
          </c:extLst>
        </c:ser>
        <c:ser>
          <c:idx val="1"/>
          <c:order val="1"/>
          <c:tx>
            <c:strRef>
              <c:f>join!$J$11</c:f>
              <c:strCache>
                <c:ptCount val="1"/>
                <c:pt idx="0">
                  <c:v>FPGA-Lcopy-Rnotunique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join!$J$12:$J$15</c:f>
              <c:numCache>
                <c:formatCode>General</c:formatCode>
                <c:ptCount val="4"/>
                <c:pt idx="0">
                  <c:v>1.6057329684890584</c:v>
                </c:pt>
                <c:pt idx="1">
                  <c:v>2.819779209084976</c:v>
                </c:pt>
                <c:pt idx="2">
                  <c:v>4.5181487062166461</c:v>
                </c:pt>
                <c:pt idx="3">
                  <c:v>6.0710442611141913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3-4B6D-A81B-95D1914743B7}"/>
            </c:ext>
          </c:extLst>
        </c:ser>
        <c:ser>
          <c:idx val="2"/>
          <c:order val="2"/>
          <c:tx>
            <c:strRef>
              <c:f>join!$K$11</c:f>
              <c:strCache>
                <c:ptCount val="1"/>
                <c:pt idx="0">
                  <c:v>FPGA-Lnotcopy-Runique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join!$K$12:$K$15</c:f>
              <c:numCache>
                <c:formatCode>General</c:formatCode>
                <c:ptCount val="4"/>
                <c:pt idx="0">
                  <c:v>12.689993617825476</c:v>
                </c:pt>
                <c:pt idx="1">
                  <c:v>25.11832472548296</c:v>
                </c:pt>
                <c:pt idx="2">
                  <c:v>48.4480307342195</c:v>
                </c:pt>
                <c:pt idx="3">
                  <c:v>79.297166907371761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3-4B6D-A81B-95D1914743B7}"/>
            </c:ext>
          </c:extLst>
        </c:ser>
        <c:ser>
          <c:idx val="3"/>
          <c:order val="3"/>
          <c:tx>
            <c:strRef>
              <c:f>join!$L$11</c:f>
              <c:strCache>
                <c:ptCount val="1"/>
                <c:pt idx="0">
                  <c:v>FPGA-Lnotcopy-Rnotunique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join!$L$12:$L$15</c:f>
              <c:numCache>
                <c:formatCode>General</c:formatCode>
                <c:ptCount val="4"/>
                <c:pt idx="0">
                  <c:v>1.8607693845287203</c:v>
                </c:pt>
                <c:pt idx="1">
                  <c:v>3.7152736204688352</c:v>
                </c:pt>
                <c:pt idx="2">
                  <c:v>7.3736435448215278</c:v>
                </c:pt>
                <c:pt idx="3">
                  <c:v>12.820914116151974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3-4B6D-A81B-95D1914743B7}"/>
            </c:ext>
          </c:extLst>
        </c:ser>
        <c:ser>
          <c:idx val="4"/>
          <c:order val="4"/>
          <c:tx>
            <c:strRef>
              <c:f>join!$G$2</c:f>
              <c:strCache>
                <c:ptCount val="1"/>
                <c:pt idx="0">
                  <c:v>P9-Runique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join!$G$12:$G$18</c:f>
              <c:numCache>
                <c:formatCode>General</c:formatCode>
                <c:ptCount val="7"/>
                <c:pt idx="0">
                  <c:v>0.54841046211946576</c:v>
                </c:pt>
                <c:pt idx="1">
                  <c:v>1.0374416123016585</c:v>
                </c:pt>
                <c:pt idx="2">
                  <c:v>2.13066999827688</c:v>
                </c:pt>
                <c:pt idx="3">
                  <c:v>3.8146478224390421</c:v>
                </c:pt>
                <c:pt idx="4">
                  <c:v>4.3984743944825517</c:v>
                </c:pt>
                <c:pt idx="5">
                  <c:v>5.2351314680096896</c:v>
                </c:pt>
                <c:pt idx="6">
                  <c:v>5.2061345538836505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3-4B6D-A81B-95D1914743B7}"/>
            </c:ext>
          </c:extLst>
        </c:ser>
        <c:ser>
          <c:idx val="5"/>
          <c:order val="5"/>
          <c:tx>
            <c:strRef>
              <c:f>join!$H$11</c:f>
              <c:strCache>
                <c:ptCount val="1"/>
                <c:pt idx="0">
                  <c:v>P9-Rnotunique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join!$D$12:$D$18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join!$H$12:$H$18</c:f>
              <c:numCache>
                <c:formatCode>General</c:formatCode>
                <c:ptCount val="7"/>
                <c:pt idx="0">
                  <c:v>0.23330018558843968</c:v>
                </c:pt>
                <c:pt idx="1">
                  <c:v>0.43846437845266201</c:v>
                </c:pt>
                <c:pt idx="2">
                  <c:v>0.89433870872266263</c:v>
                </c:pt>
                <c:pt idx="3">
                  <c:v>1.6387907181231562</c:v>
                </c:pt>
                <c:pt idx="4">
                  <c:v>2.4465506055297803</c:v>
                </c:pt>
                <c:pt idx="5">
                  <c:v>3.608747684456211</c:v>
                </c:pt>
                <c:pt idx="6">
                  <c:v>3.9175093896468973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3-4B6D-A81B-95D19147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0414"/>
        <c:axId val="27277180"/>
      </c:scatterChart>
      <c:valAx>
        <c:axId val="597204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277180"/>
        <c:crosses val="autoZero"/>
        <c:crossBetween val="midCat"/>
      </c:valAx>
      <c:valAx>
        <c:axId val="27277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72041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join!$D$22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join!$D$23:$D$34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B-46B1-B99E-6CF5935928C8}"/>
            </c:ext>
          </c:extLst>
        </c:ser>
        <c:ser>
          <c:idx val="1"/>
          <c:order val="1"/>
          <c:tx>
            <c:strRef>
              <c:f>join!$E$22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join!$E$23:$E$34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B-46B1-B99E-6CF5935928C8}"/>
            </c:ext>
          </c:extLst>
        </c:ser>
        <c:ser>
          <c:idx val="2"/>
          <c:order val="2"/>
          <c:tx>
            <c:strRef>
              <c:f>join!$F$22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join!$F$37:$F$48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B-46B1-B99E-6CF5935928C8}"/>
            </c:ext>
          </c:extLst>
        </c:ser>
        <c:ser>
          <c:idx val="3"/>
          <c:order val="3"/>
          <c:tx>
            <c:strRef>
              <c:f>join!$G$22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join!$G$37:$G$48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B-46B1-B99E-6CF5935928C8}"/>
            </c:ext>
          </c:extLst>
        </c:ser>
        <c:ser>
          <c:idx val="4"/>
          <c:order val="4"/>
          <c:tx>
            <c:strRef>
              <c:f>join!$H$22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join!$H$23:$H$34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B-46B1-B99E-6CF5935928C8}"/>
            </c:ext>
          </c:extLst>
        </c:ser>
        <c:ser>
          <c:idx val="5"/>
          <c:order val="5"/>
          <c:tx>
            <c:strRef>
              <c:f>join!$I$22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join!$I$23:$I$34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B-46B1-B99E-6CF5935928C8}"/>
            </c:ext>
          </c:extLst>
        </c:ser>
        <c:ser>
          <c:idx val="6"/>
          <c:order val="6"/>
          <c:tx>
            <c:strRef>
              <c:f>join!$J$22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join!$J$23:$J$34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B-46B1-B99E-6CF5935928C8}"/>
            </c:ext>
          </c:extLst>
        </c:ser>
        <c:ser>
          <c:idx val="7"/>
          <c:order val="7"/>
          <c:tx>
            <c:strRef>
              <c:f>join!$K$22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join!$K$23:$K$34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8B-46B1-B99E-6CF59359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443"/>
        <c:axId val="57992989"/>
      </c:scatterChart>
      <c:valAx>
        <c:axId val="65549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992989"/>
        <c:crosses val="autoZero"/>
        <c:crossBetween val="midCat"/>
      </c:valAx>
      <c:valAx>
        <c:axId val="57992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4944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join!$D$22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join!$D$23:$D$34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C-44F0-AF6A-0C49902CF633}"/>
            </c:ext>
          </c:extLst>
        </c:ser>
        <c:ser>
          <c:idx val="1"/>
          <c:order val="1"/>
          <c:tx>
            <c:strRef>
              <c:f>join!$E$22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join!$E$23:$E$34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C-44F0-AF6A-0C49902CF633}"/>
            </c:ext>
          </c:extLst>
        </c:ser>
        <c:ser>
          <c:idx val="2"/>
          <c:order val="2"/>
          <c:tx>
            <c:strRef>
              <c:f>join!$H$22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join!$H$23:$H$34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C-44F0-AF6A-0C49902CF633}"/>
            </c:ext>
          </c:extLst>
        </c:ser>
        <c:ser>
          <c:idx val="3"/>
          <c:order val="3"/>
          <c:tx>
            <c:strRef>
              <c:f>join!$I$22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join!$I$23:$I$34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C-44F0-AF6A-0C49902CF633}"/>
            </c:ext>
          </c:extLst>
        </c:ser>
        <c:ser>
          <c:idx val="4"/>
          <c:order val="4"/>
          <c:tx>
            <c:strRef>
              <c:f>join!$J$22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join!$J$23:$J$34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C-44F0-AF6A-0C49902CF633}"/>
            </c:ext>
          </c:extLst>
        </c:ser>
        <c:ser>
          <c:idx val="5"/>
          <c:order val="5"/>
          <c:tx>
            <c:strRef>
              <c:f>join!$K$22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join!$K$23:$K$34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8C-44F0-AF6A-0C49902CF633}"/>
            </c:ext>
          </c:extLst>
        </c:ser>
        <c:ser>
          <c:idx val="6"/>
          <c:order val="6"/>
          <c:tx>
            <c:strRef>
              <c:f>join!$F$22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join!$F$23:$F$34</c:f>
              <c:numCache>
                <c:formatCode>General</c:formatCode>
                <c:ptCount val="12"/>
                <c:pt idx="0">
                  <c:v>0.38248801230000001</c:v>
                </c:pt>
                <c:pt idx="1">
                  <c:v>0.4282920361</c:v>
                </c:pt>
                <c:pt idx="2">
                  <c:v>0.42837619780000002</c:v>
                </c:pt>
                <c:pt idx="3">
                  <c:v>0.43841004369999997</c:v>
                </c:pt>
                <c:pt idx="4">
                  <c:v>0.48364901539999999</c:v>
                </c:pt>
                <c:pt idx="5">
                  <c:v>0.51211500170000002</c:v>
                </c:pt>
                <c:pt idx="6">
                  <c:v>0.526597023</c:v>
                </c:pt>
                <c:pt idx="7">
                  <c:v>0.70489692690000005</c:v>
                </c:pt>
                <c:pt idx="8">
                  <c:v>1.0135881900999999</c:v>
                </c:pt>
                <c:pt idx="9">
                  <c:v>1.2876429558</c:v>
                </c:pt>
                <c:pt idx="10">
                  <c:v>1.8409562111</c:v>
                </c:pt>
                <c:pt idx="11">
                  <c:v>1.9822418690000001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8C-44F0-AF6A-0C49902CF633}"/>
            </c:ext>
          </c:extLst>
        </c:ser>
        <c:ser>
          <c:idx val="7"/>
          <c:order val="7"/>
          <c:tx>
            <c:strRef>
              <c:f>join!$G$22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join!$G$23:$G$34</c:f>
              <c:numCache>
                <c:formatCode>General</c:formatCode>
                <c:ptCount val="12"/>
                <c:pt idx="0">
                  <c:v>0.48150897030000001</c:v>
                </c:pt>
                <c:pt idx="1">
                  <c:v>0.50841593740000002</c:v>
                </c:pt>
                <c:pt idx="2">
                  <c:v>0.49246716499999998</c:v>
                </c:pt>
                <c:pt idx="3">
                  <c:v>0.51355791090000003</c:v>
                </c:pt>
                <c:pt idx="4">
                  <c:v>0.57590198520000002</c:v>
                </c:pt>
                <c:pt idx="5">
                  <c:v>0.60963106160000002</c:v>
                </c:pt>
                <c:pt idx="6">
                  <c:v>0.61020207410000005</c:v>
                </c:pt>
                <c:pt idx="7">
                  <c:v>0.76174521449999999</c:v>
                </c:pt>
                <c:pt idx="8">
                  <c:v>1.1638741493</c:v>
                </c:pt>
                <c:pt idx="9">
                  <c:v>1.4172730445999999</c:v>
                </c:pt>
                <c:pt idx="10">
                  <c:v>2.0087490082000001</c:v>
                </c:pt>
                <c:pt idx="11">
                  <c:v>2.0637440681000001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8C-44F0-AF6A-0C49902C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20"/>
        <c:axId val="99072593"/>
      </c:scatterChart>
      <c:valAx>
        <c:axId val="17925120"/>
        <c:scaling>
          <c:orientation val="minMax"/>
          <c:max val="25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9072593"/>
        <c:crosses val="autoZero"/>
        <c:crossBetween val="midCat"/>
      </c:valAx>
      <c:valAx>
        <c:axId val="99072593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92512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sgd!$P$2</c:f>
              <c:strCache>
                <c:ptCount val="1"/>
                <c:pt idx="0">
                  <c:v>P9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sgd!$P$3:$P$8</c:f>
              <c:numCache>
                <c:formatCode>General</c:formatCode>
                <c:ptCount val="6"/>
                <c:pt idx="0">
                  <c:v>3.4293174818238343</c:v>
                </c:pt>
                <c:pt idx="1">
                  <c:v>6.2831980825201166</c:v>
                </c:pt>
                <c:pt idx="2">
                  <c:v>10.634242065588314</c:v>
                </c:pt>
                <c:pt idx="3">
                  <c:v>20.439289875933923</c:v>
                </c:pt>
                <c:pt idx="4">
                  <c:v>31.730862801694613</c:v>
                </c:pt>
                <c:pt idx="5">
                  <c:v>49.24695936704876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0-437E-AA63-414FF3194154}"/>
            </c:ext>
          </c:extLst>
        </c:ser>
        <c:ser>
          <c:idx val="1"/>
          <c:order val="1"/>
          <c:tx>
            <c:strRef>
              <c:f>sgd!$Q$2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sgd!$Q$3:$Q$7</c:f>
              <c:numCache>
                <c:formatCode>General</c:formatCode>
                <c:ptCount val="5"/>
                <c:pt idx="0">
                  <c:v>11.409776349270123</c:v>
                </c:pt>
                <c:pt idx="1">
                  <c:v>22.797091006393288</c:v>
                </c:pt>
                <c:pt idx="2">
                  <c:v>45.483777110443775</c:v>
                </c:pt>
                <c:pt idx="3">
                  <c:v>66.39466173104087</c:v>
                </c:pt>
                <c:pt idx="4">
                  <c:v>156.88290062756175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0-437E-AA63-414FF3194154}"/>
            </c:ext>
          </c:extLst>
        </c:ser>
        <c:ser>
          <c:idx val="2"/>
          <c:order val="2"/>
          <c:tx>
            <c:strRef>
              <c:f>sgd!$R$2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sgd!$R$3:$R$7</c:f>
              <c:numCache>
                <c:formatCode>General</c:formatCode>
                <c:ptCount val="5"/>
                <c:pt idx="0">
                  <c:v>11.413215445929202</c:v>
                </c:pt>
                <c:pt idx="1">
                  <c:v>12.763309457407891</c:v>
                </c:pt>
                <c:pt idx="2">
                  <c:v>12.779223339458191</c:v>
                </c:pt>
                <c:pt idx="3">
                  <c:v>12.788249121833609</c:v>
                </c:pt>
                <c:pt idx="4">
                  <c:v>12.791043359598067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0-437E-AA63-414FF3194154}"/>
            </c:ext>
          </c:extLst>
        </c:ser>
        <c:ser>
          <c:idx val="3"/>
          <c:order val="3"/>
          <c:tx>
            <c:strRef>
              <c:f>sgd!$O$2</c:f>
              <c:strCache>
                <c:ptCount val="1"/>
                <c:pt idx="0">
                  <c:v>XeonE5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sgd!$O$3:$O$8</c:f>
              <c:numCache>
                <c:formatCode>General</c:formatCode>
                <c:ptCount val="6"/>
                <c:pt idx="0">
                  <c:v>4.3880937949809846</c:v>
                </c:pt>
                <c:pt idx="1">
                  <c:v>6.6259576418304285</c:v>
                </c:pt>
                <c:pt idx="2">
                  <c:v>16.047428335982104</c:v>
                </c:pt>
                <c:pt idx="3">
                  <c:v>21.203076232526204</c:v>
                </c:pt>
                <c:pt idx="4">
                  <c:v>30.534923967026778</c:v>
                </c:pt>
                <c:pt idx="5">
                  <c:v>34.455515674988625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0-437E-AA63-414FF319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5494"/>
        <c:axId val="85433388"/>
      </c:scatterChart>
      <c:valAx>
        <c:axId val="93945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433388"/>
        <c:crosses val="autoZero"/>
        <c:crossBetween val="midCat"/>
      </c:valAx>
      <c:valAx>
        <c:axId val="85433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9454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sgd!$O$12</c:f>
              <c:strCache>
                <c:ptCount val="1"/>
                <c:pt idx="0">
                  <c:v>XeonE5-28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sgd!$O$13:$O$16</c:f>
              <c:numCache>
                <c:formatCode>General</c:formatCode>
                <c:ptCount val="4"/>
                <c:pt idx="0">
                  <c:v>34.551207766202829</c:v>
                </c:pt>
                <c:pt idx="1">
                  <c:v>38.32134627470149</c:v>
                </c:pt>
                <c:pt idx="2">
                  <c:v>43.554250999562029</c:v>
                </c:pt>
                <c:pt idx="3">
                  <c:v>37.438323826222089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898-9492-F1D5D740C6A8}"/>
            </c:ext>
          </c:extLst>
        </c:ser>
        <c:ser>
          <c:idx val="1"/>
          <c:order val="1"/>
          <c:tx>
            <c:strRef>
              <c:f>sgd!$P$12</c:f>
              <c:strCache>
                <c:ptCount val="1"/>
                <c:pt idx="0">
                  <c:v>P9-28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sgd!$P$13:$P$16</c:f>
              <c:numCache>
                <c:formatCode>General</c:formatCode>
                <c:ptCount val="4"/>
                <c:pt idx="0">
                  <c:v>46.194340709614018</c:v>
                </c:pt>
                <c:pt idx="1">
                  <c:v>47.893635635727364</c:v>
                </c:pt>
                <c:pt idx="2">
                  <c:v>32.350211868408628</c:v>
                </c:pt>
                <c:pt idx="3">
                  <c:v>46.6172519599087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1-4898-9492-F1D5D740C6A8}"/>
            </c:ext>
          </c:extLst>
        </c:ser>
        <c:ser>
          <c:idx val="2"/>
          <c:order val="2"/>
          <c:tx>
            <c:strRef>
              <c:f>sgd!$Q$12</c:f>
              <c:strCache>
                <c:ptCount val="1"/>
                <c:pt idx="0">
                  <c:v>FPGA-partitioned-14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sgd!$Q$13:$Q$16</c:f>
              <c:numCache>
                <c:formatCode>General</c:formatCode>
                <c:ptCount val="4"/>
                <c:pt idx="0">
                  <c:v>156.88290062756175</c:v>
                </c:pt>
                <c:pt idx="1">
                  <c:v>132.65410948556652</c:v>
                </c:pt>
                <c:pt idx="2">
                  <c:v>57.910610512078748</c:v>
                </c:pt>
                <c:pt idx="3">
                  <c:v>91.49741946400637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1-4898-9492-F1D5D740C6A8}"/>
            </c:ext>
          </c:extLst>
        </c:ser>
        <c:ser>
          <c:idx val="3"/>
          <c:order val="3"/>
          <c:tx>
            <c:strRef>
              <c:f>sgd!$R$12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sgd!$R$13:$R$16</c:f>
              <c:numCache>
                <c:formatCode>General</c:formatCode>
                <c:ptCount val="4"/>
                <c:pt idx="0">
                  <c:v>12.791043359598067</c:v>
                </c:pt>
                <c:pt idx="1">
                  <c:v>12.770438111194494</c:v>
                </c:pt>
                <c:pt idx="2">
                  <c:v>12.429195823085918</c:v>
                </c:pt>
                <c:pt idx="3">
                  <c:v>12.744710077151334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1-4898-9492-F1D5D740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0003"/>
        <c:axId val="2306628"/>
      </c:barChart>
      <c:catAx>
        <c:axId val="764300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06628"/>
        <c:crosses val="autoZero"/>
        <c:auto val="1"/>
        <c:lblAlgn val="ctr"/>
        <c:lblOffset val="100"/>
        <c:noMultiLvlLbl val="1"/>
      </c:catAx>
      <c:valAx>
        <c:axId val="2306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4300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ubenchmark!$C$37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ubenchmark!$C$38:$C$69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18.310500000000001</c:v>
                </c:pt>
                <c:pt idx="2">
                  <c:v>27.910399999999999</c:v>
                </c:pt>
                <c:pt idx="3">
                  <c:v>36.621000000000002</c:v>
                </c:pt>
                <c:pt idx="4">
                  <c:v>46.2209</c:v>
                </c:pt>
                <c:pt idx="5">
                  <c:v>54.931399999999996</c:v>
                </c:pt>
                <c:pt idx="6">
                  <c:v>64.531400000000005</c:v>
                </c:pt>
                <c:pt idx="7">
                  <c:v>73.241900000000001</c:v>
                </c:pt>
                <c:pt idx="8">
                  <c:v>82.841899999999995</c:v>
                </c:pt>
                <c:pt idx="9">
                  <c:v>91.552400000000006</c:v>
                </c:pt>
                <c:pt idx="10">
                  <c:v>95.758700000000005</c:v>
                </c:pt>
                <c:pt idx="11">
                  <c:v>109.863</c:v>
                </c:pt>
                <c:pt idx="12">
                  <c:v>119.46299999999999</c:v>
                </c:pt>
                <c:pt idx="13">
                  <c:v>128.173</c:v>
                </c:pt>
                <c:pt idx="14">
                  <c:v>137.773</c:v>
                </c:pt>
                <c:pt idx="15">
                  <c:v>146.48400000000001</c:v>
                </c:pt>
                <c:pt idx="16">
                  <c:v>152.821</c:v>
                </c:pt>
                <c:pt idx="17">
                  <c:v>161.828</c:v>
                </c:pt>
                <c:pt idx="18">
                  <c:v>174.39400000000001</c:v>
                </c:pt>
                <c:pt idx="19">
                  <c:v>183.10499999999999</c:v>
                </c:pt>
                <c:pt idx="20">
                  <c:v>192.70500000000001</c:v>
                </c:pt>
                <c:pt idx="21">
                  <c:v>201.773</c:v>
                </c:pt>
                <c:pt idx="22">
                  <c:v>211.005</c:v>
                </c:pt>
                <c:pt idx="23">
                  <c:v>220.083</c:v>
                </c:pt>
                <c:pt idx="24">
                  <c:v>229.315</c:v>
                </c:pt>
                <c:pt idx="25">
                  <c:v>232.09399999999999</c:v>
                </c:pt>
                <c:pt idx="26">
                  <c:v>244.52199999999999</c:v>
                </c:pt>
                <c:pt idx="27">
                  <c:v>253.233</c:v>
                </c:pt>
                <c:pt idx="28">
                  <c:v>262.83300000000003</c:v>
                </c:pt>
                <c:pt idx="29">
                  <c:v>254.18299999999999</c:v>
                </c:pt>
                <c:pt idx="30">
                  <c:v>269.05900000000003</c:v>
                </c:pt>
                <c:pt idx="31">
                  <c:v>282.73899999999998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4-474C-80C0-2FADF1781B16}"/>
            </c:ext>
          </c:extLst>
        </c:ser>
        <c:ser>
          <c:idx val="1"/>
          <c:order val="1"/>
          <c:tx>
            <c:strRef>
              <c:f>ubenchmark!$D$37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ubenchmark!$D$38:$D$69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16.360199999999999</c:v>
                </c:pt>
                <c:pt idx="2">
                  <c:v>25.960100000000001</c:v>
                </c:pt>
                <c:pt idx="3">
                  <c:v>32.720399999999998</c:v>
                </c:pt>
                <c:pt idx="4">
                  <c:v>42.320300000000003</c:v>
                </c:pt>
                <c:pt idx="5">
                  <c:v>49.080599999999997</c:v>
                </c:pt>
                <c:pt idx="6">
                  <c:v>58.680599999999998</c:v>
                </c:pt>
                <c:pt idx="7">
                  <c:v>63.956699999999998</c:v>
                </c:pt>
                <c:pt idx="8">
                  <c:v>73.438800000000001</c:v>
                </c:pt>
                <c:pt idx="9">
                  <c:v>74.023799999999994</c:v>
                </c:pt>
                <c:pt idx="10">
                  <c:v>83.623800000000003</c:v>
                </c:pt>
                <c:pt idx="11">
                  <c:v>90.384</c:v>
                </c:pt>
                <c:pt idx="12">
                  <c:v>99.983999999999995</c:v>
                </c:pt>
                <c:pt idx="13">
                  <c:v>95.087999999999994</c:v>
                </c:pt>
                <c:pt idx="14">
                  <c:v>106.78</c:v>
                </c:pt>
                <c:pt idx="15">
                  <c:v>115.175</c:v>
                </c:pt>
                <c:pt idx="16">
                  <c:v>124.657</c:v>
                </c:pt>
                <c:pt idx="17">
                  <c:v>122.017</c:v>
                </c:pt>
                <c:pt idx="18">
                  <c:v>129.10499999999999</c:v>
                </c:pt>
                <c:pt idx="19">
                  <c:v>132.86799999999999</c:v>
                </c:pt>
                <c:pt idx="20">
                  <c:v>142.97900000000001</c:v>
                </c:pt>
                <c:pt idx="21">
                  <c:v>144.59399999999999</c:v>
                </c:pt>
                <c:pt idx="22">
                  <c:v>155.625</c:v>
                </c:pt>
                <c:pt idx="23">
                  <c:v>154.95099999999999</c:v>
                </c:pt>
                <c:pt idx="24">
                  <c:v>158.84399999999999</c:v>
                </c:pt>
                <c:pt idx="25">
                  <c:v>159.69399999999999</c:v>
                </c:pt>
                <c:pt idx="26">
                  <c:v>174.02600000000001</c:v>
                </c:pt>
                <c:pt idx="27">
                  <c:v>158.72499999999999</c:v>
                </c:pt>
                <c:pt idx="28">
                  <c:v>169.49600000000001</c:v>
                </c:pt>
                <c:pt idx="29">
                  <c:v>174.3</c:v>
                </c:pt>
                <c:pt idx="30">
                  <c:v>180.90799999999999</c:v>
                </c:pt>
                <c:pt idx="31">
                  <c:v>186.131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4-474C-80C0-2FADF1781B16}"/>
            </c:ext>
          </c:extLst>
        </c:ser>
        <c:ser>
          <c:idx val="2"/>
          <c:order val="2"/>
          <c:tx>
            <c:strRef>
              <c:f>ubenchmark!$E$37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ubenchmark!$E$38:$E$69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14.785399999999999</c:v>
                </c:pt>
                <c:pt idx="2">
                  <c:v>24.385300000000001</c:v>
                </c:pt>
                <c:pt idx="3">
                  <c:v>29.570799999999998</c:v>
                </c:pt>
                <c:pt idx="4">
                  <c:v>36.206699999999998</c:v>
                </c:pt>
                <c:pt idx="5">
                  <c:v>39.1404</c:v>
                </c:pt>
                <c:pt idx="6">
                  <c:v>46.123199999999997</c:v>
                </c:pt>
                <c:pt idx="7">
                  <c:v>54.4133</c:v>
                </c:pt>
                <c:pt idx="8">
                  <c:v>60.409500000000001</c:v>
                </c:pt>
                <c:pt idx="9">
                  <c:v>60.7639</c:v>
                </c:pt>
                <c:pt idx="10">
                  <c:v>70.363900000000001</c:v>
                </c:pt>
                <c:pt idx="11">
                  <c:v>76.123900000000006</c:v>
                </c:pt>
                <c:pt idx="12">
                  <c:v>83.528599999999997</c:v>
                </c:pt>
                <c:pt idx="13">
                  <c:v>82.234800000000007</c:v>
                </c:pt>
                <c:pt idx="14">
                  <c:v>88.966300000000004</c:v>
                </c:pt>
                <c:pt idx="15">
                  <c:v>91.4238</c:v>
                </c:pt>
                <c:pt idx="16">
                  <c:v>92.567700000000002</c:v>
                </c:pt>
                <c:pt idx="17">
                  <c:v>95.19</c:v>
                </c:pt>
                <c:pt idx="18">
                  <c:v>104.28100000000001</c:v>
                </c:pt>
                <c:pt idx="19">
                  <c:v>100.714</c:v>
                </c:pt>
                <c:pt idx="20">
                  <c:v>103.59399999999999</c:v>
                </c:pt>
                <c:pt idx="21">
                  <c:v>103.36499999999999</c:v>
                </c:pt>
                <c:pt idx="22">
                  <c:v>108.52</c:v>
                </c:pt>
                <c:pt idx="23">
                  <c:v>110.44</c:v>
                </c:pt>
                <c:pt idx="24">
                  <c:v>111.34399999999999</c:v>
                </c:pt>
                <c:pt idx="25">
                  <c:v>115.497</c:v>
                </c:pt>
                <c:pt idx="26">
                  <c:v>111.649</c:v>
                </c:pt>
                <c:pt idx="27">
                  <c:v>110.89100000000001</c:v>
                </c:pt>
                <c:pt idx="28">
                  <c:v>112.72</c:v>
                </c:pt>
                <c:pt idx="29">
                  <c:v>112.749</c:v>
                </c:pt>
                <c:pt idx="30">
                  <c:v>117.724</c:v>
                </c:pt>
                <c:pt idx="31">
                  <c:v>119.09399999999999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4-474C-80C0-2FADF1781B16}"/>
            </c:ext>
          </c:extLst>
        </c:ser>
        <c:ser>
          <c:idx val="3"/>
          <c:order val="3"/>
          <c:tx>
            <c:strRef>
              <c:f>ubenchmark!$F$37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ubenchmark!$F$38:$F$69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13.4871</c:v>
                </c:pt>
                <c:pt idx="2">
                  <c:v>23.0871</c:v>
                </c:pt>
                <c:pt idx="3">
                  <c:v>27.078600000000002</c:v>
                </c:pt>
                <c:pt idx="4">
                  <c:v>32.8279</c:v>
                </c:pt>
                <c:pt idx="5">
                  <c:v>31.1432</c:v>
                </c:pt>
                <c:pt idx="6">
                  <c:v>38.800199999999997</c:v>
                </c:pt>
                <c:pt idx="7">
                  <c:v>45.408200000000001</c:v>
                </c:pt>
                <c:pt idx="8">
                  <c:v>49.915199999999999</c:v>
                </c:pt>
                <c:pt idx="9">
                  <c:v>49.978299999999997</c:v>
                </c:pt>
                <c:pt idx="10">
                  <c:v>59.3232</c:v>
                </c:pt>
                <c:pt idx="11">
                  <c:v>57.426200000000001</c:v>
                </c:pt>
                <c:pt idx="12">
                  <c:v>57.831600000000002</c:v>
                </c:pt>
                <c:pt idx="13">
                  <c:v>59.964399999999998</c:v>
                </c:pt>
                <c:pt idx="14">
                  <c:v>69.564300000000003</c:v>
                </c:pt>
                <c:pt idx="15">
                  <c:v>68.850800000000007</c:v>
                </c:pt>
                <c:pt idx="16">
                  <c:v>69.639899999999997</c:v>
                </c:pt>
                <c:pt idx="17">
                  <c:v>71.537199999999999</c:v>
                </c:pt>
                <c:pt idx="18">
                  <c:v>72.193600000000004</c:v>
                </c:pt>
                <c:pt idx="19">
                  <c:v>73.290599999999998</c:v>
                </c:pt>
                <c:pt idx="20">
                  <c:v>74.940700000000007</c:v>
                </c:pt>
                <c:pt idx="21">
                  <c:v>75.982600000000005</c:v>
                </c:pt>
                <c:pt idx="22">
                  <c:v>77.258399999999995</c:v>
                </c:pt>
                <c:pt idx="23">
                  <c:v>78.7547</c:v>
                </c:pt>
                <c:pt idx="24">
                  <c:v>79.4315</c:v>
                </c:pt>
                <c:pt idx="25">
                  <c:v>79.129000000000005</c:v>
                </c:pt>
                <c:pt idx="26">
                  <c:v>80.1173</c:v>
                </c:pt>
                <c:pt idx="27">
                  <c:v>82.460499999999996</c:v>
                </c:pt>
                <c:pt idx="28">
                  <c:v>83.091700000000003</c:v>
                </c:pt>
                <c:pt idx="29">
                  <c:v>83.870800000000003</c:v>
                </c:pt>
                <c:pt idx="30">
                  <c:v>84.304500000000004</c:v>
                </c:pt>
                <c:pt idx="31">
                  <c:v>85.272300000000001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4-474C-80C0-2FADF1781B16}"/>
            </c:ext>
          </c:extLst>
        </c:ser>
        <c:ser>
          <c:idx val="4"/>
          <c:order val="4"/>
          <c:tx>
            <c:strRef>
              <c:f>ubenchmark!$G$37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ubenchmark!$G$38:$G$69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12.3985</c:v>
                </c:pt>
                <c:pt idx="2">
                  <c:v>20.7713</c:v>
                </c:pt>
                <c:pt idx="3">
                  <c:v>22.3443</c:v>
                </c:pt>
                <c:pt idx="4">
                  <c:v>29.543500000000002</c:v>
                </c:pt>
                <c:pt idx="5">
                  <c:v>27.901399999999999</c:v>
                </c:pt>
                <c:pt idx="6">
                  <c:v>36.773499999999999</c:v>
                </c:pt>
                <c:pt idx="7">
                  <c:v>38.497999999999998</c:v>
                </c:pt>
                <c:pt idx="8">
                  <c:v>40.947200000000002</c:v>
                </c:pt>
                <c:pt idx="9">
                  <c:v>42.525300000000001</c:v>
                </c:pt>
                <c:pt idx="10">
                  <c:v>49.465400000000002</c:v>
                </c:pt>
                <c:pt idx="11">
                  <c:v>51.643799999999999</c:v>
                </c:pt>
                <c:pt idx="12">
                  <c:v>51.034199999999998</c:v>
                </c:pt>
                <c:pt idx="13">
                  <c:v>53.339199999999998</c:v>
                </c:pt>
                <c:pt idx="14">
                  <c:v>53.604199999999999</c:v>
                </c:pt>
                <c:pt idx="15">
                  <c:v>55.059399999999997</c:v>
                </c:pt>
                <c:pt idx="16">
                  <c:v>54.874000000000002</c:v>
                </c:pt>
                <c:pt idx="17">
                  <c:v>56.792900000000003</c:v>
                </c:pt>
                <c:pt idx="18">
                  <c:v>58.3508</c:v>
                </c:pt>
                <c:pt idx="19">
                  <c:v>59.432299999999998</c:v>
                </c:pt>
                <c:pt idx="20">
                  <c:v>60.2834</c:v>
                </c:pt>
                <c:pt idx="21">
                  <c:v>61.463999999999999</c:v>
                </c:pt>
                <c:pt idx="22">
                  <c:v>62.294699999999999</c:v>
                </c:pt>
                <c:pt idx="23">
                  <c:v>63.408999999999999</c:v>
                </c:pt>
                <c:pt idx="24">
                  <c:v>64.002399999999994</c:v>
                </c:pt>
                <c:pt idx="25">
                  <c:v>64.708100000000002</c:v>
                </c:pt>
                <c:pt idx="26">
                  <c:v>65.657799999999995</c:v>
                </c:pt>
                <c:pt idx="27">
                  <c:v>65.865399999999994</c:v>
                </c:pt>
                <c:pt idx="28">
                  <c:v>67.019199999999998</c:v>
                </c:pt>
                <c:pt idx="29">
                  <c:v>67.6858</c:v>
                </c:pt>
                <c:pt idx="30">
                  <c:v>67.855699999999999</c:v>
                </c:pt>
                <c:pt idx="31">
                  <c:v>69.158199999999994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4-474C-80C0-2FADF1781B16}"/>
            </c:ext>
          </c:extLst>
        </c:ser>
        <c:ser>
          <c:idx val="5"/>
          <c:order val="5"/>
          <c:tx>
            <c:strRef>
              <c:f>ubenchmark!$H$37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ubenchmark!$H$38:$H$69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11.4724</c:v>
                </c:pt>
                <c:pt idx="2">
                  <c:v>15.7462</c:v>
                </c:pt>
                <c:pt idx="3">
                  <c:v>24.228400000000001</c:v>
                </c:pt>
                <c:pt idx="4">
                  <c:v>21.959900000000001</c:v>
                </c:pt>
                <c:pt idx="5">
                  <c:v>21.433399999999999</c:v>
                </c:pt>
                <c:pt idx="6">
                  <c:v>31.008500000000002</c:v>
                </c:pt>
                <c:pt idx="7">
                  <c:v>33.872999999999998</c:v>
                </c:pt>
                <c:pt idx="8">
                  <c:v>30.327300000000001</c:v>
                </c:pt>
                <c:pt idx="9">
                  <c:v>33.0379</c:v>
                </c:pt>
                <c:pt idx="10">
                  <c:v>35.679600000000001</c:v>
                </c:pt>
                <c:pt idx="11">
                  <c:v>37.616399999999999</c:v>
                </c:pt>
                <c:pt idx="12">
                  <c:v>38.6751</c:v>
                </c:pt>
                <c:pt idx="13">
                  <c:v>39.821800000000003</c:v>
                </c:pt>
                <c:pt idx="14">
                  <c:v>40.615600000000001</c:v>
                </c:pt>
                <c:pt idx="15">
                  <c:v>42.026899999999998</c:v>
                </c:pt>
                <c:pt idx="16">
                  <c:v>42.694800000000001</c:v>
                </c:pt>
                <c:pt idx="17">
                  <c:v>42.698999999999998</c:v>
                </c:pt>
                <c:pt idx="18">
                  <c:v>44.484499999999997</c:v>
                </c:pt>
                <c:pt idx="19">
                  <c:v>45.384999999999998</c:v>
                </c:pt>
                <c:pt idx="20">
                  <c:v>46.130099999999999</c:v>
                </c:pt>
                <c:pt idx="21">
                  <c:v>45.134099999999997</c:v>
                </c:pt>
                <c:pt idx="22">
                  <c:v>47.726500000000001</c:v>
                </c:pt>
                <c:pt idx="23">
                  <c:v>48.682099999999998</c:v>
                </c:pt>
                <c:pt idx="24">
                  <c:v>49.160499999999999</c:v>
                </c:pt>
                <c:pt idx="25">
                  <c:v>50.0351</c:v>
                </c:pt>
                <c:pt idx="26">
                  <c:v>50.790100000000002</c:v>
                </c:pt>
                <c:pt idx="27">
                  <c:v>51.206499999999998</c:v>
                </c:pt>
                <c:pt idx="28">
                  <c:v>52.084000000000003</c:v>
                </c:pt>
                <c:pt idx="29">
                  <c:v>52.6571</c:v>
                </c:pt>
                <c:pt idx="30">
                  <c:v>53.216799999999999</c:v>
                </c:pt>
                <c:pt idx="31">
                  <c:v>53.861499999999999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4-474C-80C0-2FADF1781B16}"/>
            </c:ext>
          </c:extLst>
        </c:ser>
        <c:ser>
          <c:idx val="6"/>
          <c:order val="6"/>
          <c:tx>
            <c:strRef>
              <c:f>ubenchmark!$I$37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ubenchmark!$I$38:$I$69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10.6751</c:v>
                </c:pt>
                <c:pt idx="2">
                  <c:v>12.7577</c:v>
                </c:pt>
                <c:pt idx="3">
                  <c:v>16.328099999999999</c:v>
                </c:pt>
                <c:pt idx="4">
                  <c:v>24.029299999999999</c:v>
                </c:pt>
                <c:pt idx="5">
                  <c:v>18.2653</c:v>
                </c:pt>
                <c:pt idx="6">
                  <c:v>23.889700000000001</c:v>
                </c:pt>
                <c:pt idx="7">
                  <c:v>22.6799</c:v>
                </c:pt>
                <c:pt idx="8">
                  <c:v>24.925999999999998</c:v>
                </c:pt>
                <c:pt idx="9">
                  <c:v>26.189900000000002</c:v>
                </c:pt>
                <c:pt idx="10">
                  <c:v>25.986699999999999</c:v>
                </c:pt>
                <c:pt idx="11">
                  <c:v>26.843599999999999</c:v>
                </c:pt>
                <c:pt idx="12">
                  <c:v>27.850999999999999</c:v>
                </c:pt>
                <c:pt idx="13">
                  <c:v>28.688300000000002</c:v>
                </c:pt>
                <c:pt idx="14">
                  <c:v>29.746200000000002</c:v>
                </c:pt>
                <c:pt idx="15">
                  <c:v>30.873100000000001</c:v>
                </c:pt>
                <c:pt idx="16">
                  <c:v>31.156400000000001</c:v>
                </c:pt>
                <c:pt idx="17">
                  <c:v>31.9696</c:v>
                </c:pt>
                <c:pt idx="18">
                  <c:v>33.058700000000002</c:v>
                </c:pt>
                <c:pt idx="19">
                  <c:v>33.686300000000003</c:v>
                </c:pt>
                <c:pt idx="20">
                  <c:v>34.363900000000001</c:v>
                </c:pt>
                <c:pt idx="21">
                  <c:v>35.134399999999999</c:v>
                </c:pt>
                <c:pt idx="22">
                  <c:v>35.866500000000002</c:v>
                </c:pt>
                <c:pt idx="23">
                  <c:v>36.616900000000001</c:v>
                </c:pt>
                <c:pt idx="24">
                  <c:v>37.059899999999999</c:v>
                </c:pt>
                <c:pt idx="25">
                  <c:v>37.711100000000002</c:v>
                </c:pt>
                <c:pt idx="26">
                  <c:v>38.317</c:v>
                </c:pt>
                <c:pt idx="27">
                  <c:v>38.8596</c:v>
                </c:pt>
                <c:pt idx="28">
                  <c:v>39.422499999999999</c:v>
                </c:pt>
                <c:pt idx="29">
                  <c:v>39.950299999999999</c:v>
                </c:pt>
                <c:pt idx="30">
                  <c:v>40.4619</c:v>
                </c:pt>
                <c:pt idx="31">
                  <c:v>39.616199999999999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4-474C-80C0-2FADF1781B16}"/>
            </c:ext>
          </c:extLst>
        </c:ser>
        <c:ser>
          <c:idx val="7"/>
          <c:order val="7"/>
          <c:tx>
            <c:strRef>
              <c:f>ubenchmark!$J$37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ubenchmark!$J$38:$J$69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9.9813899999999993</c:v>
                </c:pt>
                <c:pt idx="2">
                  <c:v>10.749599999999999</c:v>
                </c:pt>
                <c:pt idx="3">
                  <c:v>11.767300000000001</c:v>
                </c:pt>
                <c:pt idx="4">
                  <c:v>13.0763</c:v>
                </c:pt>
                <c:pt idx="5">
                  <c:v>12.994199999999999</c:v>
                </c:pt>
                <c:pt idx="6">
                  <c:v>16.012799999999999</c:v>
                </c:pt>
                <c:pt idx="7">
                  <c:v>15.2376</c:v>
                </c:pt>
                <c:pt idx="8">
                  <c:v>15.871499999999999</c:v>
                </c:pt>
                <c:pt idx="9">
                  <c:v>16.927700000000002</c:v>
                </c:pt>
                <c:pt idx="10">
                  <c:v>17.354600000000001</c:v>
                </c:pt>
                <c:pt idx="11">
                  <c:v>17.792300000000001</c:v>
                </c:pt>
                <c:pt idx="12">
                  <c:v>18.529</c:v>
                </c:pt>
                <c:pt idx="13">
                  <c:v>19.329899999999999</c:v>
                </c:pt>
                <c:pt idx="14">
                  <c:v>19.799900000000001</c:v>
                </c:pt>
                <c:pt idx="15">
                  <c:v>19.1401</c:v>
                </c:pt>
                <c:pt idx="16">
                  <c:v>21.005199999999999</c:v>
                </c:pt>
                <c:pt idx="17">
                  <c:v>21.6708</c:v>
                </c:pt>
                <c:pt idx="18">
                  <c:v>22.2074</c:v>
                </c:pt>
                <c:pt idx="19">
                  <c:v>22.419799999999999</c:v>
                </c:pt>
                <c:pt idx="20">
                  <c:v>23.09</c:v>
                </c:pt>
                <c:pt idx="21">
                  <c:v>23.7165</c:v>
                </c:pt>
                <c:pt idx="22">
                  <c:v>22.942900000000002</c:v>
                </c:pt>
                <c:pt idx="23">
                  <c:v>24.5779</c:v>
                </c:pt>
                <c:pt idx="24">
                  <c:v>25.000699999999998</c:v>
                </c:pt>
                <c:pt idx="25">
                  <c:v>25.491700000000002</c:v>
                </c:pt>
                <c:pt idx="26">
                  <c:v>26.422599999999999</c:v>
                </c:pt>
                <c:pt idx="27">
                  <c:v>26.227799999999998</c:v>
                </c:pt>
                <c:pt idx="28">
                  <c:v>26.644200000000001</c:v>
                </c:pt>
                <c:pt idx="29">
                  <c:v>27.2624</c:v>
                </c:pt>
                <c:pt idx="30">
                  <c:v>27.3766</c:v>
                </c:pt>
                <c:pt idx="31">
                  <c:v>27.7103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4-474C-80C0-2FADF1781B16}"/>
            </c:ext>
          </c:extLst>
        </c:ser>
        <c:ser>
          <c:idx val="8"/>
          <c:order val="8"/>
          <c:tx>
            <c:strRef>
              <c:f>ubenchmark!$K$37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ubenchmark!$K$38:$K$69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9.59999</c:v>
                </c:pt>
                <c:pt idx="2">
                  <c:v>9.59999</c:v>
                </c:pt>
                <c:pt idx="3">
                  <c:v>9.6</c:v>
                </c:pt>
                <c:pt idx="4">
                  <c:v>9.6</c:v>
                </c:pt>
                <c:pt idx="5">
                  <c:v>10.88</c:v>
                </c:pt>
                <c:pt idx="6">
                  <c:v>10.742900000000001</c:v>
                </c:pt>
                <c:pt idx="7">
                  <c:v>11.2</c:v>
                </c:pt>
                <c:pt idx="8">
                  <c:v>12</c:v>
                </c:pt>
                <c:pt idx="9">
                  <c:v>12.853300000000001</c:v>
                </c:pt>
                <c:pt idx="10">
                  <c:v>12.945499999999999</c:v>
                </c:pt>
                <c:pt idx="11">
                  <c:v>13.44</c:v>
                </c:pt>
                <c:pt idx="12">
                  <c:v>14.055400000000001</c:v>
                </c:pt>
                <c:pt idx="13">
                  <c:v>14.6883</c:v>
                </c:pt>
                <c:pt idx="14">
                  <c:v>14.948499999999999</c:v>
                </c:pt>
                <c:pt idx="15">
                  <c:v>15.3827</c:v>
                </c:pt>
                <c:pt idx="16">
                  <c:v>15.876799999999999</c:v>
                </c:pt>
                <c:pt idx="17">
                  <c:v>16.378799999999998</c:v>
                </c:pt>
                <c:pt idx="18">
                  <c:v>16.6599</c:v>
                </c:pt>
                <c:pt idx="19">
                  <c:v>17.036100000000001</c:v>
                </c:pt>
                <c:pt idx="20">
                  <c:v>17.447500000000002</c:v>
                </c:pt>
                <c:pt idx="21">
                  <c:v>17.863099999999999</c:v>
                </c:pt>
                <c:pt idx="22">
                  <c:v>18.1327</c:v>
                </c:pt>
                <c:pt idx="23">
                  <c:v>18.461500000000001</c:v>
                </c:pt>
                <c:pt idx="24">
                  <c:v>18.813500000000001</c:v>
                </c:pt>
                <c:pt idx="25">
                  <c:v>19.167899999999999</c:v>
                </c:pt>
                <c:pt idx="26">
                  <c:v>19.418800000000001</c:v>
                </c:pt>
                <c:pt idx="27">
                  <c:v>19.709900000000001</c:v>
                </c:pt>
                <c:pt idx="28">
                  <c:v>20.017199999999999</c:v>
                </c:pt>
                <c:pt idx="29">
                  <c:v>20.3262</c:v>
                </c:pt>
                <c:pt idx="30">
                  <c:v>20.5578</c:v>
                </c:pt>
                <c:pt idx="31">
                  <c:v>20.8184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44-474C-80C0-2FADF17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692873"/>
        <c:axId val="23224334"/>
      </c:lineChart>
      <c:catAx>
        <c:axId val="53692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224334"/>
        <c:crosses val="autoZero"/>
        <c:auto val="1"/>
        <c:lblAlgn val="ctr"/>
        <c:lblOffset val="100"/>
        <c:noMultiLvlLbl val="1"/>
      </c:catAx>
      <c:valAx>
        <c:axId val="23224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692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ubenchmark!$Q$1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ubenchmark!$Q$2:$Q$33</c:f>
              <c:numCache>
                <c:formatCode>General</c:formatCode>
                <c:ptCount val="32"/>
                <c:pt idx="0">
                  <c:v>209.56399999999999</c:v>
                </c:pt>
                <c:pt idx="1">
                  <c:v>209.72300000000001</c:v>
                </c:pt>
                <c:pt idx="2">
                  <c:v>209.66300000000001</c:v>
                </c:pt>
                <c:pt idx="3">
                  <c:v>209.726</c:v>
                </c:pt>
                <c:pt idx="4">
                  <c:v>209.65199999999999</c:v>
                </c:pt>
                <c:pt idx="5">
                  <c:v>209.708</c:v>
                </c:pt>
                <c:pt idx="6">
                  <c:v>209.69</c:v>
                </c:pt>
                <c:pt idx="7">
                  <c:v>209.54300000000001</c:v>
                </c:pt>
                <c:pt idx="8">
                  <c:v>209.76599999999999</c:v>
                </c:pt>
                <c:pt idx="9">
                  <c:v>209.74799999999999</c:v>
                </c:pt>
                <c:pt idx="10">
                  <c:v>209.76300000000001</c:v>
                </c:pt>
                <c:pt idx="11">
                  <c:v>209.74100000000001</c:v>
                </c:pt>
                <c:pt idx="12">
                  <c:v>209.69200000000001</c:v>
                </c:pt>
                <c:pt idx="13">
                  <c:v>209.72900000000001</c:v>
                </c:pt>
                <c:pt idx="14">
                  <c:v>209.65700000000001</c:v>
                </c:pt>
                <c:pt idx="15">
                  <c:v>209.62200000000001</c:v>
                </c:pt>
                <c:pt idx="16">
                  <c:v>209.643</c:v>
                </c:pt>
                <c:pt idx="17">
                  <c:v>209.64099999999999</c:v>
                </c:pt>
                <c:pt idx="18">
                  <c:v>209.69800000000001</c:v>
                </c:pt>
                <c:pt idx="19">
                  <c:v>209.727</c:v>
                </c:pt>
                <c:pt idx="20">
                  <c:v>209.666</c:v>
                </c:pt>
                <c:pt idx="21">
                  <c:v>209.74600000000001</c:v>
                </c:pt>
                <c:pt idx="22">
                  <c:v>209.749</c:v>
                </c:pt>
                <c:pt idx="23">
                  <c:v>209.69300000000001</c:v>
                </c:pt>
                <c:pt idx="24">
                  <c:v>209.643</c:v>
                </c:pt>
                <c:pt idx="25">
                  <c:v>209.703</c:v>
                </c:pt>
                <c:pt idx="26">
                  <c:v>209.61099999999999</c:v>
                </c:pt>
                <c:pt idx="27">
                  <c:v>209.69300000000001</c:v>
                </c:pt>
                <c:pt idx="28">
                  <c:v>209.69300000000001</c:v>
                </c:pt>
                <c:pt idx="29">
                  <c:v>209.71600000000001</c:v>
                </c:pt>
                <c:pt idx="30">
                  <c:v>209.72</c:v>
                </c:pt>
                <c:pt idx="31">
                  <c:v>209.73599999999999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5-4904-B4F8-3C44788C7903}"/>
            </c:ext>
          </c:extLst>
        </c:ser>
        <c:ser>
          <c:idx val="1"/>
          <c:order val="1"/>
          <c:tx>
            <c:strRef>
              <c:f>ubenchmark!$R$1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ubenchmark!$R$2:$R$33</c:f>
              <c:numCache>
                <c:formatCode>General</c:formatCode>
                <c:ptCount val="32"/>
                <c:pt idx="0">
                  <c:v>856.30100000000004</c:v>
                </c:pt>
                <c:pt idx="1">
                  <c:v>856.25699999999995</c:v>
                </c:pt>
                <c:pt idx="2">
                  <c:v>856.34299999999996</c:v>
                </c:pt>
                <c:pt idx="3">
                  <c:v>856.25</c:v>
                </c:pt>
                <c:pt idx="4">
                  <c:v>856.38599999999997</c:v>
                </c:pt>
                <c:pt idx="5">
                  <c:v>856.33100000000002</c:v>
                </c:pt>
                <c:pt idx="6">
                  <c:v>856.38599999999997</c:v>
                </c:pt>
                <c:pt idx="7">
                  <c:v>856.33699999999999</c:v>
                </c:pt>
                <c:pt idx="8">
                  <c:v>856.27300000000002</c:v>
                </c:pt>
                <c:pt idx="9">
                  <c:v>909.67700000000002</c:v>
                </c:pt>
                <c:pt idx="10">
                  <c:v>909.67600000000004</c:v>
                </c:pt>
                <c:pt idx="11">
                  <c:v>909.63400000000001</c:v>
                </c:pt>
                <c:pt idx="12">
                  <c:v>1106.8800000000001</c:v>
                </c:pt>
                <c:pt idx="13">
                  <c:v>909.69</c:v>
                </c:pt>
                <c:pt idx="14">
                  <c:v>909.74</c:v>
                </c:pt>
                <c:pt idx="15">
                  <c:v>909.69899999999996</c:v>
                </c:pt>
                <c:pt idx="16">
                  <c:v>856.44799999999998</c:v>
                </c:pt>
                <c:pt idx="17">
                  <c:v>910.16899999999998</c:v>
                </c:pt>
                <c:pt idx="18">
                  <c:v>910.06899999999996</c:v>
                </c:pt>
                <c:pt idx="19">
                  <c:v>910.06899999999996</c:v>
                </c:pt>
                <c:pt idx="20">
                  <c:v>1166.8499999999999</c:v>
                </c:pt>
                <c:pt idx="21">
                  <c:v>1467.91</c:v>
                </c:pt>
                <c:pt idx="22">
                  <c:v>1467.99</c:v>
                </c:pt>
                <c:pt idx="23">
                  <c:v>927.66600000000005</c:v>
                </c:pt>
                <c:pt idx="24">
                  <c:v>1705.74</c:v>
                </c:pt>
                <c:pt idx="25">
                  <c:v>1705.76</c:v>
                </c:pt>
                <c:pt idx="26">
                  <c:v>963.37300000000005</c:v>
                </c:pt>
                <c:pt idx="27">
                  <c:v>963.40200000000004</c:v>
                </c:pt>
                <c:pt idx="28">
                  <c:v>1812.36</c:v>
                </c:pt>
                <c:pt idx="29">
                  <c:v>1812.43</c:v>
                </c:pt>
                <c:pt idx="30">
                  <c:v>963.47</c:v>
                </c:pt>
                <c:pt idx="31">
                  <c:v>963.55899999999997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5-4904-B4F8-3C44788C7903}"/>
            </c:ext>
          </c:extLst>
        </c:ser>
        <c:ser>
          <c:idx val="2"/>
          <c:order val="2"/>
          <c:tx>
            <c:strRef>
              <c:f>ubenchmark!$S$1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ubenchmark!$S$2:$S$33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96.676699999999997</c:v>
                </c:pt>
                <c:pt idx="6">
                  <c:v>96.676699999999997</c:v>
                </c:pt>
                <c:pt idx="7">
                  <c:v>96.676699999999997</c:v>
                </c:pt>
                <c:pt idx="8">
                  <c:v>96.676699999999997</c:v>
                </c:pt>
                <c:pt idx="9">
                  <c:v>96.676699999999997</c:v>
                </c:pt>
                <c:pt idx="10">
                  <c:v>96.676699999999997</c:v>
                </c:pt>
                <c:pt idx="11">
                  <c:v>96.676699999999997</c:v>
                </c:pt>
                <c:pt idx="12">
                  <c:v>96.676699999999997</c:v>
                </c:pt>
                <c:pt idx="13">
                  <c:v>96.676699999999997</c:v>
                </c:pt>
                <c:pt idx="14">
                  <c:v>96.676699999999997</c:v>
                </c:pt>
                <c:pt idx="15">
                  <c:v>96.676699999999997</c:v>
                </c:pt>
                <c:pt idx="16">
                  <c:v>96.676699999999997</c:v>
                </c:pt>
                <c:pt idx="17">
                  <c:v>96.676699999999997</c:v>
                </c:pt>
                <c:pt idx="18">
                  <c:v>96.676699999999997</c:v>
                </c:pt>
                <c:pt idx="19">
                  <c:v>96.676699999999997</c:v>
                </c:pt>
                <c:pt idx="20">
                  <c:v>96.676699999999997</c:v>
                </c:pt>
                <c:pt idx="21">
                  <c:v>96.676699999999997</c:v>
                </c:pt>
                <c:pt idx="22">
                  <c:v>96.676699999999997</c:v>
                </c:pt>
                <c:pt idx="23">
                  <c:v>96.676699999999997</c:v>
                </c:pt>
                <c:pt idx="24">
                  <c:v>96.676699999999997</c:v>
                </c:pt>
                <c:pt idx="25">
                  <c:v>96.676699999999997</c:v>
                </c:pt>
                <c:pt idx="26">
                  <c:v>96.676699999999997</c:v>
                </c:pt>
                <c:pt idx="27">
                  <c:v>96.676699999999997</c:v>
                </c:pt>
                <c:pt idx="28">
                  <c:v>96.676699999999997</c:v>
                </c:pt>
                <c:pt idx="29">
                  <c:v>96.676699999999997</c:v>
                </c:pt>
                <c:pt idx="30">
                  <c:v>96.676699999999997</c:v>
                </c:pt>
                <c:pt idx="31">
                  <c:v>96.676699999999997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5-4904-B4F8-3C44788C7903}"/>
            </c:ext>
          </c:extLst>
        </c:ser>
        <c:ser>
          <c:idx val="3"/>
          <c:order val="3"/>
          <c:tx>
            <c:strRef>
              <c:f>ubenchmark!$T$1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ubenchmark!$T$2:$T$33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103.343</c:v>
                </c:pt>
                <c:pt idx="6">
                  <c:v>103.343</c:v>
                </c:pt>
                <c:pt idx="7">
                  <c:v>103.343</c:v>
                </c:pt>
                <c:pt idx="8">
                  <c:v>103.343</c:v>
                </c:pt>
                <c:pt idx="9">
                  <c:v>110.01</c:v>
                </c:pt>
                <c:pt idx="10">
                  <c:v>110.01</c:v>
                </c:pt>
                <c:pt idx="11">
                  <c:v>110.01</c:v>
                </c:pt>
                <c:pt idx="12">
                  <c:v>110.01</c:v>
                </c:pt>
                <c:pt idx="13">
                  <c:v>116.67700000000001</c:v>
                </c:pt>
                <c:pt idx="14">
                  <c:v>116.67700000000001</c:v>
                </c:pt>
                <c:pt idx="15">
                  <c:v>116.67700000000001</c:v>
                </c:pt>
                <c:pt idx="16">
                  <c:v>116.67700000000001</c:v>
                </c:pt>
                <c:pt idx="17">
                  <c:v>156.67699999999999</c:v>
                </c:pt>
                <c:pt idx="18">
                  <c:v>156.67699999999999</c:v>
                </c:pt>
                <c:pt idx="19">
                  <c:v>156.67699999999999</c:v>
                </c:pt>
                <c:pt idx="20">
                  <c:v>156.67699999999999</c:v>
                </c:pt>
                <c:pt idx="21">
                  <c:v>163.34299999999999</c:v>
                </c:pt>
                <c:pt idx="22">
                  <c:v>163.34299999999999</c:v>
                </c:pt>
                <c:pt idx="23">
                  <c:v>163.34299999999999</c:v>
                </c:pt>
                <c:pt idx="24">
                  <c:v>163.34299999999999</c:v>
                </c:pt>
                <c:pt idx="25">
                  <c:v>163.34299999999999</c:v>
                </c:pt>
                <c:pt idx="26">
                  <c:v>170.01</c:v>
                </c:pt>
                <c:pt idx="27">
                  <c:v>170.01</c:v>
                </c:pt>
                <c:pt idx="28">
                  <c:v>170.01</c:v>
                </c:pt>
                <c:pt idx="29">
                  <c:v>170.01</c:v>
                </c:pt>
                <c:pt idx="30">
                  <c:v>176.67699999999999</c:v>
                </c:pt>
                <c:pt idx="31">
                  <c:v>176.67699999999999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5-4904-B4F8-3C44788C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3322"/>
        <c:axId val="13401135"/>
      </c:scatterChart>
      <c:valAx>
        <c:axId val="339233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401135"/>
        <c:crosses val="autoZero"/>
        <c:crossBetween val="midCat"/>
      </c:valAx>
      <c:valAx>
        <c:axId val="13401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9233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ubenchmark!$C$73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ubenchmark!$C$74:$C$105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12.206899999999999</c:v>
                </c:pt>
                <c:pt idx="2">
                  <c:v>18.6068</c:v>
                </c:pt>
                <c:pt idx="3">
                  <c:v>24.414000000000001</c:v>
                </c:pt>
                <c:pt idx="4">
                  <c:v>30.813800000000001</c:v>
                </c:pt>
                <c:pt idx="5">
                  <c:v>36.620899999999999</c:v>
                </c:pt>
                <c:pt idx="6">
                  <c:v>43.020600000000002</c:v>
                </c:pt>
                <c:pt idx="7">
                  <c:v>48.827800000000003</c:v>
                </c:pt>
                <c:pt idx="8">
                  <c:v>55.227699999999999</c:v>
                </c:pt>
                <c:pt idx="9">
                  <c:v>61.034799999999997</c:v>
                </c:pt>
                <c:pt idx="10">
                  <c:v>67.434600000000003</c:v>
                </c:pt>
                <c:pt idx="11">
                  <c:v>73.241799999999998</c:v>
                </c:pt>
                <c:pt idx="12">
                  <c:v>79.641599999999997</c:v>
                </c:pt>
                <c:pt idx="13">
                  <c:v>78.587900000000005</c:v>
                </c:pt>
                <c:pt idx="14">
                  <c:v>91.848500000000001</c:v>
                </c:pt>
                <c:pt idx="15">
                  <c:v>90.794700000000006</c:v>
                </c:pt>
                <c:pt idx="16">
                  <c:v>104.05500000000001</c:v>
                </c:pt>
                <c:pt idx="17">
                  <c:v>109.863</c:v>
                </c:pt>
                <c:pt idx="18">
                  <c:v>116.262</c:v>
                </c:pt>
                <c:pt idx="19">
                  <c:v>122.07</c:v>
                </c:pt>
                <c:pt idx="20">
                  <c:v>128.47200000000001</c:v>
                </c:pt>
                <c:pt idx="21">
                  <c:v>134.524</c:v>
                </c:pt>
                <c:pt idx="22">
                  <c:v>140.66900000000001</c:v>
                </c:pt>
                <c:pt idx="23">
                  <c:v>139.05699999999999</c:v>
                </c:pt>
                <c:pt idx="24">
                  <c:v>152.87899999999999</c:v>
                </c:pt>
                <c:pt idx="25">
                  <c:v>157.785</c:v>
                </c:pt>
                <c:pt idx="26">
                  <c:v>163.667</c:v>
                </c:pt>
                <c:pt idx="27">
                  <c:v>169.47399999999999</c:v>
                </c:pt>
                <c:pt idx="28">
                  <c:v>175.874</c:v>
                </c:pt>
                <c:pt idx="29">
                  <c:v>177.89400000000001</c:v>
                </c:pt>
                <c:pt idx="30">
                  <c:v>184.29300000000001</c:v>
                </c:pt>
                <c:pt idx="31">
                  <c:v>190.101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3-4A98-ABC3-E68F7BC16B63}"/>
            </c:ext>
          </c:extLst>
        </c:ser>
        <c:ser>
          <c:idx val="1"/>
          <c:order val="1"/>
          <c:tx>
            <c:strRef>
              <c:f>ubenchmark!$D$73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ubenchmark!$D$74:$D$105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10.9068</c:v>
                </c:pt>
                <c:pt idx="2">
                  <c:v>17.306699999999999</c:v>
                </c:pt>
                <c:pt idx="3">
                  <c:v>21.813500000000001</c:v>
                </c:pt>
                <c:pt idx="4">
                  <c:v>28.2134</c:v>
                </c:pt>
                <c:pt idx="5">
                  <c:v>32.720199999999998</c:v>
                </c:pt>
                <c:pt idx="6">
                  <c:v>39.1203</c:v>
                </c:pt>
                <c:pt idx="7">
                  <c:v>42.637599999999999</c:v>
                </c:pt>
                <c:pt idx="8">
                  <c:v>48.959099999999999</c:v>
                </c:pt>
                <c:pt idx="9">
                  <c:v>50.375900000000001</c:v>
                </c:pt>
                <c:pt idx="10">
                  <c:v>56.768599999999999</c:v>
                </c:pt>
                <c:pt idx="11">
                  <c:v>61.275500000000001</c:v>
                </c:pt>
                <c:pt idx="12">
                  <c:v>57.802</c:v>
                </c:pt>
                <c:pt idx="13">
                  <c:v>66.881799999999998</c:v>
                </c:pt>
                <c:pt idx="14">
                  <c:v>73.097499999999997</c:v>
                </c:pt>
                <c:pt idx="15">
                  <c:v>77.907200000000003</c:v>
                </c:pt>
                <c:pt idx="16">
                  <c:v>84.010599999999997</c:v>
                </c:pt>
                <c:pt idx="17">
                  <c:v>82.839500000000001</c:v>
                </c:pt>
                <c:pt idx="18">
                  <c:v>89.250699999999995</c:v>
                </c:pt>
                <c:pt idx="19">
                  <c:v>89.396299999999997</c:v>
                </c:pt>
                <c:pt idx="20">
                  <c:v>100.107</c:v>
                </c:pt>
                <c:pt idx="21">
                  <c:v>99.381200000000007</c:v>
                </c:pt>
                <c:pt idx="22">
                  <c:v>105.798</c:v>
                </c:pt>
                <c:pt idx="23">
                  <c:v>106.687</c:v>
                </c:pt>
                <c:pt idx="24">
                  <c:v>113.041</c:v>
                </c:pt>
                <c:pt idx="25">
                  <c:v>112.693</c:v>
                </c:pt>
                <c:pt idx="26">
                  <c:v>119.97499999999999</c:v>
                </c:pt>
                <c:pt idx="27">
                  <c:v>119.621</c:v>
                </c:pt>
                <c:pt idx="28">
                  <c:v>120.173</c:v>
                </c:pt>
                <c:pt idx="29">
                  <c:v>121.611</c:v>
                </c:pt>
                <c:pt idx="30">
                  <c:v>130.74</c:v>
                </c:pt>
                <c:pt idx="31">
                  <c:v>130.22200000000001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A98-ABC3-E68F7BC16B63}"/>
            </c:ext>
          </c:extLst>
        </c:ser>
        <c:ser>
          <c:idx val="2"/>
          <c:order val="2"/>
          <c:tx>
            <c:strRef>
              <c:f>ubenchmark!$E$73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ubenchmark!$E$74:$E$105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9.8568700000000007</c:v>
                </c:pt>
                <c:pt idx="2">
                  <c:v>16.256799999999998</c:v>
                </c:pt>
                <c:pt idx="3">
                  <c:v>19.713799999999999</c:v>
                </c:pt>
                <c:pt idx="4">
                  <c:v>24.137699999999999</c:v>
                </c:pt>
                <c:pt idx="5">
                  <c:v>27.418099999999999</c:v>
                </c:pt>
                <c:pt idx="6">
                  <c:v>33.814</c:v>
                </c:pt>
                <c:pt idx="7">
                  <c:v>37.595999999999997</c:v>
                </c:pt>
                <c:pt idx="8">
                  <c:v>41.6021</c:v>
                </c:pt>
                <c:pt idx="9">
                  <c:v>39.5623</c:v>
                </c:pt>
                <c:pt idx="10">
                  <c:v>49.437800000000003</c:v>
                </c:pt>
                <c:pt idx="11">
                  <c:v>53.2864</c:v>
                </c:pt>
                <c:pt idx="12">
                  <c:v>58.222799999999999</c:v>
                </c:pt>
                <c:pt idx="13">
                  <c:v>52.718699999999998</c:v>
                </c:pt>
                <c:pt idx="14">
                  <c:v>64.685400000000001</c:v>
                </c:pt>
                <c:pt idx="15">
                  <c:v>64.388800000000003</c:v>
                </c:pt>
                <c:pt idx="16">
                  <c:v>67.422399999999996</c:v>
                </c:pt>
                <c:pt idx="17">
                  <c:v>70.243300000000005</c:v>
                </c:pt>
                <c:pt idx="18">
                  <c:v>75.406400000000005</c:v>
                </c:pt>
                <c:pt idx="19">
                  <c:v>76.114999999999995</c:v>
                </c:pt>
                <c:pt idx="20">
                  <c:v>63.448500000000003</c:v>
                </c:pt>
                <c:pt idx="21">
                  <c:v>73.625200000000007</c:v>
                </c:pt>
                <c:pt idx="22">
                  <c:v>76.179900000000004</c:v>
                </c:pt>
                <c:pt idx="23">
                  <c:v>81.971999999999994</c:v>
                </c:pt>
                <c:pt idx="24">
                  <c:v>80.9696</c:v>
                </c:pt>
                <c:pt idx="25">
                  <c:v>80.100800000000007</c:v>
                </c:pt>
                <c:pt idx="26">
                  <c:v>82.716399999999993</c:v>
                </c:pt>
                <c:pt idx="27">
                  <c:v>69.710300000000004</c:v>
                </c:pt>
                <c:pt idx="28">
                  <c:v>83.684600000000003</c:v>
                </c:pt>
                <c:pt idx="29">
                  <c:v>80.944900000000004</c:v>
                </c:pt>
                <c:pt idx="30">
                  <c:v>84.486099999999993</c:v>
                </c:pt>
                <c:pt idx="31">
                  <c:v>86.320999999999998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3-4A98-ABC3-E68F7BC16B63}"/>
            </c:ext>
          </c:extLst>
        </c:ser>
        <c:ser>
          <c:idx val="3"/>
          <c:order val="3"/>
          <c:tx>
            <c:strRef>
              <c:f>ubenchmark!$F$73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ubenchmark!$F$74:$F$105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8.9913900000000009</c:v>
                </c:pt>
                <c:pt idx="2">
                  <c:v>15.391299999999999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21.626200000000001</c:v>
                </c:pt>
                <c:pt idx="6">
                  <c:v>26.274000000000001</c:v>
                </c:pt>
                <c:pt idx="7">
                  <c:v>37.013199999999998</c:v>
                </c:pt>
                <c:pt idx="8">
                  <c:v>35.878799999999998</c:v>
                </c:pt>
                <c:pt idx="9">
                  <c:v>36.422800000000002</c:v>
                </c:pt>
                <c:pt idx="10">
                  <c:v>42.537700000000001</c:v>
                </c:pt>
                <c:pt idx="11">
                  <c:v>42.509599999999999</c:v>
                </c:pt>
                <c:pt idx="12">
                  <c:v>36.670099999999998</c:v>
                </c:pt>
                <c:pt idx="13">
                  <c:v>42.898899999999998</c:v>
                </c:pt>
                <c:pt idx="14">
                  <c:v>49.949399999999997</c:v>
                </c:pt>
                <c:pt idx="15">
                  <c:v>49.988</c:v>
                </c:pt>
                <c:pt idx="16">
                  <c:v>50.814399999999999</c:v>
                </c:pt>
                <c:pt idx="17">
                  <c:v>50.442300000000003</c:v>
                </c:pt>
                <c:pt idx="18">
                  <c:v>50.861899999999999</c:v>
                </c:pt>
                <c:pt idx="19">
                  <c:v>51.834400000000002</c:v>
                </c:pt>
                <c:pt idx="20">
                  <c:v>57.745399999999997</c:v>
                </c:pt>
                <c:pt idx="21">
                  <c:v>50.862000000000002</c:v>
                </c:pt>
                <c:pt idx="22">
                  <c:v>54.503900000000002</c:v>
                </c:pt>
                <c:pt idx="23">
                  <c:v>53.334600000000002</c:v>
                </c:pt>
                <c:pt idx="24">
                  <c:v>49.633899999999997</c:v>
                </c:pt>
                <c:pt idx="25">
                  <c:v>50.578200000000002</c:v>
                </c:pt>
                <c:pt idx="26">
                  <c:v>58.865099999999998</c:v>
                </c:pt>
                <c:pt idx="27">
                  <c:v>54.350099999999998</c:v>
                </c:pt>
                <c:pt idx="28">
                  <c:v>66.475200000000001</c:v>
                </c:pt>
                <c:pt idx="29">
                  <c:v>54.0246</c:v>
                </c:pt>
                <c:pt idx="30">
                  <c:v>55.840499999999999</c:v>
                </c:pt>
                <c:pt idx="31">
                  <c:v>55.932099999999998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3-4A98-ABC3-E68F7BC16B63}"/>
            </c:ext>
          </c:extLst>
        </c:ser>
        <c:ser>
          <c:idx val="4"/>
          <c:order val="4"/>
          <c:tx>
            <c:strRef>
              <c:f>ubenchmark!$G$73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ubenchmark!$G$74:$G$105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8.2656100000000006</c:v>
                </c:pt>
                <c:pt idx="2">
                  <c:v>13.8474</c:v>
                </c:pt>
                <c:pt idx="3">
                  <c:v>14.8963</c:v>
                </c:pt>
                <c:pt idx="4">
                  <c:v>19.695900000000002</c:v>
                </c:pt>
                <c:pt idx="5">
                  <c:v>19.211400000000001</c:v>
                </c:pt>
                <c:pt idx="6">
                  <c:v>24.523599999999998</c:v>
                </c:pt>
                <c:pt idx="7">
                  <c:v>25.9468</c:v>
                </c:pt>
                <c:pt idx="8">
                  <c:v>29.513100000000001</c:v>
                </c:pt>
                <c:pt idx="9">
                  <c:v>30.346599999999999</c:v>
                </c:pt>
                <c:pt idx="10">
                  <c:v>34.889000000000003</c:v>
                </c:pt>
                <c:pt idx="11">
                  <c:v>35.4664</c:v>
                </c:pt>
                <c:pt idx="12">
                  <c:v>32.639400000000002</c:v>
                </c:pt>
                <c:pt idx="13">
                  <c:v>33.977400000000003</c:v>
                </c:pt>
                <c:pt idx="14">
                  <c:v>35.117100000000001</c:v>
                </c:pt>
                <c:pt idx="15">
                  <c:v>35.240600000000001</c:v>
                </c:pt>
                <c:pt idx="16">
                  <c:v>34.880299999999998</c:v>
                </c:pt>
                <c:pt idx="17">
                  <c:v>34.636600000000001</c:v>
                </c:pt>
                <c:pt idx="18">
                  <c:v>36.650300000000001</c:v>
                </c:pt>
                <c:pt idx="19">
                  <c:v>37.342100000000002</c:v>
                </c:pt>
                <c:pt idx="20">
                  <c:v>34.993299999999998</c:v>
                </c:pt>
                <c:pt idx="21">
                  <c:v>32.768599999999999</c:v>
                </c:pt>
                <c:pt idx="22">
                  <c:v>34.232199999999999</c:v>
                </c:pt>
                <c:pt idx="23">
                  <c:v>29.965599999999998</c:v>
                </c:pt>
                <c:pt idx="24">
                  <c:v>32.448500000000003</c:v>
                </c:pt>
                <c:pt idx="25">
                  <c:v>31.398299999999999</c:v>
                </c:pt>
                <c:pt idx="26">
                  <c:v>34.868200000000002</c:v>
                </c:pt>
                <c:pt idx="27">
                  <c:v>41.255499999999998</c:v>
                </c:pt>
                <c:pt idx="28">
                  <c:v>34.872700000000002</c:v>
                </c:pt>
                <c:pt idx="29">
                  <c:v>32.273499999999999</c:v>
                </c:pt>
                <c:pt idx="30">
                  <c:v>34.672899999999998</c:v>
                </c:pt>
                <c:pt idx="31">
                  <c:v>32.134799999999998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3-4A98-ABC3-E68F7BC16B63}"/>
            </c:ext>
          </c:extLst>
        </c:ser>
        <c:ser>
          <c:idx val="5"/>
          <c:order val="5"/>
          <c:tx>
            <c:strRef>
              <c:f>ubenchmark!$H$73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ubenchmark!$H$74:$H$105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7.6482599999999996</c:v>
                </c:pt>
                <c:pt idx="2">
                  <c:v>10.497400000000001</c:v>
                </c:pt>
                <c:pt idx="3">
                  <c:v>16.1523</c:v>
                </c:pt>
                <c:pt idx="4">
                  <c:v>14.64</c:v>
                </c:pt>
                <c:pt idx="5">
                  <c:v>14.648199999999999</c:v>
                </c:pt>
                <c:pt idx="6">
                  <c:v>20.538399999999999</c:v>
                </c:pt>
                <c:pt idx="7">
                  <c:v>20.6906</c:v>
                </c:pt>
                <c:pt idx="8">
                  <c:v>21.002099999999999</c:v>
                </c:pt>
                <c:pt idx="9">
                  <c:v>20.909199999999998</c:v>
                </c:pt>
                <c:pt idx="10">
                  <c:v>23.392700000000001</c:v>
                </c:pt>
                <c:pt idx="11">
                  <c:v>23.2957</c:v>
                </c:pt>
                <c:pt idx="12">
                  <c:v>24.569199999999999</c:v>
                </c:pt>
                <c:pt idx="13">
                  <c:v>25.017299999999999</c:v>
                </c:pt>
                <c:pt idx="14">
                  <c:v>24.479800000000001</c:v>
                </c:pt>
                <c:pt idx="15">
                  <c:v>24.247299999999999</c:v>
                </c:pt>
                <c:pt idx="16">
                  <c:v>25.257899999999999</c:v>
                </c:pt>
                <c:pt idx="17">
                  <c:v>25.963699999999999</c:v>
                </c:pt>
                <c:pt idx="18">
                  <c:v>26.050999999999998</c:v>
                </c:pt>
                <c:pt idx="19">
                  <c:v>26.449000000000002</c:v>
                </c:pt>
                <c:pt idx="20">
                  <c:v>26.764299999999999</c:v>
                </c:pt>
                <c:pt idx="21">
                  <c:v>27.157</c:v>
                </c:pt>
                <c:pt idx="22">
                  <c:v>27.578600000000002</c:v>
                </c:pt>
                <c:pt idx="23">
                  <c:v>27.553599999999999</c:v>
                </c:pt>
                <c:pt idx="24">
                  <c:v>27.000599999999999</c:v>
                </c:pt>
                <c:pt idx="25">
                  <c:v>28.6404</c:v>
                </c:pt>
                <c:pt idx="26">
                  <c:v>27.5108</c:v>
                </c:pt>
                <c:pt idx="27">
                  <c:v>28.8919</c:v>
                </c:pt>
                <c:pt idx="28">
                  <c:v>29.533300000000001</c:v>
                </c:pt>
                <c:pt idx="29">
                  <c:v>27.8797</c:v>
                </c:pt>
                <c:pt idx="30">
                  <c:v>33.884900000000002</c:v>
                </c:pt>
                <c:pt idx="31">
                  <c:v>29.872800000000002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3-4A98-ABC3-E68F7BC16B63}"/>
            </c:ext>
          </c:extLst>
        </c:ser>
        <c:ser>
          <c:idx val="6"/>
          <c:order val="6"/>
          <c:tx>
            <c:strRef>
              <c:f>ubenchmark!$I$73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ubenchmark!$I$74:$I$105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7.1166900000000002</c:v>
                </c:pt>
                <c:pt idx="2">
                  <c:v>8.5051299999999994</c:v>
                </c:pt>
                <c:pt idx="3">
                  <c:v>10.885400000000001</c:v>
                </c:pt>
                <c:pt idx="4">
                  <c:v>16.019400000000001</c:v>
                </c:pt>
                <c:pt idx="5">
                  <c:v>12.195</c:v>
                </c:pt>
                <c:pt idx="6">
                  <c:v>15.598599999999999</c:v>
                </c:pt>
                <c:pt idx="7">
                  <c:v>15.5021</c:v>
                </c:pt>
                <c:pt idx="8">
                  <c:v>14.8657</c:v>
                </c:pt>
                <c:pt idx="9">
                  <c:v>16.086600000000001</c:v>
                </c:pt>
                <c:pt idx="10">
                  <c:v>16.366900000000001</c:v>
                </c:pt>
                <c:pt idx="11">
                  <c:v>16.992899999999999</c:v>
                </c:pt>
                <c:pt idx="12">
                  <c:v>18.013999999999999</c:v>
                </c:pt>
                <c:pt idx="13">
                  <c:v>17.940799999999999</c:v>
                </c:pt>
                <c:pt idx="14">
                  <c:v>18.081299999999999</c:v>
                </c:pt>
                <c:pt idx="15">
                  <c:v>18.495999999999999</c:v>
                </c:pt>
                <c:pt idx="16">
                  <c:v>18.862200000000001</c:v>
                </c:pt>
                <c:pt idx="17">
                  <c:v>25.5123</c:v>
                </c:pt>
                <c:pt idx="18">
                  <c:v>19.353400000000001</c:v>
                </c:pt>
                <c:pt idx="19">
                  <c:v>19.768599999999999</c:v>
                </c:pt>
                <c:pt idx="20">
                  <c:v>25.589600000000001</c:v>
                </c:pt>
                <c:pt idx="21">
                  <c:v>20.456800000000001</c:v>
                </c:pt>
                <c:pt idx="22">
                  <c:v>20.712299999999999</c:v>
                </c:pt>
                <c:pt idx="23">
                  <c:v>21.067399999999999</c:v>
                </c:pt>
                <c:pt idx="24">
                  <c:v>21.337700000000002</c:v>
                </c:pt>
                <c:pt idx="25">
                  <c:v>21.708200000000001</c:v>
                </c:pt>
                <c:pt idx="26">
                  <c:v>21.9604</c:v>
                </c:pt>
                <c:pt idx="27">
                  <c:v>22.2058</c:v>
                </c:pt>
                <c:pt idx="28">
                  <c:v>22.543900000000001</c:v>
                </c:pt>
                <c:pt idx="29">
                  <c:v>23.127300000000002</c:v>
                </c:pt>
                <c:pt idx="30">
                  <c:v>23.010300000000001</c:v>
                </c:pt>
                <c:pt idx="31">
                  <c:v>23.213699999999999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3-4A98-ABC3-E68F7BC16B63}"/>
            </c:ext>
          </c:extLst>
        </c:ser>
        <c:ser>
          <c:idx val="7"/>
          <c:order val="7"/>
          <c:tx>
            <c:strRef>
              <c:f>ubenchmark!$J$73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ubenchmark!$J$74:$J$105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6.6542399999999997</c:v>
                </c:pt>
                <c:pt idx="2">
                  <c:v>7.1663800000000002</c:v>
                </c:pt>
                <c:pt idx="3">
                  <c:v>7.8448599999999997</c:v>
                </c:pt>
                <c:pt idx="4">
                  <c:v>8.7174999999999994</c:v>
                </c:pt>
                <c:pt idx="5">
                  <c:v>8.6213099999999994</c:v>
                </c:pt>
                <c:pt idx="6">
                  <c:v>10.638999999999999</c:v>
                </c:pt>
                <c:pt idx="7">
                  <c:v>10.1173</c:v>
                </c:pt>
                <c:pt idx="8">
                  <c:v>10.1751</c:v>
                </c:pt>
                <c:pt idx="9">
                  <c:v>13.522600000000001</c:v>
                </c:pt>
                <c:pt idx="10">
                  <c:v>10.7685</c:v>
                </c:pt>
                <c:pt idx="11">
                  <c:v>11.3062</c:v>
                </c:pt>
                <c:pt idx="12">
                  <c:v>12.2065</c:v>
                </c:pt>
                <c:pt idx="13">
                  <c:v>12.2226</c:v>
                </c:pt>
                <c:pt idx="14">
                  <c:v>12.4017</c:v>
                </c:pt>
                <c:pt idx="15">
                  <c:v>12.945499999999999</c:v>
                </c:pt>
                <c:pt idx="16">
                  <c:v>13.3261</c:v>
                </c:pt>
                <c:pt idx="17">
                  <c:v>13.733599999999999</c:v>
                </c:pt>
                <c:pt idx="18">
                  <c:v>13.878</c:v>
                </c:pt>
                <c:pt idx="19">
                  <c:v>14.2707</c:v>
                </c:pt>
                <c:pt idx="20">
                  <c:v>14.615399999999999</c:v>
                </c:pt>
                <c:pt idx="21">
                  <c:v>14.926500000000001</c:v>
                </c:pt>
                <c:pt idx="22">
                  <c:v>15.1233</c:v>
                </c:pt>
                <c:pt idx="23">
                  <c:v>16.1008</c:v>
                </c:pt>
                <c:pt idx="24">
                  <c:v>16.102</c:v>
                </c:pt>
                <c:pt idx="25">
                  <c:v>16.008700000000001</c:v>
                </c:pt>
                <c:pt idx="26">
                  <c:v>16.1875</c:v>
                </c:pt>
                <c:pt idx="27">
                  <c:v>17.321100000000001</c:v>
                </c:pt>
                <c:pt idx="28">
                  <c:v>16.7072</c:v>
                </c:pt>
                <c:pt idx="29">
                  <c:v>17.813099999999999</c:v>
                </c:pt>
                <c:pt idx="30">
                  <c:v>17.210699999999999</c:v>
                </c:pt>
                <c:pt idx="31">
                  <c:v>17.6189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3-4A98-ABC3-E68F7BC16B63}"/>
            </c:ext>
          </c:extLst>
        </c:ser>
        <c:ser>
          <c:idx val="8"/>
          <c:order val="8"/>
          <c:tx>
            <c:strRef>
              <c:f>ubenchmark!$K$73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ubenchmark!$K$74:$K$105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6.3999800000000002</c:v>
                </c:pt>
                <c:pt idx="2">
                  <c:v>6.3999899999999998</c:v>
                </c:pt>
                <c:pt idx="3">
                  <c:v>6.3999899999999998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7.1619000000000002</c:v>
                </c:pt>
                <c:pt idx="7">
                  <c:v>7.4666600000000001</c:v>
                </c:pt>
                <c:pt idx="8">
                  <c:v>8</c:v>
                </c:pt>
                <c:pt idx="9">
                  <c:v>8.5688899999999997</c:v>
                </c:pt>
                <c:pt idx="10">
                  <c:v>8.6303000000000001</c:v>
                </c:pt>
                <c:pt idx="11">
                  <c:v>8.9600000000000009</c:v>
                </c:pt>
                <c:pt idx="12">
                  <c:v>9.37026</c:v>
                </c:pt>
                <c:pt idx="13">
                  <c:v>9.79223</c:v>
                </c:pt>
                <c:pt idx="14">
                  <c:v>9.9657099999999996</c:v>
                </c:pt>
                <c:pt idx="15">
                  <c:v>10.683199999999999</c:v>
                </c:pt>
                <c:pt idx="16">
                  <c:v>10.5846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11.904</c:v>
                </c:pt>
                <c:pt idx="22">
                  <c:v>12.0885</c:v>
                </c:pt>
                <c:pt idx="23">
                  <c:v>12.307700000000001</c:v>
                </c:pt>
                <c:pt idx="24">
                  <c:v>12.542400000000001</c:v>
                </c:pt>
                <c:pt idx="25">
                  <c:v>13.197900000000001</c:v>
                </c:pt>
                <c:pt idx="26">
                  <c:v>13.2136</c:v>
                </c:pt>
                <c:pt idx="27">
                  <c:v>13.1401</c:v>
                </c:pt>
                <c:pt idx="28">
                  <c:v>13.344900000000001</c:v>
                </c:pt>
                <c:pt idx="29">
                  <c:v>13.5481</c:v>
                </c:pt>
                <c:pt idx="30">
                  <c:v>13.705299999999999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3-4A98-ABC3-E68F7BC1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141666"/>
        <c:axId val="89424777"/>
      </c:lineChart>
      <c:catAx>
        <c:axId val="16141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424777"/>
        <c:crosses val="autoZero"/>
        <c:auto val="1"/>
        <c:lblAlgn val="ctr"/>
        <c:lblOffset val="100"/>
        <c:noMultiLvlLbl val="1"/>
      </c:catAx>
      <c:valAx>
        <c:axId val="89424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1416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ubenchmark!$C$108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ubenchmark!$C$109:$C$140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12.207000000000001</c:v>
                </c:pt>
                <c:pt idx="2">
                  <c:v>18.606999999999999</c:v>
                </c:pt>
                <c:pt idx="3">
                  <c:v>24.414000000000001</c:v>
                </c:pt>
                <c:pt idx="4">
                  <c:v>30.8139</c:v>
                </c:pt>
                <c:pt idx="5">
                  <c:v>36.621000000000002</c:v>
                </c:pt>
                <c:pt idx="6">
                  <c:v>43.020899999999997</c:v>
                </c:pt>
                <c:pt idx="7">
                  <c:v>48.8279</c:v>
                </c:pt>
                <c:pt idx="8">
                  <c:v>55.227899999999998</c:v>
                </c:pt>
                <c:pt idx="9">
                  <c:v>61.0349</c:v>
                </c:pt>
                <c:pt idx="10">
                  <c:v>67.434899999999999</c:v>
                </c:pt>
                <c:pt idx="11">
                  <c:v>73.241900000000001</c:v>
                </c:pt>
                <c:pt idx="12">
                  <c:v>73.122100000000003</c:v>
                </c:pt>
                <c:pt idx="13">
                  <c:v>85.448899999999995</c:v>
                </c:pt>
                <c:pt idx="14">
                  <c:v>91.8489</c:v>
                </c:pt>
                <c:pt idx="15">
                  <c:v>97.655900000000003</c:v>
                </c:pt>
                <c:pt idx="16">
                  <c:v>104.056</c:v>
                </c:pt>
                <c:pt idx="17">
                  <c:v>109.863</c:v>
                </c:pt>
                <c:pt idx="18">
                  <c:v>116.26300000000001</c:v>
                </c:pt>
                <c:pt idx="19">
                  <c:v>122.07299999999999</c:v>
                </c:pt>
                <c:pt idx="20">
                  <c:v>128.47</c:v>
                </c:pt>
                <c:pt idx="21">
                  <c:v>118.419</c:v>
                </c:pt>
                <c:pt idx="22">
                  <c:v>140.66999999999999</c:v>
                </c:pt>
                <c:pt idx="23">
                  <c:v>146.72200000000001</c:v>
                </c:pt>
                <c:pt idx="24">
                  <c:v>146.94399999999999</c:v>
                </c:pt>
                <c:pt idx="25">
                  <c:v>156.61500000000001</c:v>
                </c:pt>
                <c:pt idx="26">
                  <c:v>163.01499999999999</c:v>
                </c:pt>
                <c:pt idx="27">
                  <c:v>168.822</c:v>
                </c:pt>
                <c:pt idx="28">
                  <c:v>175.22200000000001</c:v>
                </c:pt>
                <c:pt idx="29">
                  <c:v>176.286</c:v>
                </c:pt>
                <c:pt idx="30">
                  <c:v>182.68600000000001</c:v>
                </c:pt>
                <c:pt idx="31">
                  <c:v>188.49299999999999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C-4E29-994B-E025119FD86D}"/>
            </c:ext>
          </c:extLst>
        </c:ser>
        <c:ser>
          <c:idx val="1"/>
          <c:order val="1"/>
          <c:tx>
            <c:strRef>
              <c:f>ubenchmark!$D$108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ubenchmark!$D$109:$D$140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10.9068</c:v>
                </c:pt>
                <c:pt idx="2">
                  <c:v>17.306799999999999</c:v>
                </c:pt>
                <c:pt idx="3">
                  <c:v>21.813600000000001</c:v>
                </c:pt>
                <c:pt idx="4">
                  <c:v>28.2136</c:v>
                </c:pt>
                <c:pt idx="5">
                  <c:v>32.720399999999998</c:v>
                </c:pt>
                <c:pt idx="6">
                  <c:v>39.120399999999997</c:v>
                </c:pt>
                <c:pt idx="7">
                  <c:v>42.637799999999999</c:v>
                </c:pt>
                <c:pt idx="8">
                  <c:v>48.959200000000003</c:v>
                </c:pt>
                <c:pt idx="9">
                  <c:v>49.349200000000003</c:v>
                </c:pt>
                <c:pt idx="10">
                  <c:v>55.749200000000002</c:v>
                </c:pt>
                <c:pt idx="11">
                  <c:v>60.256</c:v>
                </c:pt>
                <c:pt idx="12">
                  <c:v>66.656000000000006</c:v>
                </c:pt>
                <c:pt idx="13">
                  <c:v>65.860100000000003</c:v>
                </c:pt>
                <c:pt idx="14">
                  <c:v>72.197900000000004</c:v>
                </c:pt>
                <c:pt idx="15">
                  <c:v>76.783299999999997</c:v>
                </c:pt>
                <c:pt idx="16">
                  <c:v>83.104699999999994</c:v>
                </c:pt>
                <c:pt idx="17">
                  <c:v>81.344300000000004</c:v>
                </c:pt>
                <c:pt idx="18">
                  <c:v>89.372799999999998</c:v>
                </c:pt>
                <c:pt idx="19">
                  <c:v>92.453299999999999</c:v>
                </c:pt>
                <c:pt idx="20">
                  <c:v>98.620400000000004</c:v>
                </c:pt>
                <c:pt idx="21">
                  <c:v>97.349900000000005</c:v>
                </c:pt>
                <c:pt idx="22">
                  <c:v>103.75</c:v>
                </c:pt>
                <c:pt idx="23">
                  <c:v>103.97799999999999</c:v>
                </c:pt>
                <c:pt idx="24">
                  <c:v>110.38</c:v>
                </c:pt>
                <c:pt idx="25">
                  <c:v>109.74299999999999</c:v>
                </c:pt>
                <c:pt idx="26">
                  <c:v>116.018</c:v>
                </c:pt>
                <c:pt idx="27">
                  <c:v>115.82599999999999</c:v>
                </c:pt>
                <c:pt idx="28">
                  <c:v>116.17400000000001</c:v>
                </c:pt>
                <c:pt idx="29">
                  <c:v>115.178</c:v>
                </c:pt>
                <c:pt idx="30">
                  <c:v>120.758</c:v>
                </c:pt>
                <c:pt idx="31">
                  <c:v>124.09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C-4E29-994B-E025119FD86D}"/>
            </c:ext>
          </c:extLst>
        </c:ser>
        <c:ser>
          <c:idx val="2"/>
          <c:order val="2"/>
          <c:tx>
            <c:strRef>
              <c:f>ubenchmark!$E$108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ubenchmark!$E$109:$E$140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9.8569200000000006</c:v>
                </c:pt>
                <c:pt idx="2">
                  <c:v>16.258800000000001</c:v>
                </c:pt>
                <c:pt idx="3">
                  <c:v>19.713799999999999</c:v>
                </c:pt>
                <c:pt idx="4">
                  <c:v>24.137799999999999</c:v>
                </c:pt>
                <c:pt idx="5">
                  <c:v>26.0947</c:v>
                </c:pt>
                <c:pt idx="6">
                  <c:v>32.493499999999997</c:v>
                </c:pt>
                <c:pt idx="7">
                  <c:v>36.275599999999997</c:v>
                </c:pt>
                <c:pt idx="8">
                  <c:v>40.273000000000003</c:v>
                </c:pt>
                <c:pt idx="9">
                  <c:v>37.261699999999998</c:v>
                </c:pt>
                <c:pt idx="10">
                  <c:v>46.909300000000002</c:v>
                </c:pt>
                <c:pt idx="11">
                  <c:v>50.749299999999998</c:v>
                </c:pt>
                <c:pt idx="12">
                  <c:v>55.687399999999997</c:v>
                </c:pt>
                <c:pt idx="13">
                  <c:v>54.8232</c:v>
                </c:pt>
                <c:pt idx="14">
                  <c:v>57.993600000000001</c:v>
                </c:pt>
                <c:pt idx="15">
                  <c:v>60.949199999999998</c:v>
                </c:pt>
                <c:pt idx="16">
                  <c:v>58.1295</c:v>
                </c:pt>
                <c:pt idx="17">
                  <c:v>63.461100000000002</c:v>
                </c:pt>
                <c:pt idx="18">
                  <c:v>70.718699999999998</c:v>
                </c:pt>
                <c:pt idx="19">
                  <c:v>69.449200000000005</c:v>
                </c:pt>
                <c:pt idx="20">
                  <c:v>69.517899999999997</c:v>
                </c:pt>
                <c:pt idx="21">
                  <c:v>70.776200000000003</c:v>
                </c:pt>
                <c:pt idx="22">
                  <c:v>73.900300000000001</c:v>
                </c:pt>
                <c:pt idx="23">
                  <c:v>75.3626</c:v>
                </c:pt>
                <c:pt idx="24">
                  <c:v>76.112399999999994</c:v>
                </c:pt>
                <c:pt idx="25">
                  <c:v>77.079800000000006</c:v>
                </c:pt>
                <c:pt idx="26">
                  <c:v>69.773799999999994</c:v>
                </c:pt>
                <c:pt idx="27">
                  <c:v>77.832499999999996</c:v>
                </c:pt>
                <c:pt idx="28">
                  <c:v>78.740200000000002</c:v>
                </c:pt>
                <c:pt idx="29">
                  <c:v>74.553399999999996</c:v>
                </c:pt>
                <c:pt idx="30">
                  <c:v>80.319999999999993</c:v>
                </c:pt>
                <c:pt idx="31">
                  <c:v>81.163399999999996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C-4E29-994B-E025119FD86D}"/>
            </c:ext>
          </c:extLst>
        </c:ser>
        <c:ser>
          <c:idx val="3"/>
          <c:order val="3"/>
          <c:tx>
            <c:strRef>
              <c:f>ubenchmark!$F$108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ubenchmark!$F$109:$F$140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8.9914199999999997</c:v>
                </c:pt>
                <c:pt idx="2">
                  <c:v>15.391400000000001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20.7621</c:v>
                </c:pt>
                <c:pt idx="6">
                  <c:v>25.866800000000001</c:v>
                </c:pt>
                <c:pt idx="7">
                  <c:v>30.272099999999998</c:v>
                </c:pt>
                <c:pt idx="8">
                  <c:v>33.276800000000001</c:v>
                </c:pt>
                <c:pt idx="9">
                  <c:v>33.318899999999999</c:v>
                </c:pt>
                <c:pt idx="10">
                  <c:v>39.5488</c:v>
                </c:pt>
                <c:pt idx="11">
                  <c:v>39.294699999999999</c:v>
                </c:pt>
                <c:pt idx="12">
                  <c:v>38.909799999999997</c:v>
                </c:pt>
                <c:pt idx="13">
                  <c:v>39.976300000000002</c:v>
                </c:pt>
                <c:pt idx="14">
                  <c:v>46.376199999999997</c:v>
                </c:pt>
                <c:pt idx="15">
                  <c:v>46.1357</c:v>
                </c:pt>
                <c:pt idx="16">
                  <c:v>47.237400000000001</c:v>
                </c:pt>
                <c:pt idx="17">
                  <c:v>48.164000000000001</c:v>
                </c:pt>
                <c:pt idx="18">
                  <c:v>48.129100000000001</c:v>
                </c:pt>
                <c:pt idx="19">
                  <c:v>55.361499999999999</c:v>
                </c:pt>
                <c:pt idx="20">
                  <c:v>49.9604</c:v>
                </c:pt>
                <c:pt idx="21">
                  <c:v>50.527799999999999</c:v>
                </c:pt>
                <c:pt idx="22">
                  <c:v>51.652099999999997</c:v>
                </c:pt>
                <c:pt idx="23">
                  <c:v>52.508800000000001</c:v>
                </c:pt>
                <c:pt idx="24">
                  <c:v>52.954099999999997</c:v>
                </c:pt>
                <c:pt idx="25">
                  <c:v>53.566200000000002</c:v>
                </c:pt>
                <c:pt idx="26">
                  <c:v>54.194499999999998</c:v>
                </c:pt>
                <c:pt idx="27">
                  <c:v>54.988500000000002</c:v>
                </c:pt>
                <c:pt idx="28">
                  <c:v>55.4056</c:v>
                </c:pt>
                <c:pt idx="29">
                  <c:v>55.942</c:v>
                </c:pt>
                <c:pt idx="30">
                  <c:v>55.641599999999997</c:v>
                </c:pt>
                <c:pt idx="31">
                  <c:v>57.1096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C-4E29-994B-E025119FD86D}"/>
            </c:ext>
          </c:extLst>
        </c:ser>
        <c:ser>
          <c:idx val="4"/>
          <c:order val="4"/>
          <c:tx>
            <c:strRef>
              <c:f>ubenchmark!$G$108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ubenchmark!$G$109:$G$140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8.2656399999999994</c:v>
                </c:pt>
                <c:pt idx="2">
                  <c:v>13.8475</c:v>
                </c:pt>
                <c:pt idx="3">
                  <c:v>14.897</c:v>
                </c:pt>
                <c:pt idx="4">
                  <c:v>19.695699999999999</c:v>
                </c:pt>
                <c:pt idx="5">
                  <c:v>18.600899999999999</c:v>
                </c:pt>
                <c:pt idx="6">
                  <c:v>24.515699999999999</c:v>
                </c:pt>
                <c:pt idx="7">
                  <c:v>25.667100000000001</c:v>
                </c:pt>
                <c:pt idx="8">
                  <c:v>28.9618</c:v>
                </c:pt>
                <c:pt idx="9">
                  <c:v>28.350100000000001</c:v>
                </c:pt>
                <c:pt idx="10">
                  <c:v>34.289700000000003</c:v>
                </c:pt>
                <c:pt idx="11">
                  <c:v>34.429200000000002</c:v>
                </c:pt>
                <c:pt idx="12">
                  <c:v>34.049399999999999</c:v>
                </c:pt>
                <c:pt idx="13">
                  <c:v>35.580100000000002</c:v>
                </c:pt>
                <c:pt idx="14">
                  <c:v>35.633800000000001</c:v>
                </c:pt>
                <c:pt idx="15">
                  <c:v>36.6494</c:v>
                </c:pt>
                <c:pt idx="16">
                  <c:v>37.296999999999997</c:v>
                </c:pt>
                <c:pt idx="17">
                  <c:v>37.8613</c:v>
                </c:pt>
                <c:pt idx="18">
                  <c:v>38.914499999999997</c:v>
                </c:pt>
                <c:pt idx="19">
                  <c:v>40.710700000000003</c:v>
                </c:pt>
                <c:pt idx="20">
                  <c:v>40.229900000000001</c:v>
                </c:pt>
                <c:pt idx="21">
                  <c:v>40.931899999999999</c:v>
                </c:pt>
                <c:pt idx="22">
                  <c:v>41.169400000000003</c:v>
                </c:pt>
                <c:pt idx="23">
                  <c:v>37.977400000000003</c:v>
                </c:pt>
                <c:pt idx="24">
                  <c:v>42.5137</c:v>
                </c:pt>
                <c:pt idx="25">
                  <c:v>43.2</c:v>
                </c:pt>
                <c:pt idx="26">
                  <c:v>43.701500000000003</c:v>
                </c:pt>
                <c:pt idx="27">
                  <c:v>44.625100000000003</c:v>
                </c:pt>
                <c:pt idx="28">
                  <c:v>44.706200000000003</c:v>
                </c:pt>
                <c:pt idx="29">
                  <c:v>45.144100000000002</c:v>
                </c:pt>
                <c:pt idx="30">
                  <c:v>45.683500000000002</c:v>
                </c:pt>
                <c:pt idx="31">
                  <c:v>46.0824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C-4E29-994B-E025119FD86D}"/>
            </c:ext>
          </c:extLst>
        </c:ser>
        <c:ser>
          <c:idx val="5"/>
          <c:order val="5"/>
          <c:tx>
            <c:strRef>
              <c:f>ubenchmark!$H$108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ubenchmark!$H$109:$H$140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7.6482799999999997</c:v>
                </c:pt>
                <c:pt idx="2">
                  <c:v>10.4975</c:v>
                </c:pt>
                <c:pt idx="3">
                  <c:v>16.1523</c:v>
                </c:pt>
                <c:pt idx="4">
                  <c:v>14.639900000000001</c:v>
                </c:pt>
                <c:pt idx="5">
                  <c:v>14.2889</c:v>
                </c:pt>
                <c:pt idx="6">
                  <c:v>20.671900000000001</c:v>
                </c:pt>
                <c:pt idx="7">
                  <c:v>20.284400000000002</c:v>
                </c:pt>
                <c:pt idx="8">
                  <c:v>21.025300000000001</c:v>
                </c:pt>
                <c:pt idx="9">
                  <c:v>22.028199999999998</c:v>
                </c:pt>
                <c:pt idx="10">
                  <c:v>23.7864</c:v>
                </c:pt>
                <c:pt idx="11">
                  <c:v>25.0776</c:v>
                </c:pt>
                <c:pt idx="12">
                  <c:v>25.7727</c:v>
                </c:pt>
                <c:pt idx="13">
                  <c:v>26.538699999999999</c:v>
                </c:pt>
                <c:pt idx="14">
                  <c:v>26.975000000000001</c:v>
                </c:pt>
                <c:pt idx="15">
                  <c:v>28.018000000000001</c:v>
                </c:pt>
                <c:pt idx="16">
                  <c:v>28.465599999999998</c:v>
                </c:pt>
                <c:pt idx="17">
                  <c:v>29.170200000000001</c:v>
                </c:pt>
                <c:pt idx="18">
                  <c:v>29.7318</c:v>
                </c:pt>
                <c:pt idx="19">
                  <c:v>30.485199999999999</c:v>
                </c:pt>
                <c:pt idx="20">
                  <c:v>30.906099999999999</c:v>
                </c:pt>
                <c:pt idx="21">
                  <c:v>31.867699999999999</c:v>
                </c:pt>
                <c:pt idx="22">
                  <c:v>31.916799999999999</c:v>
                </c:pt>
                <c:pt idx="23">
                  <c:v>32.639200000000002</c:v>
                </c:pt>
                <c:pt idx="24">
                  <c:v>32.8825</c:v>
                </c:pt>
                <c:pt idx="25">
                  <c:v>33.456200000000003</c:v>
                </c:pt>
                <c:pt idx="26">
                  <c:v>33.811</c:v>
                </c:pt>
                <c:pt idx="27">
                  <c:v>34.441899999999997</c:v>
                </c:pt>
                <c:pt idx="28">
                  <c:v>34.679400000000001</c:v>
                </c:pt>
                <c:pt idx="29">
                  <c:v>35.061999999999998</c:v>
                </c:pt>
                <c:pt idx="30">
                  <c:v>36.7149</c:v>
                </c:pt>
                <c:pt idx="31">
                  <c:v>35.977800000000002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C-4E29-994B-E025119FD86D}"/>
            </c:ext>
          </c:extLst>
        </c:ser>
        <c:ser>
          <c:idx val="6"/>
          <c:order val="6"/>
          <c:tx>
            <c:strRef>
              <c:f>ubenchmark!$I$108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ubenchmark!$I$109:$I$140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7.1167299999999996</c:v>
                </c:pt>
                <c:pt idx="2">
                  <c:v>8.5051600000000001</c:v>
                </c:pt>
                <c:pt idx="3">
                  <c:v>10.885400000000001</c:v>
                </c:pt>
                <c:pt idx="4">
                  <c:v>16.019500000000001</c:v>
                </c:pt>
                <c:pt idx="5">
                  <c:v>12.1768</c:v>
                </c:pt>
                <c:pt idx="6">
                  <c:v>15.926399999999999</c:v>
                </c:pt>
                <c:pt idx="7">
                  <c:v>15.119899999999999</c:v>
                </c:pt>
                <c:pt idx="8">
                  <c:v>16.6174</c:v>
                </c:pt>
                <c:pt idx="9">
                  <c:v>17.459900000000001</c:v>
                </c:pt>
                <c:pt idx="10">
                  <c:v>17.3245</c:v>
                </c:pt>
                <c:pt idx="11">
                  <c:v>17.845800000000001</c:v>
                </c:pt>
                <c:pt idx="12">
                  <c:v>20.101199999999999</c:v>
                </c:pt>
                <c:pt idx="13">
                  <c:v>19.125499999999999</c:v>
                </c:pt>
                <c:pt idx="14">
                  <c:v>19.8308</c:v>
                </c:pt>
                <c:pt idx="15">
                  <c:v>20.2349</c:v>
                </c:pt>
                <c:pt idx="16">
                  <c:v>20.901</c:v>
                </c:pt>
                <c:pt idx="17">
                  <c:v>21.312999999999999</c:v>
                </c:pt>
                <c:pt idx="18">
                  <c:v>22.052399999999999</c:v>
                </c:pt>
                <c:pt idx="19">
                  <c:v>22.486599999999999</c:v>
                </c:pt>
                <c:pt idx="20">
                  <c:v>22.918500000000002</c:v>
                </c:pt>
                <c:pt idx="21">
                  <c:v>23.446200000000001</c:v>
                </c:pt>
                <c:pt idx="22">
                  <c:v>23.917400000000001</c:v>
                </c:pt>
                <c:pt idx="23">
                  <c:v>24.309799999999999</c:v>
                </c:pt>
                <c:pt idx="24">
                  <c:v>24.703499999999998</c:v>
                </c:pt>
                <c:pt idx="25">
                  <c:v>25.137499999999999</c:v>
                </c:pt>
                <c:pt idx="26">
                  <c:v>24.941500000000001</c:v>
                </c:pt>
                <c:pt idx="27">
                  <c:v>25.934100000000001</c:v>
                </c:pt>
                <c:pt idx="28">
                  <c:v>26.272300000000001</c:v>
                </c:pt>
                <c:pt idx="29">
                  <c:v>26.659600000000001</c:v>
                </c:pt>
                <c:pt idx="30">
                  <c:v>27.000499999999999</c:v>
                </c:pt>
                <c:pt idx="31">
                  <c:v>27.330500000000001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C-4E29-994B-E025119FD86D}"/>
            </c:ext>
          </c:extLst>
        </c:ser>
        <c:ser>
          <c:idx val="7"/>
          <c:order val="7"/>
          <c:tx>
            <c:strRef>
              <c:f>ubenchmark!$J$108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ubenchmark!$J$109:$J$140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6.6542599999999998</c:v>
                </c:pt>
                <c:pt idx="2">
                  <c:v>7.1663899999999998</c:v>
                </c:pt>
                <c:pt idx="3">
                  <c:v>7.8454499999999996</c:v>
                </c:pt>
                <c:pt idx="4">
                  <c:v>8.1491799999999994</c:v>
                </c:pt>
                <c:pt idx="5">
                  <c:v>8.6628000000000007</c:v>
                </c:pt>
                <c:pt idx="6">
                  <c:v>10.6752</c:v>
                </c:pt>
                <c:pt idx="7">
                  <c:v>10.1584</c:v>
                </c:pt>
                <c:pt idx="8">
                  <c:v>10.581200000000001</c:v>
                </c:pt>
                <c:pt idx="9">
                  <c:v>11.2851</c:v>
                </c:pt>
                <c:pt idx="10">
                  <c:v>11.569699999999999</c:v>
                </c:pt>
                <c:pt idx="11">
                  <c:v>11.861599999999999</c:v>
                </c:pt>
                <c:pt idx="12">
                  <c:v>12.3514</c:v>
                </c:pt>
                <c:pt idx="13">
                  <c:v>12.8866</c:v>
                </c:pt>
                <c:pt idx="14">
                  <c:v>13.2</c:v>
                </c:pt>
                <c:pt idx="15">
                  <c:v>13.5687</c:v>
                </c:pt>
                <c:pt idx="16">
                  <c:v>14.003500000000001</c:v>
                </c:pt>
                <c:pt idx="17">
                  <c:v>14.4472</c:v>
                </c:pt>
                <c:pt idx="18">
                  <c:v>14.805</c:v>
                </c:pt>
                <c:pt idx="19">
                  <c:v>15.0938</c:v>
                </c:pt>
                <c:pt idx="20">
                  <c:v>15.4552</c:v>
                </c:pt>
                <c:pt idx="21">
                  <c:v>15.798999999999999</c:v>
                </c:pt>
                <c:pt idx="22">
                  <c:v>16.067599999999999</c:v>
                </c:pt>
                <c:pt idx="23">
                  <c:v>16.372299999999999</c:v>
                </c:pt>
                <c:pt idx="24">
                  <c:v>16.656300000000002</c:v>
                </c:pt>
                <c:pt idx="25">
                  <c:v>16.982800000000001</c:v>
                </c:pt>
                <c:pt idx="26">
                  <c:v>17.242599999999999</c:v>
                </c:pt>
                <c:pt idx="27">
                  <c:v>17.475100000000001</c:v>
                </c:pt>
                <c:pt idx="28">
                  <c:v>17.7516</c:v>
                </c:pt>
                <c:pt idx="29">
                  <c:v>18.033100000000001</c:v>
                </c:pt>
                <c:pt idx="30">
                  <c:v>18.251100000000001</c:v>
                </c:pt>
                <c:pt idx="31">
                  <c:v>18.409199999999998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C-4E29-994B-E025119FD86D}"/>
            </c:ext>
          </c:extLst>
        </c:ser>
        <c:ser>
          <c:idx val="8"/>
          <c:order val="8"/>
          <c:tx>
            <c:strRef>
              <c:f>ubenchmark!$K$108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ubenchmark!$K$109:$K$140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6.3999899999999998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7.1619099999999998</c:v>
                </c:pt>
                <c:pt idx="7">
                  <c:v>7.46713</c:v>
                </c:pt>
                <c:pt idx="8">
                  <c:v>8</c:v>
                </c:pt>
                <c:pt idx="9">
                  <c:v>9.2271400000000003</c:v>
                </c:pt>
                <c:pt idx="10">
                  <c:v>8.6303099999999997</c:v>
                </c:pt>
                <c:pt idx="11">
                  <c:v>9.0594900000000003</c:v>
                </c:pt>
                <c:pt idx="12">
                  <c:v>9.37026</c:v>
                </c:pt>
                <c:pt idx="13">
                  <c:v>9.7922399999999996</c:v>
                </c:pt>
                <c:pt idx="14">
                  <c:v>9.9657199999999992</c:v>
                </c:pt>
                <c:pt idx="15">
                  <c:v>10.2552</c:v>
                </c:pt>
                <c:pt idx="16">
                  <c:v>10.5847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11.908799999999999</c:v>
                </c:pt>
                <c:pt idx="22">
                  <c:v>12.0885</c:v>
                </c:pt>
                <c:pt idx="23">
                  <c:v>12.3078</c:v>
                </c:pt>
                <c:pt idx="24">
                  <c:v>12.5426</c:v>
                </c:pt>
                <c:pt idx="25">
                  <c:v>12.778700000000001</c:v>
                </c:pt>
                <c:pt idx="26">
                  <c:v>13.347099999999999</c:v>
                </c:pt>
                <c:pt idx="27">
                  <c:v>13.14</c:v>
                </c:pt>
                <c:pt idx="28">
                  <c:v>13.344900000000001</c:v>
                </c:pt>
                <c:pt idx="29">
                  <c:v>13.5509</c:v>
                </c:pt>
                <c:pt idx="30">
                  <c:v>13.705500000000001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C-4E29-994B-E025119F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957822"/>
        <c:axId val="7820017"/>
      </c:lineChart>
      <c:catAx>
        <c:axId val="50957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20017"/>
        <c:crosses val="autoZero"/>
        <c:auto val="1"/>
        <c:lblAlgn val="ctr"/>
        <c:lblOffset val="100"/>
        <c:noMultiLvlLbl val="1"/>
      </c:catAx>
      <c:valAx>
        <c:axId val="7820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9578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ubenchmark!$Q$72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ubenchmark!$Q$73:$Q$104</c:f>
              <c:numCache>
                <c:formatCode>General</c:formatCode>
                <c:ptCount val="32"/>
                <c:pt idx="0">
                  <c:v>263.40699999999998</c:v>
                </c:pt>
                <c:pt idx="1">
                  <c:v>263.46499999999997</c:v>
                </c:pt>
                <c:pt idx="2">
                  <c:v>263.303</c:v>
                </c:pt>
                <c:pt idx="3">
                  <c:v>263.35000000000002</c:v>
                </c:pt>
                <c:pt idx="4">
                  <c:v>263.37700000000001</c:v>
                </c:pt>
                <c:pt idx="5">
                  <c:v>263.52800000000002</c:v>
                </c:pt>
                <c:pt idx="6">
                  <c:v>263.37700000000001</c:v>
                </c:pt>
                <c:pt idx="7">
                  <c:v>263.392</c:v>
                </c:pt>
                <c:pt idx="8">
                  <c:v>263.38799999999998</c:v>
                </c:pt>
                <c:pt idx="9">
                  <c:v>263.46800000000002</c:v>
                </c:pt>
                <c:pt idx="10">
                  <c:v>263.60000000000002</c:v>
                </c:pt>
                <c:pt idx="11">
                  <c:v>263.27999999999997</c:v>
                </c:pt>
                <c:pt idx="12">
                  <c:v>263.49</c:v>
                </c:pt>
                <c:pt idx="13">
                  <c:v>263.51299999999998</c:v>
                </c:pt>
                <c:pt idx="14">
                  <c:v>263.30500000000001</c:v>
                </c:pt>
                <c:pt idx="15">
                  <c:v>263.38499999999999</c:v>
                </c:pt>
                <c:pt idx="16">
                  <c:v>263.48200000000003</c:v>
                </c:pt>
                <c:pt idx="17">
                  <c:v>263.358</c:v>
                </c:pt>
                <c:pt idx="18">
                  <c:v>263.46699999999998</c:v>
                </c:pt>
                <c:pt idx="19">
                  <c:v>263.39699999999999</c:v>
                </c:pt>
                <c:pt idx="20">
                  <c:v>263.31200000000001</c:v>
                </c:pt>
                <c:pt idx="21">
                  <c:v>263.505</c:v>
                </c:pt>
                <c:pt idx="22">
                  <c:v>263.52699999999999</c:v>
                </c:pt>
                <c:pt idx="23">
                  <c:v>263.47500000000002</c:v>
                </c:pt>
                <c:pt idx="24">
                  <c:v>263.55</c:v>
                </c:pt>
                <c:pt idx="25">
                  <c:v>263.55</c:v>
                </c:pt>
                <c:pt idx="26">
                  <c:v>263.41800000000001</c:v>
                </c:pt>
                <c:pt idx="27">
                  <c:v>240.88</c:v>
                </c:pt>
                <c:pt idx="28">
                  <c:v>263.50299999999999</c:v>
                </c:pt>
                <c:pt idx="29">
                  <c:v>263.42</c:v>
                </c:pt>
                <c:pt idx="30">
                  <c:v>263.40499999999997</c:v>
                </c:pt>
                <c:pt idx="31">
                  <c:v>263.51299999999998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A-46B5-9667-BEC0FE611DDE}"/>
            </c:ext>
          </c:extLst>
        </c:ser>
        <c:ser>
          <c:idx val="1"/>
          <c:order val="1"/>
          <c:tx>
            <c:strRef>
              <c:f>ubenchmark!$R$72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ubenchmark!$R$73:$R$104</c:f>
              <c:numCache>
                <c:formatCode>General</c:formatCode>
                <c:ptCount val="32"/>
                <c:pt idx="0">
                  <c:v>1284.23</c:v>
                </c:pt>
                <c:pt idx="1">
                  <c:v>1710.43</c:v>
                </c:pt>
                <c:pt idx="2">
                  <c:v>1284.0999999999999</c:v>
                </c:pt>
                <c:pt idx="3">
                  <c:v>5250.12</c:v>
                </c:pt>
                <c:pt idx="4">
                  <c:v>1284.04</c:v>
                </c:pt>
                <c:pt idx="5">
                  <c:v>1284.28</c:v>
                </c:pt>
                <c:pt idx="6">
                  <c:v>1284.18</c:v>
                </c:pt>
                <c:pt idx="7">
                  <c:v>1284.19</c:v>
                </c:pt>
                <c:pt idx="8">
                  <c:v>1727.42</c:v>
                </c:pt>
                <c:pt idx="9">
                  <c:v>1364.21</c:v>
                </c:pt>
                <c:pt idx="10">
                  <c:v>1004.38</c:v>
                </c:pt>
                <c:pt idx="11">
                  <c:v>1364.14</c:v>
                </c:pt>
                <c:pt idx="12">
                  <c:v>4029.4</c:v>
                </c:pt>
                <c:pt idx="13">
                  <c:v>1364.28</c:v>
                </c:pt>
                <c:pt idx="14">
                  <c:v>1364.27</c:v>
                </c:pt>
                <c:pt idx="15">
                  <c:v>1009.51</c:v>
                </c:pt>
                <c:pt idx="16">
                  <c:v>1284.04</c:v>
                </c:pt>
                <c:pt idx="17">
                  <c:v>1364.69</c:v>
                </c:pt>
                <c:pt idx="18">
                  <c:v>1364.69</c:v>
                </c:pt>
                <c:pt idx="19">
                  <c:v>1364.64</c:v>
                </c:pt>
                <c:pt idx="20">
                  <c:v>1364.64</c:v>
                </c:pt>
                <c:pt idx="21">
                  <c:v>1884.31</c:v>
                </c:pt>
                <c:pt idx="22">
                  <c:v>2144.04</c:v>
                </c:pt>
                <c:pt idx="23">
                  <c:v>1364.86</c:v>
                </c:pt>
                <c:pt idx="24">
                  <c:v>2133.64</c:v>
                </c:pt>
                <c:pt idx="25">
                  <c:v>1825.05</c:v>
                </c:pt>
                <c:pt idx="26">
                  <c:v>4470.1499999999996</c:v>
                </c:pt>
                <c:pt idx="27">
                  <c:v>1444.8</c:v>
                </c:pt>
                <c:pt idx="28">
                  <c:v>2718.39</c:v>
                </c:pt>
                <c:pt idx="29">
                  <c:v>2718.48</c:v>
                </c:pt>
                <c:pt idx="30">
                  <c:v>1444.85</c:v>
                </c:pt>
                <c:pt idx="31">
                  <c:v>1444.86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A-46B5-9667-BEC0FE611DDE}"/>
            </c:ext>
          </c:extLst>
        </c:ser>
        <c:ser>
          <c:idx val="2"/>
          <c:order val="2"/>
          <c:tx>
            <c:strRef>
              <c:f>ubenchmark!$S$72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ubenchmark!$S$73:$S$104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145.01499999999999</c:v>
                </c:pt>
                <c:pt idx="6">
                  <c:v>145.01499999999999</c:v>
                </c:pt>
                <c:pt idx="7">
                  <c:v>145.01499999999999</c:v>
                </c:pt>
                <c:pt idx="8">
                  <c:v>145.01499999999999</c:v>
                </c:pt>
                <c:pt idx="9">
                  <c:v>145.01499999999999</c:v>
                </c:pt>
                <c:pt idx="10">
                  <c:v>145.01499999999999</c:v>
                </c:pt>
                <c:pt idx="11">
                  <c:v>145.01499999999999</c:v>
                </c:pt>
                <c:pt idx="12">
                  <c:v>145.01499999999999</c:v>
                </c:pt>
                <c:pt idx="13">
                  <c:v>145.01499999999999</c:v>
                </c:pt>
                <c:pt idx="14">
                  <c:v>145.01499999999999</c:v>
                </c:pt>
                <c:pt idx="15">
                  <c:v>145.01499999999999</c:v>
                </c:pt>
                <c:pt idx="16">
                  <c:v>145.01499999999999</c:v>
                </c:pt>
                <c:pt idx="17">
                  <c:v>145.01499999999999</c:v>
                </c:pt>
                <c:pt idx="18">
                  <c:v>145.01499999999999</c:v>
                </c:pt>
                <c:pt idx="19">
                  <c:v>145.01499999999999</c:v>
                </c:pt>
                <c:pt idx="20">
                  <c:v>145.01499999999999</c:v>
                </c:pt>
                <c:pt idx="21">
                  <c:v>145.01499999999999</c:v>
                </c:pt>
                <c:pt idx="22">
                  <c:v>145.01499999999999</c:v>
                </c:pt>
                <c:pt idx="23">
                  <c:v>145.01499999999999</c:v>
                </c:pt>
                <c:pt idx="24">
                  <c:v>145.01499999999999</c:v>
                </c:pt>
                <c:pt idx="25">
                  <c:v>145.01499999999999</c:v>
                </c:pt>
                <c:pt idx="26">
                  <c:v>145.01499999999999</c:v>
                </c:pt>
                <c:pt idx="27">
                  <c:v>145.01499999999999</c:v>
                </c:pt>
                <c:pt idx="28">
                  <c:v>145.01499999999999</c:v>
                </c:pt>
                <c:pt idx="29">
                  <c:v>145.01499999999999</c:v>
                </c:pt>
                <c:pt idx="30">
                  <c:v>145.01499999999999</c:v>
                </c:pt>
                <c:pt idx="31">
                  <c:v>145.01499999999999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A-46B5-9667-BEC0FE611DDE}"/>
            </c:ext>
          </c:extLst>
        </c:ser>
        <c:ser>
          <c:idx val="3"/>
          <c:order val="3"/>
          <c:tx>
            <c:strRef>
              <c:f>ubenchmark!$T$72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ubenchmark!$T$73:$T$104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155.01499999999999</c:v>
                </c:pt>
                <c:pt idx="6">
                  <c:v>155.01499999999999</c:v>
                </c:pt>
                <c:pt idx="7">
                  <c:v>155.01499999999999</c:v>
                </c:pt>
                <c:pt idx="8">
                  <c:v>155.01499999999999</c:v>
                </c:pt>
                <c:pt idx="9">
                  <c:v>165.01499999999999</c:v>
                </c:pt>
                <c:pt idx="10">
                  <c:v>165.01499999999999</c:v>
                </c:pt>
                <c:pt idx="11">
                  <c:v>165.01499999999999</c:v>
                </c:pt>
                <c:pt idx="12">
                  <c:v>165.01499999999999</c:v>
                </c:pt>
                <c:pt idx="13">
                  <c:v>175.01499999999999</c:v>
                </c:pt>
                <c:pt idx="14">
                  <c:v>175.01499999999999</c:v>
                </c:pt>
                <c:pt idx="15">
                  <c:v>175.01499999999999</c:v>
                </c:pt>
                <c:pt idx="16">
                  <c:v>198.30199999999999</c:v>
                </c:pt>
                <c:pt idx="17">
                  <c:v>230.01499999999999</c:v>
                </c:pt>
                <c:pt idx="18">
                  <c:v>230.01499999999999</c:v>
                </c:pt>
                <c:pt idx="19">
                  <c:v>230.01499999999999</c:v>
                </c:pt>
                <c:pt idx="20">
                  <c:v>230.01499999999999</c:v>
                </c:pt>
                <c:pt idx="21">
                  <c:v>240.01499999999999</c:v>
                </c:pt>
                <c:pt idx="22">
                  <c:v>240.01499999999999</c:v>
                </c:pt>
                <c:pt idx="23">
                  <c:v>240.01499999999999</c:v>
                </c:pt>
                <c:pt idx="24">
                  <c:v>240.01499999999999</c:v>
                </c:pt>
                <c:pt idx="25">
                  <c:v>240.01499999999999</c:v>
                </c:pt>
                <c:pt idx="26">
                  <c:v>250.01499999999999</c:v>
                </c:pt>
                <c:pt idx="27">
                  <c:v>250.01499999999999</c:v>
                </c:pt>
                <c:pt idx="28">
                  <c:v>250.01499999999999</c:v>
                </c:pt>
                <c:pt idx="29">
                  <c:v>250.01499999999999</c:v>
                </c:pt>
                <c:pt idx="30">
                  <c:v>260.01499999999999</c:v>
                </c:pt>
                <c:pt idx="31">
                  <c:v>260.01499999999999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A-46B5-9667-BEC0FE61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8391"/>
        <c:axId val="65519426"/>
      </c:scatterChart>
      <c:valAx>
        <c:axId val="71268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19426"/>
        <c:crosses val="autoZero"/>
        <c:crossBetween val="midCat"/>
      </c:valAx>
      <c:valAx>
        <c:axId val="65519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2683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selection!$J$15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selection!$J$16:$J$25</c:f>
              <c:numCache>
                <c:formatCode>General</c:formatCode>
                <c:ptCount val="10"/>
                <c:pt idx="0">
                  <c:v>3.6995502734198871</c:v>
                </c:pt>
                <c:pt idx="1">
                  <c:v>7.3745887802545385</c:v>
                </c:pt>
                <c:pt idx="2">
                  <c:v>14.740345361685467</c:v>
                </c:pt>
                <c:pt idx="3">
                  <c:v>29.350393249409553</c:v>
                </c:pt>
                <c:pt idx="4">
                  <c:v>49.647590762001862</c:v>
                </c:pt>
                <c:pt idx="5">
                  <c:v>54.547294741832552</c:v>
                </c:pt>
                <c:pt idx="6">
                  <c:v>58.893052172687774</c:v>
                </c:pt>
                <c:pt idx="7">
                  <c:v>51.174220986178213</c:v>
                </c:pt>
                <c:pt idx="8">
                  <c:v>81.846011205869885</c:v>
                </c:pt>
                <c:pt idx="9">
                  <c:v>94.242596457159422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9-4430-A2E1-2937EDB39610}"/>
            </c:ext>
          </c:extLst>
        </c:ser>
        <c:ser>
          <c:idx val="1"/>
          <c:order val="1"/>
          <c:tx>
            <c:strRef>
              <c:f>selection!$K$15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selection!$K$16:$K$20</c:f>
              <c:numCache>
                <c:formatCode>General</c:formatCode>
                <c:ptCount val="5"/>
                <c:pt idx="0">
                  <c:v>11.103612317375939</c:v>
                </c:pt>
                <c:pt idx="1">
                  <c:v>22.095632660107025</c:v>
                </c:pt>
                <c:pt idx="2">
                  <c:v>44.253906790208823</c:v>
                </c:pt>
                <c:pt idx="3">
                  <c:v>88.529391931030077</c:v>
                </c:pt>
                <c:pt idx="4">
                  <c:v>153.817365911943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9-4430-A2E1-2937EDB39610}"/>
            </c:ext>
          </c:extLst>
        </c:ser>
        <c:ser>
          <c:idx val="2"/>
          <c:order val="2"/>
          <c:tx>
            <c:strRef>
              <c:f>selection!$L$15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selection!$L$16:$L$20</c:f>
              <c:numCache>
                <c:formatCode>General</c:formatCode>
                <c:ptCount val="5"/>
                <c:pt idx="0">
                  <c:v>11.161882172381317</c:v>
                </c:pt>
                <c:pt idx="1">
                  <c:v>12.666871183857657</c:v>
                </c:pt>
                <c:pt idx="2">
                  <c:v>12.748115171253</c:v>
                </c:pt>
                <c:pt idx="3">
                  <c:v>12.775885516088385</c:v>
                </c:pt>
                <c:pt idx="4">
                  <c:v>16.336353857093368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9-4430-A2E1-2937EDB39610}"/>
            </c:ext>
          </c:extLst>
        </c:ser>
        <c:ser>
          <c:idx val="3"/>
          <c:order val="3"/>
          <c:tx>
            <c:strRef>
              <c:f>selection!$I$15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selection!$I$16:$I$23</c:f>
              <c:numCache>
                <c:formatCode>General</c:formatCode>
                <c:ptCount val="8"/>
                <c:pt idx="0">
                  <c:v>3.364419164572666</c:v>
                </c:pt>
                <c:pt idx="1">
                  <c:v>6.4933088481478851</c:v>
                </c:pt>
                <c:pt idx="2">
                  <c:v>12.635423607512154</c:v>
                </c:pt>
                <c:pt idx="3">
                  <c:v>16.04150740039853</c:v>
                </c:pt>
                <c:pt idx="4">
                  <c:v>26.308680690133073</c:v>
                </c:pt>
                <c:pt idx="5">
                  <c:v>28.357638561957565</c:v>
                </c:pt>
                <c:pt idx="6">
                  <c:v>48.152319328877056</c:v>
                </c:pt>
                <c:pt idx="7">
                  <c:v>56.411817284107045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9-4430-A2E1-2937EDB3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53042"/>
        <c:axId val="32788718"/>
      </c:lineChart>
      <c:catAx>
        <c:axId val="9153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788718"/>
        <c:crosses val="autoZero"/>
        <c:auto val="1"/>
        <c:lblAlgn val="ctr"/>
        <c:lblOffset val="100"/>
        <c:noMultiLvlLbl val="1"/>
      </c:catAx>
      <c:valAx>
        <c:axId val="32788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530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selection!$J$2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selection!$J$3:$J$12</c:f>
              <c:numCache>
                <c:formatCode>General</c:formatCode>
                <c:ptCount val="10"/>
                <c:pt idx="0">
                  <c:v>3.7008926957967399</c:v>
                </c:pt>
                <c:pt idx="1">
                  <c:v>7.4188813428175218</c:v>
                </c:pt>
                <c:pt idx="2">
                  <c:v>14.800896148008963</c:v>
                </c:pt>
                <c:pt idx="3">
                  <c:v>29.340469791350291</c:v>
                </c:pt>
                <c:pt idx="4">
                  <c:v>48.54138816993278</c:v>
                </c:pt>
                <c:pt idx="5">
                  <c:v>53.282825654848004</c:v>
                </c:pt>
                <c:pt idx="6">
                  <c:v>34.328778512330203</c:v>
                </c:pt>
                <c:pt idx="7">
                  <c:v>50.220203823405363</c:v>
                </c:pt>
                <c:pt idx="8">
                  <c:v>65.49240825306677</c:v>
                </c:pt>
                <c:pt idx="9">
                  <c:v>80.289921889824029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F69-B896-85C447BA9407}"/>
            </c:ext>
          </c:extLst>
        </c:ser>
        <c:ser>
          <c:idx val="1"/>
          <c:order val="1"/>
          <c:tx>
            <c:strRef>
              <c:f>selection!$K$2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selection!$K$3:$K$7</c:f>
              <c:numCache>
                <c:formatCode>General</c:formatCode>
                <c:ptCount val="5"/>
                <c:pt idx="0">
                  <c:v>11.44991222479398</c:v>
                </c:pt>
                <c:pt idx="1">
                  <c:v>22.823722406476232</c:v>
                </c:pt>
                <c:pt idx="2">
                  <c:v>45.338622839331251</c:v>
                </c:pt>
                <c:pt idx="3">
                  <c:v>88.873459468842213</c:v>
                </c:pt>
                <c:pt idx="4">
                  <c:v>147.9850049569196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2-4F69-B896-85C447BA9407}"/>
            </c:ext>
          </c:extLst>
        </c:ser>
        <c:ser>
          <c:idx val="2"/>
          <c:order val="2"/>
          <c:tx>
            <c:strRef>
              <c:f>selection!$L$2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selection!$L$3:$L$7</c:f>
              <c:numCache>
                <c:formatCode>General</c:formatCode>
                <c:ptCount val="5"/>
                <c:pt idx="0">
                  <c:v>11.461959502568867</c:v>
                </c:pt>
                <c:pt idx="1">
                  <c:v>12.770595703392937</c:v>
                </c:pt>
                <c:pt idx="2">
                  <c:v>12.779201848990768</c:v>
                </c:pt>
                <c:pt idx="3">
                  <c:v>12.763432765127909</c:v>
                </c:pt>
                <c:pt idx="4">
                  <c:v>12.773112597981251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2-4F69-B896-85C447BA9407}"/>
            </c:ext>
          </c:extLst>
        </c:ser>
        <c:ser>
          <c:idx val="3"/>
          <c:order val="3"/>
          <c:tx>
            <c:strRef>
              <c:f>selection!$I$2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selection!$I$3:$I$10</c:f>
              <c:numCache>
                <c:formatCode>General</c:formatCode>
                <c:ptCount val="8"/>
                <c:pt idx="0">
                  <c:v>5.4445901297662767</c:v>
                </c:pt>
                <c:pt idx="1">
                  <c:v>11.808853411074951</c:v>
                </c:pt>
                <c:pt idx="2">
                  <c:v>19.102481830256544</c:v>
                </c:pt>
                <c:pt idx="3">
                  <c:v>35.074018509765239</c:v>
                </c:pt>
                <c:pt idx="4">
                  <c:v>40.247142610090087</c:v>
                </c:pt>
                <c:pt idx="5">
                  <c:v>42.133675669448152</c:v>
                </c:pt>
                <c:pt idx="6">
                  <c:v>42.183663717105802</c:v>
                </c:pt>
                <c:pt idx="7">
                  <c:v>44.162677362315094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2-4F69-B896-85C447BA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337961"/>
        <c:axId val="79472604"/>
      </c:lineChart>
      <c:catAx>
        <c:axId val="93337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72604"/>
        <c:crosses val="autoZero"/>
        <c:auto val="1"/>
        <c:lblAlgn val="ctr"/>
        <c:lblOffset val="100"/>
        <c:noMultiLvlLbl val="1"/>
      </c:catAx>
      <c:valAx>
        <c:axId val="79472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3379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selection!$F$40</c:f>
              <c:strCache>
                <c:ptCount val="1"/>
                <c:pt idx="0">
                  <c:v>XeonE5-64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selection!$F$41:$F$50</c:f>
              <c:numCache>
                <c:formatCode>General</c:formatCode>
                <c:ptCount val="10"/>
                <c:pt idx="0">
                  <c:v>35.32276869795583</c:v>
                </c:pt>
                <c:pt idx="1">
                  <c:v>35.814714811343194</c:v>
                </c:pt>
                <c:pt idx="2">
                  <c:v>34.696809519937112</c:v>
                </c:pt>
                <c:pt idx="3">
                  <c:v>34.427111350188277</c:v>
                </c:pt>
                <c:pt idx="4">
                  <c:v>32.801798973662457</c:v>
                </c:pt>
                <c:pt idx="5">
                  <c:v>17.459207856643534</c:v>
                </c:pt>
                <c:pt idx="6">
                  <c:v>16.620786370955177</c:v>
                </c:pt>
                <c:pt idx="7">
                  <c:v>16.994383887199778</c:v>
                </c:pt>
                <c:pt idx="8">
                  <c:v>17.090650546266595</c:v>
                </c:pt>
                <c:pt idx="9">
                  <c:v>16.371269700680752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F92-B6EE-631C256B5820}"/>
            </c:ext>
          </c:extLst>
        </c:ser>
        <c:ser>
          <c:idx val="1"/>
          <c:order val="1"/>
          <c:tx>
            <c:strRef>
              <c:f>selection!$G$40</c:f>
              <c:strCache>
                <c:ptCount val="1"/>
                <c:pt idx="0">
                  <c:v>P9-256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selection!$G$41:$G$50</c:f>
              <c:numCache>
                <c:formatCode>General</c:formatCode>
                <c:ptCount val="10"/>
                <c:pt idx="0">
                  <c:v>78.983214524272668</c:v>
                </c:pt>
                <c:pt idx="1">
                  <c:v>71.348046080804437</c:v>
                </c:pt>
                <c:pt idx="2">
                  <c:v>71.002437935271303</c:v>
                </c:pt>
                <c:pt idx="3">
                  <c:v>69.870044446627887</c:v>
                </c:pt>
                <c:pt idx="4">
                  <c:v>67.630042532956438</c:v>
                </c:pt>
                <c:pt idx="5">
                  <c:v>61.18393300359336</c:v>
                </c:pt>
                <c:pt idx="6">
                  <c:v>51.922764887230251</c:v>
                </c:pt>
                <c:pt idx="7">
                  <c:v>46.125295039729011</c:v>
                </c:pt>
                <c:pt idx="8">
                  <c:v>34.645392230500121</c:v>
                </c:pt>
                <c:pt idx="9">
                  <c:v>31.502845716043687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F92-B6EE-631C256B5820}"/>
            </c:ext>
          </c:extLst>
        </c:ser>
        <c:ser>
          <c:idx val="2"/>
          <c:order val="2"/>
          <c:tx>
            <c:strRef>
              <c:f>selection!$H$40</c:f>
              <c:strCache>
                <c:ptCount val="1"/>
                <c:pt idx="0">
                  <c:v>FPGA-partitioned-14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selection!$H$41:$H$50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135.35627516450282</c:v>
                </c:pt>
                <c:pt idx="2">
                  <c:v>108.4127901683151</c:v>
                </c:pt>
                <c:pt idx="3">
                  <c:v>79.798011283937527</c:v>
                </c:pt>
                <c:pt idx="4">
                  <c:v>80.036266433227553</c:v>
                </c:pt>
                <c:pt idx="5">
                  <c:v>79.116002293127877</c:v>
                </c:pt>
                <c:pt idx="6">
                  <c:v>79.840070359062011</c:v>
                </c:pt>
                <c:pt idx="7">
                  <c:v>79.113557313291224</c:v>
                </c:pt>
                <c:pt idx="8">
                  <c:v>79.045525282217227</c:v>
                </c:pt>
                <c:pt idx="9">
                  <c:v>79.162608036860092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F92-B6EE-631C256B5820}"/>
            </c:ext>
          </c:extLst>
        </c:ser>
        <c:ser>
          <c:idx val="3"/>
          <c:order val="3"/>
          <c:tx>
            <c:strRef>
              <c:f>selection!$I$40</c:f>
              <c:strCache>
                <c:ptCount val="1"/>
                <c:pt idx="0">
                  <c:v>partitioned with copy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selection!$I$41:$I$50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134.66957465272412</c:v>
                </c:pt>
                <c:pt idx="2">
                  <c:v>105.94708729315744</c:v>
                </c:pt>
                <c:pt idx="3">
                  <c:v>76.897717774862414</c:v>
                </c:pt>
                <c:pt idx="4">
                  <c:v>77.120059816246396</c:v>
                </c:pt>
                <c:pt idx="5">
                  <c:v>73.911547798756757</c:v>
                </c:pt>
                <c:pt idx="6">
                  <c:v>71.820236193190823</c:v>
                </c:pt>
                <c:pt idx="7">
                  <c:v>64.983690616710462</c:v>
                </c:pt>
                <c:pt idx="8">
                  <c:v>54.81047565215902</c:v>
                </c:pt>
                <c:pt idx="9">
                  <c:v>52.271086840447609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8-4F92-B6EE-631C256B5820}"/>
            </c:ext>
          </c:extLst>
        </c:ser>
        <c:ser>
          <c:idx val="4"/>
          <c:order val="4"/>
          <c:tx>
            <c:strRef>
              <c:f>selection!$J$40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selection!$J$41:$J$50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12.781403058549811</c:v>
                </c:pt>
                <c:pt idx="2">
                  <c:v>12.779488920282946</c:v>
                </c:pt>
                <c:pt idx="3">
                  <c:v>12.773526865571103</c:v>
                </c:pt>
                <c:pt idx="4">
                  <c:v>12.775184204682406</c:v>
                </c:pt>
                <c:pt idx="5">
                  <c:v>12.760792465150823</c:v>
                </c:pt>
                <c:pt idx="6">
                  <c:v>12.75580114901865</c:v>
                </c:pt>
                <c:pt idx="7">
                  <c:v>12.761110515703393</c:v>
                </c:pt>
                <c:pt idx="8">
                  <c:v>12.660669333979556</c:v>
                </c:pt>
                <c:pt idx="9">
                  <c:v>12.731947739333263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8-4F92-B6EE-631C256B5820}"/>
            </c:ext>
          </c:extLst>
        </c:ser>
        <c:ser>
          <c:idx val="5"/>
          <c:order val="5"/>
          <c:tx>
            <c:strRef>
              <c:f>selection!$K$40</c:f>
              <c:strCache>
                <c:ptCount val="1"/>
                <c:pt idx="0">
                  <c:v>nonpartitioned with copy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selection!$K$41:$K$50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12.774993365673978</c:v>
                </c:pt>
                <c:pt idx="2">
                  <c:v>12.743671379543494</c:v>
                </c:pt>
                <c:pt idx="3">
                  <c:v>12.698035095632946</c:v>
                </c:pt>
                <c:pt idx="4">
                  <c:v>12.700836945464593</c:v>
                </c:pt>
                <c:pt idx="5">
                  <c:v>12.613726478879979</c:v>
                </c:pt>
                <c:pt idx="6">
                  <c:v>12.533691026596934</c:v>
                </c:pt>
                <c:pt idx="7">
                  <c:v>12.32024652043272</c:v>
                </c:pt>
                <c:pt idx="8">
                  <c:v>11.824862697639185</c:v>
                </c:pt>
                <c:pt idx="9">
                  <c:v>11.754660941167232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8-4F92-B6EE-631C256B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48602"/>
        <c:axId val="2023078"/>
      </c:lineChart>
      <c:catAx>
        <c:axId val="3348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3078"/>
        <c:crosses val="autoZero"/>
        <c:auto val="1"/>
        <c:lblAlgn val="ctr"/>
        <c:lblOffset val="100"/>
        <c:noMultiLvlLbl val="1"/>
      </c:catAx>
      <c:valAx>
        <c:axId val="2023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486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409680</xdr:colOff>
      <xdr:row>12</xdr:row>
      <xdr:rowOff>81000</xdr:rowOff>
    </xdr:from>
    <xdr:to>
      <xdr:col>1</xdr:col>
      <xdr:colOff>1561680</xdr:colOff>
      <xdr:row>26</xdr:row>
      <xdr:rowOff>156960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438120</xdr:colOff>
      <xdr:row>43</xdr:row>
      <xdr:rowOff>138240</xdr:rowOff>
    </xdr:from>
    <xdr:to>
      <xdr:col>1</xdr:col>
      <xdr:colOff>1590120</xdr:colOff>
      <xdr:row>58</xdr:row>
      <xdr:rowOff>23760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447840</xdr:colOff>
      <xdr:row>9</xdr:row>
      <xdr:rowOff>166680</xdr:rowOff>
    </xdr:from>
    <xdr:to>
      <xdr:col>13</xdr:col>
      <xdr:colOff>2873300</xdr:colOff>
      <xdr:row>24</xdr:row>
      <xdr:rowOff>66240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409680</xdr:colOff>
      <xdr:row>83</xdr:row>
      <xdr:rowOff>81000</xdr:rowOff>
    </xdr:from>
    <xdr:to>
      <xdr:col>1</xdr:col>
      <xdr:colOff>1561680</xdr:colOff>
      <xdr:row>97</xdr:row>
      <xdr:rowOff>156960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438120</xdr:colOff>
      <xdr:row>114</xdr:row>
      <xdr:rowOff>138240</xdr:rowOff>
    </xdr:from>
    <xdr:to>
      <xdr:col>1</xdr:col>
      <xdr:colOff>1590120</xdr:colOff>
      <xdr:row>129</xdr:row>
      <xdr:rowOff>23760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457200</xdr:colOff>
      <xdr:row>77</xdr:row>
      <xdr:rowOff>166680</xdr:rowOff>
    </xdr:from>
    <xdr:to>
      <xdr:col>14</xdr:col>
      <xdr:colOff>28260</xdr:colOff>
      <xdr:row>94</xdr:row>
      <xdr:rowOff>18720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318240</xdr:colOff>
      <xdr:row>13</xdr:row>
      <xdr:rowOff>96480</xdr:rowOff>
    </xdr:from>
    <xdr:to>
      <xdr:col>18</xdr:col>
      <xdr:colOff>308519</xdr:colOff>
      <xdr:row>24</xdr:row>
      <xdr:rowOff>39960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383040</xdr:colOff>
      <xdr:row>0</xdr:row>
      <xdr:rowOff>178200</xdr:rowOff>
    </xdr:from>
    <xdr:to>
      <xdr:col>18</xdr:col>
      <xdr:colOff>373319</xdr:colOff>
      <xdr:row>11</xdr:row>
      <xdr:rowOff>87480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484920</xdr:colOff>
      <xdr:row>30</xdr:row>
      <xdr:rowOff>73800</xdr:rowOff>
    </xdr:from>
    <xdr:to>
      <xdr:col>16</xdr:col>
      <xdr:colOff>185400</xdr:colOff>
      <xdr:row>44</xdr:row>
      <xdr:rowOff>142200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647640</xdr:colOff>
      <xdr:row>0</xdr:row>
      <xdr:rowOff>117000</xdr:rowOff>
    </xdr:from>
    <xdr:to>
      <xdr:col>18</xdr:col>
      <xdr:colOff>428040</xdr:colOff>
      <xdr:row>15</xdr:row>
      <xdr:rowOff>149040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647640</xdr:colOff>
      <xdr:row>17</xdr:row>
      <xdr:rowOff>98280</xdr:rowOff>
    </xdr:from>
    <xdr:to>
      <xdr:col>16</xdr:col>
      <xdr:colOff>96840</xdr:colOff>
      <xdr:row>46</xdr:row>
      <xdr:rowOff>18720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190440</xdr:colOff>
      <xdr:row>17</xdr:row>
      <xdr:rowOff>125640</xdr:rowOff>
    </xdr:from>
    <xdr:to>
      <xdr:col>24</xdr:col>
      <xdr:colOff>37800</xdr:colOff>
      <xdr:row>46</xdr:row>
      <xdr:rowOff>9000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533520</xdr:colOff>
      <xdr:row>1</xdr:row>
      <xdr:rowOff>69480</xdr:rowOff>
    </xdr:from>
    <xdr:to>
      <xdr:col>26</xdr:col>
      <xdr:colOff>224641</xdr:colOff>
      <xdr:row>16</xdr:row>
      <xdr:rowOff>84240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478080</xdr:colOff>
      <xdr:row>18</xdr:row>
      <xdr:rowOff>151560</xdr:rowOff>
    </xdr:from>
    <xdr:to>
      <xdr:col>26</xdr:col>
      <xdr:colOff>180721</xdr:colOff>
      <xdr:row>33</xdr:row>
      <xdr:rowOff>172080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450432</xdr:colOff>
      <xdr:row>0</xdr:row>
      <xdr:rowOff>99060</xdr:rowOff>
    </xdr:from>
    <xdr:to>
      <xdr:col>11</xdr:col>
      <xdr:colOff>27951</xdr:colOff>
      <xdr:row>10</xdr:row>
      <xdr:rowOff>62440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95C6F3-BAD1-4FCF-A5FA-4ABD422D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032" y="99060"/>
          <a:ext cx="2625519" cy="1792180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11</xdr:row>
      <xdr:rowOff>18662</xdr:rowOff>
    </xdr:from>
    <xdr:to>
      <xdr:col>11</xdr:col>
      <xdr:colOff>53587</xdr:colOff>
      <xdr:row>21</xdr:row>
      <xdr:rowOff>37675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89834-8B6D-4578-8BE6-83B1C07F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2030342"/>
          <a:ext cx="2636767" cy="18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505262</xdr:colOff>
      <xdr:row>22</xdr:row>
      <xdr:rowOff>15240</xdr:rowOff>
    </xdr:from>
    <xdr:to>
      <xdr:col>10</xdr:col>
      <xdr:colOff>605187</xdr:colOff>
      <xdr:row>32</xdr:row>
      <xdr:rowOff>107741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A1E3FD-E183-4407-BAF8-E2FDD79B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862" y="4038600"/>
          <a:ext cx="2538325" cy="192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opLeftCell="A16" zoomScaleNormal="100" workbookViewId="0">
      <selection activeCell="J41" sqref="J41"/>
    </sheetView>
  </sheetViews>
  <sheetFormatPr baseColWidth="10" defaultColWidth="8.83203125" defaultRowHeight="15" x14ac:dyDescent="0.2"/>
  <cols>
    <col min="1" max="1" width="50.6640625" style="2"/>
    <col min="2" max="2" width="31.83203125" style="2"/>
    <col min="3" max="3" width="13.1640625" style="2"/>
    <col min="4" max="13" width="8.5" style="2"/>
    <col min="14" max="14" width="40.83203125" style="2" customWidth="1"/>
    <col min="15" max="15" width="8.5" style="2"/>
    <col min="16" max="16" width="13.83203125" style="2"/>
    <col min="17" max="17" width="15.83203125" style="2"/>
    <col min="18" max="18" width="20.1640625" style="2"/>
    <col min="19" max="19" width="15.33203125" style="2"/>
    <col min="20" max="20" width="18.33203125" style="2"/>
    <col min="21" max="1025" width="8.5" style="2"/>
    <col min="1026" max="16384" width="8.83203125" style="2"/>
  </cols>
  <sheetData>
    <row r="1" spans="1:20" x14ac:dyDescent="0.2">
      <c r="A1" s="1" t="s">
        <v>0</v>
      </c>
      <c r="B1" s="2" t="s">
        <v>1</v>
      </c>
      <c r="N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">
      <c r="A2" s="2" t="s">
        <v>8</v>
      </c>
      <c r="B2" s="2" t="s">
        <v>9</v>
      </c>
      <c r="C2" s="2">
        <v>256</v>
      </c>
      <c r="D2" s="2">
        <f t="shared" ref="D2:K2" si="0">C2-32</f>
        <v>224</v>
      </c>
      <c r="E2" s="2">
        <f t="shared" si="0"/>
        <v>192</v>
      </c>
      <c r="F2" s="2">
        <f t="shared" si="0"/>
        <v>160</v>
      </c>
      <c r="G2" s="2">
        <f t="shared" si="0"/>
        <v>128</v>
      </c>
      <c r="H2" s="2">
        <f t="shared" si="0"/>
        <v>96</v>
      </c>
      <c r="I2" s="2">
        <f t="shared" si="0"/>
        <v>64</v>
      </c>
      <c r="J2" s="2">
        <f t="shared" si="0"/>
        <v>32</v>
      </c>
      <c r="K2" s="2">
        <f t="shared" si="0"/>
        <v>0</v>
      </c>
      <c r="N2" s="2" t="s">
        <v>10</v>
      </c>
      <c r="P2" s="2">
        <v>1</v>
      </c>
      <c r="Q2" s="2">
        <v>209.56399999999999</v>
      </c>
      <c r="R2" s="2">
        <v>856.30100000000004</v>
      </c>
      <c r="S2" s="2">
        <v>96.676699999999997</v>
      </c>
      <c r="T2" s="2">
        <v>96.676699999999997</v>
      </c>
    </row>
    <row r="3" spans="1:20" x14ac:dyDescent="0.2">
      <c r="A3" s="2" t="s">
        <v>11</v>
      </c>
      <c r="B3" s="2">
        <v>1</v>
      </c>
      <c r="C3" s="2">
        <v>9.5998599999999996</v>
      </c>
      <c r="D3" s="2">
        <v>9.5998300000000008</v>
      </c>
      <c r="E3" s="2">
        <v>9.5998599999999996</v>
      </c>
      <c r="F3" s="2">
        <v>9.5998599999999996</v>
      </c>
      <c r="G3" s="3">
        <v>9.5998599999999996</v>
      </c>
      <c r="H3" s="2">
        <v>9.5998599999999996</v>
      </c>
      <c r="I3" s="2">
        <v>9.59985</v>
      </c>
      <c r="J3" s="2">
        <v>9.5998599999999996</v>
      </c>
      <c r="K3" s="2">
        <v>9.5998599999999996</v>
      </c>
      <c r="N3" s="2" t="s">
        <v>12</v>
      </c>
      <c r="P3" s="2">
        <v>2</v>
      </c>
      <c r="Q3" s="2">
        <v>209.72300000000001</v>
      </c>
      <c r="R3" s="2">
        <v>856.25699999999995</v>
      </c>
      <c r="S3" s="2">
        <v>96.676699999999997</v>
      </c>
      <c r="T3" s="2">
        <v>96.676699999999997</v>
      </c>
    </row>
    <row r="4" spans="1:20" x14ac:dyDescent="0.2">
      <c r="A4" s="2" t="s">
        <v>13</v>
      </c>
      <c r="B4" s="2">
        <v>2</v>
      </c>
      <c r="C4" s="2">
        <v>18.309999999999999</v>
      </c>
      <c r="D4" s="2">
        <v>16.3597</v>
      </c>
      <c r="E4" s="2">
        <v>14.7852</v>
      </c>
      <c r="F4" s="2">
        <v>13.487</v>
      </c>
      <c r="G4" s="3">
        <v>12.398400000000001</v>
      </c>
      <c r="H4" s="2">
        <v>11.472300000000001</v>
      </c>
      <c r="I4" s="2">
        <v>10.675000000000001</v>
      </c>
      <c r="J4" s="2">
        <v>9.9812399999999997</v>
      </c>
      <c r="K4" s="2">
        <v>9.5998599999999996</v>
      </c>
      <c r="N4" s="2" t="s">
        <v>14</v>
      </c>
      <c r="P4" s="2">
        <v>3</v>
      </c>
      <c r="Q4" s="2">
        <v>209.66300000000001</v>
      </c>
      <c r="R4" s="2">
        <v>856.34299999999996</v>
      </c>
      <c r="S4" s="2">
        <v>96.676699999999997</v>
      </c>
      <c r="T4" s="2">
        <v>96.676699999999997</v>
      </c>
    </row>
    <row r="5" spans="1:20" x14ac:dyDescent="0.2">
      <c r="B5" s="2">
        <v>3</v>
      </c>
      <c r="C5" s="2">
        <v>27.909500000000001</v>
      </c>
      <c r="D5" s="2">
        <v>25.959399999999999</v>
      </c>
      <c r="E5" s="2">
        <v>24.384799999999998</v>
      </c>
      <c r="F5" s="2">
        <v>23.0867</v>
      </c>
      <c r="G5" s="3">
        <v>20.770900000000001</v>
      </c>
      <c r="H5" s="2">
        <v>15.7461</v>
      </c>
      <c r="I5" s="2">
        <v>12.7576</v>
      </c>
      <c r="J5" s="2">
        <v>10.7494</v>
      </c>
      <c r="K5" s="2">
        <v>9.5999199999999991</v>
      </c>
      <c r="P5" s="2">
        <v>4</v>
      </c>
      <c r="Q5" s="2">
        <v>209.726</v>
      </c>
      <c r="R5" s="2">
        <v>856.25</v>
      </c>
      <c r="S5" s="2">
        <v>96.676699999999997</v>
      </c>
      <c r="T5" s="2">
        <v>96.676699999999997</v>
      </c>
    </row>
    <row r="6" spans="1:20" x14ac:dyDescent="0.2">
      <c r="B6" s="2">
        <v>4</v>
      </c>
      <c r="C6" s="2">
        <v>36.619999999999997</v>
      </c>
      <c r="D6" s="2">
        <v>32.7196</v>
      </c>
      <c r="E6" s="2">
        <v>29.570399999999999</v>
      </c>
      <c r="F6" s="2">
        <v>27.078299999999999</v>
      </c>
      <c r="G6" s="3">
        <v>22.344100000000001</v>
      </c>
      <c r="H6" s="2">
        <v>24.228200000000001</v>
      </c>
      <c r="I6" s="2">
        <v>16.327999999999999</v>
      </c>
      <c r="J6" s="2">
        <v>11.767200000000001</v>
      </c>
      <c r="K6" s="2">
        <v>9.5999400000000001</v>
      </c>
      <c r="P6" s="2">
        <v>5</v>
      </c>
      <c r="Q6" s="2">
        <v>209.65199999999999</v>
      </c>
      <c r="R6" s="2">
        <v>856.38599999999997</v>
      </c>
      <c r="S6" s="2">
        <v>96.676699999999997</v>
      </c>
      <c r="T6" s="2">
        <v>96.676699999999997</v>
      </c>
    </row>
    <row r="7" spans="1:20" x14ac:dyDescent="0.2">
      <c r="B7" s="2">
        <v>5</v>
      </c>
      <c r="C7" s="2">
        <v>43.454000000000001</v>
      </c>
      <c r="D7" s="2">
        <v>42.319400000000002</v>
      </c>
      <c r="E7" s="2">
        <v>35.325000000000003</v>
      </c>
      <c r="F7" s="2">
        <v>32.8277</v>
      </c>
      <c r="G7" s="3">
        <v>29.543600000000001</v>
      </c>
      <c r="H7" s="2">
        <v>21.959900000000001</v>
      </c>
      <c r="I7" s="2">
        <v>24.0289</v>
      </c>
      <c r="J7" s="2">
        <v>13.0762</v>
      </c>
      <c r="K7" s="2">
        <v>9.5999400000000001</v>
      </c>
      <c r="P7" s="2">
        <v>6</v>
      </c>
      <c r="Q7" s="2">
        <v>209.708</v>
      </c>
      <c r="R7" s="2">
        <v>856.33100000000002</v>
      </c>
      <c r="S7" s="2">
        <v>96.676699999999997</v>
      </c>
      <c r="T7" s="2">
        <v>103.343</v>
      </c>
    </row>
    <row r="8" spans="1:20" x14ac:dyDescent="0.2">
      <c r="B8" s="2">
        <v>6</v>
      </c>
      <c r="C8" s="2">
        <v>54.930300000000003</v>
      </c>
      <c r="D8" s="2">
        <v>49.079799999999999</v>
      </c>
      <c r="E8" s="2">
        <v>41.122599999999998</v>
      </c>
      <c r="F8" s="2">
        <v>32.416800000000002</v>
      </c>
      <c r="G8" s="3">
        <v>28.806000000000001</v>
      </c>
      <c r="H8" s="2">
        <v>21.9603</v>
      </c>
      <c r="I8" s="2">
        <v>18.3186</v>
      </c>
      <c r="J8" s="2">
        <v>12.9306</v>
      </c>
      <c r="K8" s="2">
        <v>10.88</v>
      </c>
      <c r="P8" s="2">
        <v>7</v>
      </c>
      <c r="Q8" s="2">
        <v>209.69</v>
      </c>
      <c r="R8" s="2">
        <v>856.38599999999997</v>
      </c>
      <c r="S8" s="2">
        <v>96.676699999999997</v>
      </c>
      <c r="T8" s="2">
        <v>103.343</v>
      </c>
    </row>
    <row r="9" spans="1:20" x14ac:dyDescent="0.2">
      <c r="B9" s="2">
        <v>7</v>
      </c>
      <c r="C9" s="2">
        <v>64.53</v>
      </c>
      <c r="D9" s="2">
        <v>58.679600000000001</v>
      </c>
      <c r="E9" s="2">
        <v>50.720500000000001</v>
      </c>
      <c r="F9" s="2">
        <v>38.032400000000003</v>
      </c>
      <c r="G9" s="3">
        <v>36.680199999999999</v>
      </c>
      <c r="H9" s="2">
        <v>30.828600000000002</v>
      </c>
      <c r="I9" s="2">
        <v>23.3978</v>
      </c>
      <c r="J9" s="2">
        <v>15.9574</v>
      </c>
      <c r="K9" s="2">
        <v>10.742800000000001</v>
      </c>
      <c r="P9" s="2">
        <v>8</v>
      </c>
      <c r="Q9" s="2">
        <v>209.54300000000001</v>
      </c>
      <c r="R9" s="2">
        <v>856.33699999999999</v>
      </c>
      <c r="S9" s="2">
        <v>96.676699999999997</v>
      </c>
      <c r="T9" s="2">
        <v>103.343</v>
      </c>
    </row>
    <row r="10" spans="1:20" x14ac:dyDescent="0.2">
      <c r="B10" s="2">
        <v>8</v>
      </c>
      <c r="C10" s="2">
        <v>73.240899999999996</v>
      </c>
      <c r="D10" s="2">
        <v>63.955100000000002</v>
      </c>
      <c r="E10" s="2">
        <v>56.395699999999998</v>
      </c>
      <c r="F10" s="2">
        <v>47.447299999999998</v>
      </c>
      <c r="G10" s="3">
        <v>37.612099999999998</v>
      </c>
      <c r="H10" s="2">
        <v>31.036100000000001</v>
      </c>
      <c r="I10" s="2">
        <v>23.230599999999999</v>
      </c>
      <c r="J10" s="2">
        <v>15.1753</v>
      </c>
      <c r="K10" s="2">
        <v>11.2</v>
      </c>
      <c r="P10" s="2">
        <v>9</v>
      </c>
      <c r="Q10" s="2">
        <v>209.76599999999999</v>
      </c>
      <c r="R10" s="2">
        <v>856.27300000000002</v>
      </c>
      <c r="S10" s="2">
        <v>96.676699999999997</v>
      </c>
      <c r="T10" s="2">
        <v>103.343</v>
      </c>
    </row>
    <row r="11" spans="1:20" x14ac:dyDescent="0.2">
      <c r="B11" s="2">
        <v>9</v>
      </c>
      <c r="C11" s="2">
        <v>82.840299999999999</v>
      </c>
      <c r="D11" s="2">
        <v>73.437399999999997</v>
      </c>
      <c r="E11" s="2">
        <v>62.395600000000002</v>
      </c>
      <c r="F11" s="2">
        <v>52.236699999999999</v>
      </c>
      <c r="G11" s="3">
        <v>44.120699999999999</v>
      </c>
      <c r="H11" s="2">
        <v>31.207599999999999</v>
      </c>
      <c r="I11" s="2">
        <v>22.477399999999999</v>
      </c>
      <c r="J11" s="2">
        <v>15.472300000000001</v>
      </c>
      <c r="K11" s="2">
        <v>11.9998</v>
      </c>
      <c r="P11" s="2">
        <v>10</v>
      </c>
      <c r="Q11" s="2">
        <v>209.74799999999999</v>
      </c>
      <c r="R11" s="2">
        <v>909.67700000000002</v>
      </c>
      <c r="S11" s="2">
        <v>96.676699999999997</v>
      </c>
      <c r="T11" s="2">
        <v>110.01</v>
      </c>
    </row>
    <row r="12" spans="1:20" x14ac:dyDescent="0.2">
      <c r="B12" s="2">
        <v>10</v>
      </c>
      <c r="C12" s="2">
        <v>91.550899999999999</v>
      </c>
      <c r="D12" s="2">
        <v>75.561999999999998</v>
      </c>
      <c r="E12" s="2">
        <v>64.519800000000004</v>
      </c>
      <c r="F12" s="2">
        <v>54.136099999999999</v>
      </c>
      <c r="G12" s="3">
        <v>45.519500000000001</v>
      </c>
      <c r="H12" s="2">
        <v>31.1876</v>
      </c>
      <c r="I12" s="2">
        <v>23.914000000000001</v>
      </c>
      <c r="J12" s="2">
        <v>16.532699999999998</v>
      </c>
      <c r="K12" s="2">
        <v>12.853300000000001</v>
      </c>
      <c r="P12" s="2">
        <v>11</v>
      </c>
      <c r="Q12" s="2">
        <v>209.76300000000001</v>
      </c>
      <c r="R12" s="2">
        <v>909.67600000000004</v>
      </c>
      <c r="S12" s="2">
        <v>96.676699999999997</v>
      </c>
      <c r="T12" s="2">
        <v>110.01</v>
      </c>
    </row>
    <row r="13" spans="1:20" x14ac:dyDescent="0.2">
      <c r="B13" s="2">
        <v>11</v>
      </c>
      <c r="C13" s="2">
        <v>97.888099999999994</v>
      </c>
      <c r="D13" s="2">
        <v>82.650099999999995</v>
      </c>
      <c r="E13" s="2">
        <v>69.411699999999996</v>
      </c>
      <c r="F13" s="2">
        <v>63.3474</v>
      </c>
      <c r="G13" s="3">
        <v>52.722700000000003</v>
      </c>
      <c r="H13" s="2">
        <v>34.742899999999999</v>
      </c>
      <c r="I13" s="2">
        <v>24.262899999999998</v>
      </c>
      <c r="J13" s="2">
        <v>16.747599999999998</v>
      </c>
      <c r="K13" s="2">
        <v>12.945399999999999</v>
      </c>
      <c r="P13" s="2">
        <v>12</v>
      </c>
      <c r="Q13" s="2">
        <v>209.74100000000001</v>
      </c>
      <c r="R13" s="2">
        <v>909.63400000000001</v>
      </c>
      <c r="S13" s="2">
        <v>96.676699999999997</v>
      </c>
      <c r="T13" s="2">
        <v>110.01</v>
      </c>
    </row>
    <row r="14" spans="1:20" x14ac:dyDescent="0.2">
      <c r="B14" s="2">
        <v>12</v>
      </c>
      <c r="C14" s="2">
        <v>109.861</v>
      </c>
      <c r="D14" s="2">
        <v>88.272099999999995</v>
      </c>
      <c r="E14" s="2">
        <v>78.369500000000002</v>
      </c>
      <c r="F14" s="2">
        <v>63.386600000000001</v>
      </c>
      <c r="G14" s="3">
        <v>53.971499999999999</v>
      </c>
      <c r="H14" s="2">
        <v>35.622700000000002</v>
      </c>
      <c r="I14" s="2">
        <v>25.463000000000001</v>
      </c>
      <c r="J14" s="2">
        <v>17.271100000000001</v>
      </c>
      <c r="K14" s="2">
        <v>13.44</v>
      </c>
      <c r="P14" s="2">
        <v>13</v>
      </c>
      <c r="Q14" s="2">
        <v>209.69200000000001</v>
      </c>
      <c r="R14" s="2">
        <v>1106.8800000000001</v>
      </c>
      <c r="S14" s="2">
        <v>96.676699999999997</v>
      </c>
      <c r="T14" s="2">
        <v>110.01</v>
      </c>
    </row>
    <row r="15" spans="1:20" x14ac:dyDescent="0.2">
      <c r="B15" s="2">
        <v>13</v>
      </c>
      <c r="C15" s="2">
        <v>119.461</v>
      </c>
      <c r="D15" s="2">
        <v>101.52200000000001</v>
      </c>
      <c r="E15" s="2">
        <v>83.888999999999996</v>
      </c>
      <c r="F15" s="2">
        <v>62.211100000000002</v>
      </c>
      <c r="G15" s="3">
        <v>53.0124</v>
      </c>
      <c r="H15" s="2">
        <v>37.145000000000003</v>
      </c>
      <c r="I15" s="2">
        <v>26.3277</v>
      </c>
      <c r="J15" s="2">
        <v>18.099599999999999</v>
      </c>
      <c r="K15" s="2">
        <v>14.055300000000001</v>
      </c>
      <c r="P15" s="2">
        <v>14</v>
      </c>
      <c r="Q15" s="2">
        <v>209.72900000000001</v>
      </c>
      <c r="R15" s="2">
        <v>909.69</v>
      </c>
      <c r="S15" s="2">
        <v>96.676699999999997</v>
      </c>
      <c r="T15" s="2">
        <v>116.67700000000001</v>
      </c>
    </row>
    <row r="16" spans="1:20" x14ac:dyDescent="0.2">
      <c r="B16" s="2">
        <v>14</v>
      </c>
      <c r="C16" s="2">
        <v>128.172</v>
      </c>
      <c r="D16" s="2">
        <v>100.33199999999999</v>
      </c>
      <c r="E16" s="2">
        <v>87.351200000000006</v>
      </c>
      <c r="F16" s="2">
        <v>64.694000000000003</v>
      </c>
      <c r="G16" s="3">
        <v>50.906999999999996</v>
      </c>
      <c r="H16" s="2">
        <v>37.237000000000002</v>
      </c>
      <c r="I16" s="2">
        <v>27.2483</v>
      </c>
      <c r="J16" s="2">
        <v>17.5641</v>
      </c>
      <c r="K16" s="2">
        <v>14.6883</v>
      </c>
      <c r="P16" s="2">
        <v>15</v>
      </c>
      <c r="Q16" s="2">
        <v>209.65700000000001</v>
      </c>
      <c r="R16" s="2">
        <v>909.74</v>
      </c>
      <c r="S16" s="2">
        <v>96.676699999999997</v>
      </c>
      <c r="T16" s="2">
        <v>116.67700000000001</v>
      </c>
    </row>
    <row r="17" spans="2:20" x14ac:dyDescent="0.2">
      <c r="B17" s="2">
        <v>15</v>
      </c>
      <c r="C17" s="2">
        <v>137.77099999999999</v>
      </c>
      <c r="D17" s="2">
        <v>107.40600000000001</v>
      </c>
      <c r="E17" s="2">
        <v>94.369100000000003</v>
      </c>
      <c r="F17" s="2">
        <v>73.485900000000001</v>
      </c>
      <c r="G17" s="3">
        <v>52.375999999999998</v>
      </c>
      <c r="H17" s="2">
        <v>36.457799999999999</v>
      </c>
      <c r="I17" s="2">
        <v>27.478100000000001</v>
      </c>
      <c r="J17" s="2">
        <v>19.383299999999998</v>
      </c>
      <c r="K17" s="2">
        <v>14.948600000000001</v>
      </c>
      <c r="P17" s="2">
        <v>16</v>
      </c>
      <c r="Q17" s="2">
        <v>209.62200000000001</v>
      </c>
      <c r="R17" s="2">
        <v>909.69899999999996</v>
      </c>
      <c r="S17" s="2">
        <v>96.676699999999997</v>
      </c>
      <c r="T17" s="2">
        <v>116.67700000000001</v>
      </c>
    </row>
    <row r="18" spans="2:20" x14ac:dyDescent="0.2">
      <c r="B18" s="2">
        <v>16</v>
      </c>
      <c r="C18" s="2">
        <v>140.499</v>
      </c>
      <c r="D18" s="2">
        <v>111.602</v>
      </c>
      <c r="E18" s="2">
        <v>96.515299999999996</v>
      </c>
      <c r="F18" s="2">
        <v>73.280699999999996</v>
      </c>
      <c r="G18" s="3">
        <v>52.348700000000001</v>
      </c>
      <c r="H18" s="2">
        <v>37.302100000000003</v>
      </c>
      <c r="I18" s="2">
        <v>28.197900000000001</v>
      </c>
      <c r="J18" s="2">
        <v>20.158300000000001</v>
      </c>
      <c r="K18" s="2">
        <v>15.3828</v>
      </c>
      <c r="P18" s="2">
        <v>17</v>
      </c>
      <c r="Q18" s="2">
        <v>209.643</v>
      </c>
      <c r="R18" s="2">
        <v>856.44799999999998</v>
      </c>
      <c r="S18" s="2">
        <v>96.676699999999997</v>
      </c>
      <c r="T18" s="2">
        <v>116.67700000000001</v>
      </c>
    </row>
    <row r="19" spans="2:20" x14ac:dyDescent="0.2">
      <c r="B19" s="2">
        <v>17</v>
      </c>
      <c r="C19" s="2">
        <v>152.81800000000001</v>
      </c>
      <c r="D19" s="2">
        <v>123.78</v>
      </c>
      <c r="E19" s="2">
        <v>98.6952</v>
      </c>
      <c r="F19" s="2">
        <v>75.683999999999997</v>
      </c>
      <c r="G19" s="3">
        <v>51.832700000000003</v>
      </c>
      <c r="H19" s="2">
        <v>37.443600000000004</v>
      </c>
      <c r="I19" s="2">
        <v>28.698599999999999</v>
      </c>
      <c r="J19" s="2">
        <v>20.707699999999999</v>
      </c>
      <c r="K19" s="2">
        <v>15.877000000000001</v>
      </c>
      <c r="P19" s="2">
        <v>18</v>
      </c>
      <c r="Q19" s="2">
        <v>209.64099999999999</v>
      </c>
      <c r="R19" s="2">
        <v>910.16899999999998</v>
      </c>
      <c r="S19" s="2">
        <v>96.676699999999997</v>
      </c>
      <c r="T19" s="2">
        <v>156.67699999999999</v>
      </c>
    </row>
    <row r="20" spans="2:20" x14ac:dyDescent="0.2">
      <c r="B20" s="2">
        <v>18</v>
      </c>
      <c r="C20" s="2">
        <v>164.792</v>
      </c>
      <c r="D20" s="2">
        <v>124.274</v>
      </c>
      <c r="E20" s="2">
        <v>105.624</v>
      </c>
      <c r="F20" s="2">
        <v>73.243499999999997</v>
      </c>
      <c r="G20" s="3">
        <v>48.538800000000002</v>
      </c>
      <c r="H20" s="2">
        <v>38.200000000000003</v>
      </c>
      <c r="I20" s="2">
        <v>29.460699999999999</v>
      </c>
      <c r="J20" s="2">
        <v>21.364899999999999</v>
      </c>
      <c r="K20" s="2">
        <v>16.378900000000002</v>
      </c>
      <c r="P20" s="2">
        <v>19</v>
      </c>
      <c r="Q20" s="2">
        <v>209.69800000000001</v>
      </c>
      <c r="R20" s="2">
        <v>910.06899999999996</v>
      </c>
      <c r="S20" s="2">
        <v>96.676699999999997</v>
      </c>
      <c r="T20" s="2">
        <v>156.67699999999999</v>
      </c>
    </row>
    <row r="21" spans="2:20" x14ac:dyDescent="0.2">
      <c r="B21" s="2">
        <v>19</v>
      </c>
      <c r="C21" s="2">
        <v>160.29300000000001</v>
      </c>
      <c r="D21" s="2">
        <v>129.113</v>
      </c>
      <c r="E21" s="2">
        <v>112.79</v>
      </c>
      <c r="F21" s="2">
        <v>75.425399999999996</v>
      </c>
      <c r="G21" s="3">
        <v>54.759700000000002</v>
      </c>
      <c r="H21" s="2">
        <v>38.392800000000001</v>
      </c>
      <c r="I21" s="2">
        <v>29.6936</v>
      </c>
      <c r="J21" s="2">
        <v>21.722799999999999</v>
      </c>
      <c r="K21" s="2">
        <v>16.66</v>
      </c>
      <c r="P21" s="2">
        <v>20</v>
      </c>
      <c r="Q21" s="2">
        <v>209.727</v>
      </c>
      <c r="R21" s="2">
        <v>910.06899999999996</v>
      </c>
      <c r="S21" s="2">
        <v>96.676699999999997</v>
      </c>
      <c r="T21" s="2">
        <v>156.67699999999999</v>
      </c>
    </row>
    <row r="22" spans="2:20" x14ac:dyDescent="0.2">
      <c r="B22" s="2">
        <v>20</v>
      </c>
      <c r="C22" s="2">
        <v>177.41800000000001</v>
      </c>
      <c r="D22" s="2">
        <v>140.93299999999999</v>
      </c>
      <c r="E22" s="2">
        <v>114.27</v>
      </c>
      <c r="F22" s="2">
        <v>76.833200000000005</v>
      </c>
      <c r="G22" s="3">
        <v>56.025500000000001</v>
      </c>
      <c r="H22" s="2">
        <v>39.547400000000003</v>
      </c>
      <c r="I22" s="2">
        <v>30.230799999999999</v>
      </c>
      <c r="J22" s="2">
        <v>22.203399999999998</v>
      </c>
      <c r="K22" s="2">
        <v>17.036200000000001</v>
      </c>
      <c r="P22" s="2">
        <v>21</v>
      </c>
      <c r="Q22" s="2">
        <v>209.666</v>
      </c>
      <c r="R22" s="2">
        <v>1166.8499999999999</v>
      </c>
      <c r="S22" s="2">
        <v>96.676699999999997</v>
      </c>
      <c r="T22" s="2">
        <v>156.67699999999999</v>
      </c>
    </row>
    <row r="23" spans="2:20" x14ac:dyDescent="0.2">
      <c r="B23" s="2">
        <v>21</v>
      </c>
      <c r="C23" s="2">
        <v>187.09200000000001</v>
      </c>
      <c r="D23" s="2">
        <v>148.637</v>
      </c>
      <c r="E23" s="2">
        <v>113.851</v>
      </c>
      <c r="F23" s="2">
        <v>75.826999999999998</v>
      </c>
      <c r="G23" s="3">
        <v>53.228299999999997</v>
      </c>
      <c r="H23" s="2">
        <v>40.145200000000003</v>
      </c>
      <c r="I23" s="2">
        <v>30.808900000000001</v>
      </c>
      <c r="J23" s="2">
        <v>22.755600000000001</v>
      </c>
      <c r="K23" s="2">
        <v>17.447600000000001</v>
      </c>
      <c r="P23" s="2">
        <v>22</v>
      </c>
      <c r="Q23" s="2">
        <v>209.74600000000001</v>
      </c>
      <c r="R23" s="2">
        <v>1467.91</v>
      </c>
      <c r="S23" s="2">
        <v>96.676699999999997</v>
      </c>
      <c r="T23" s="2">
        <v>163.34299999999999</v>
      </c>
    </row>
    <row r="24" spans="2:20" x14ac:dyDescent="0.2">
      <c r="B24" s="2">
        <v>22</v>
      </c>
      <c r="C24" s="2">
        <v>201.77099999999999</v>
      </c>
      <c r="D24" s="2">
        <v>146.29599999999999</v>
      </c>
      <c r="E24" s="2">
        <v>110.49</v>
      </c>
      <c r="F24" s="2">
        <v>74.543099999999995</v>
      </c>
      <c r="G24" s="3">
        <v>49.265500000000003</v>
      </c>
      <c r="H24" s="2">
        <v>40.537999999999997</v>
      </c>
      <c r="I24" s="2">
        <v>32.378900000000002</v>
      </c>
      <c r="J24" s="2">
        <v>23.231300000000001</v>
      </c>
      <c r="K24" s="2">
        <v>17.856000000000002</v>
      </c>
      <c r="P24" s="2">
        <v>23</v>
      </c>
      <c r="Q24" s="2">
        <v>209.749</v>
      </c>
      <c r="R24" s="2">
        <v>1467.99</v>
      </c>
      <c r="S24" s="2">
        <v>96.676699999999997</v>
      </c>
      <c r="T24" s="2">
        <v>163.34299999999999</v>
      </c>
    </row>
    <row r="25" spans="2:20" x14ac:dyDescent="0.2">
      <c r="B25" s="2">
        <v>23</v>
      </c>
      <c r="C25" s="2">
        <v>211.001</v>
      </c>
      <c r="D25" s="2">
        <v>158.69</v>
      </c>
      <c r="E25" s="2">
        <v>111.002</v>
      </c>
      <c r="F25" s="2">
        <v>81.364500000000007</v>
      </c>
      <c r="G25" s="3">
        <v>50.882800000000003</v>
      </c>
      <c r="H25" s="2">
        <v>40.498699999999999</v>
      </c>
      <c r="I25" s="2">
        <v>31.895600000000002</v>
      </c>
      <c r="J25" s="2">
        <v>22.328800000000001</v>
      </c>
      <c r="K25" s="2">
        <v>18.1328</v>
      </c>
      <c r="P25" s="2">
        <v>24</v>
      </c>
      <c r="Q25" s="2">
        <v>209.69300000000001</v>
      </c>
      <c r="R25" s="2">
        <v>927.66600000000005</v>
      </c>
      <c r="S25" s="2">
        <v>96.676699999999997</v>
      </c>
      <c r="T25" s="2">
        <v>163.34299999999999</v>
      </c>
    </row>
    <row r="26" spans="2:20" x14ac:dyDescent="0.2">
      <c r="B26" s="2">
        <v>24</v>
      </c>
      <c r="C26" s="2">
        <v>216.85900000000001</v>
      </c>
      <c r="D26" s="2">
        <v>153.71199999999999</v>
      </c>
      <c r="E26" s="2">
        <v>114.934</v>
      </c>
      <c r="F26" s="2">
        <v>75.916300000000007</v>
      </c>
      <c r="G26" s="3">
        <v>43.121499999999997</v>
      </c>
      <c r="H26" s="2">
        <v>41.782600000000002</v>
      </c>
      <c r="I26" s="2">
        <v>32.495899999999999</v>
      </c>
      <c r="J26" s="2">
        <v>24.145099999999999</v>
      </c>
      <c r="K26" s="2">
        <v>18.461600000000001</v>
      </c>
      <c r="P26" s="2">
        <v>25</v>
      </c>
      <c r="Q26" s="2">
        <v>209.643</v>
      </c>
      <c r="R26" s="2">
        <v>1705.74</v>
      </c>
      <c r="S26" s="2">
        <v>96.676699999999997</v>
      </c>
      <c r="T26" s="2">
        <v>163.34299999999999</v>
      </c>
    </row>
    <row r="27" spans="2:20" x14ac:dyDescent="0.2">
      <c r="B27" s="2">
        <v>25</v>
      </c>
      <c r="C27" s="2">
        <v>226.54900000000001</v>
      </c>
      <c r="D27" s="2">
        <v>169.63499999999999</v>
      </c>
      <c r="E27" s="2">
        <v>117.39700000000001</v>
      </c>
      <c r="F27" s="2">
        <v>76.53</v>
      </c>
      <c r="G27" s="3">
        <v>48.627400000000002</v>
      </c>
      <c r="H27" s="2">
        <v>41.607399999999998</v>
      </c>
      <c r="I27" s="2">
        <v>32.8752</v>
      </c>
      <c r="J27" s="2">
        <v>24.591699999999999</v>
      </c>
      <c r="K27" s="2">
        <v>18.813600000000001</v>
      </c>
      <c r="P27" s="2">
        <v>26</v>
      </c>
      <c r="Q27" s="2">
        <v>209.703</v>
      </c>
      <c r="R27" s="2">
        <v>1705.76</v>
      </c>
      <c r="S27" s="2">
        <v>96.676699999999997</v>
      </c>
      <c r="T27" s="2">
        <v>163.34299999999999</v>
      </c>
    </row>
    <row r="28" spans="2:20" x14ac:dyDescent="0.2">
      <c r="B28" s="2">
        <v>26</v>
      </c>
      <c r="C28" s="2">
        <v>235.90700000000001</v>
      </c>
      <c r="D28" s="2">
        <v>164.38399999999999</v>
      </c>
      <c r="E28" s="2">
        <v>119.119</v>
      </c>
      <c r="F28" s="2">
        <v>73.540099999999995</v>
      </c>
      <c r="G28" s="3">
        <v>46.999099999999999</v>
      </c>
      <c r="H28" s="2">
        <v>42.7151</v>
      </c>
      <c r="I28" s="2">
        <v>33.271700000000003</v>
      </c>
      <c r="J28" s="2">
        <v>25.046700000000001</v>
      </c>
      <c r="K28" s="2">
        <v>19.161100000000001</v>
      </c>
      <c r="P28" s="2">
        <v>27</v>
      </c>
      <c r="Q28" s="2">
        <v>209.61099999999999</v>
      </c>
      <c r="R28" s="2">
        <v>963.37300000000005</v>
      </c>
      <c r="S28" s="2">
        <v>96.676699999999997</v>
      </c>
      <c r="T28" s="2">
        <v>170.01</v>
      </c>
    </row>
    <row r="29" spans="2:20" x14ac:dyDescent="0.2">
      <c r="B29" s="2">
        <v>27</v>
      </c>
      <c r="C29" s="2">
        <v>242.60400000000001</v>
      </c>
      <c r="D29" s="2">
        <v>178.09399999999999</v>
      </c>
      <c r="E29" s="2">
        <v>120.613</v>
      </c>
      <c r="F29" s="2">
        <v>74.224500000000006</v>
      </c>
      <c r="G29" s="3">
        <v>49.703000000000003</v>
      </c>
      <c r="H29" s="2">
        <v>40.8508</v>
      </c>
      <c r="I29" s="2">
        <v>33.728200000000001</v>
      </c>
      <c r="J29" s="2">
        <v>25.366399999999999</v>
      </c>
      <c r="K29" s="2">
        <v>19.418900000000001</v>
      </c>
      <c r="P29" s="2">
        <v>28</v>
      </c>
      <c r="Q29" s="2">
        <v>209.69300000000001</v>
      </c>
      <c r="R29" s="2">
        <v>963.40200000000004</v>
      </c>
      <c r="S29" s="2">
        <v>96.676699999999997</v>
      </c>
      <c r="T29" s="2">
        <v>170.01</v>
      </c>
    </row>
    <row r="30" spans="2:20" x14ac:dyDescent="0.2">
      <c r="B30" s="2">
        <v>28</v>
      </c>
      <c r="C30" s="2">
        <v>254.22200000000001</v>
      </c>
      <c r="D30" s="2">
        <v>177.571</v>
      </c>
      <c r="E30" s="2">
        <v>118.04</v>
      </c>
      <c r="F30" s="2">
        <v>77.245599999999996</v>
      </c>
      <c r="G30" s="3">
        <v>51.619900000000001</v>
      </c>
      <c r="H30" s="2">
        <v>42.466200000000001</v>
      </c>
      <c r="I30" s="2">
        <v>34.211399999999998</v>
      </c>
      <c r="J30" s="2">
        <v>25.731000000000002</v>
      </c>
      <c r="K30" s="2">
        <v>19.71</v>
      </c>
      <c r="P30" s="2">
        <v>29</v>
      </c>
      <c r="Q30" s="2">
        <v>209.69300000000001</v>
      </c>
      <c r="R30" s="2">
        <v>1812.36</v>
      </c>
      <c r="S30" s="2">
        <v>96.676699999999997</v>
      </c>
      <c r="T30" s="2">
        <v>170.01</v>
      </c>
    </row>
    <row r="31" spans="2:20" x14ac:dyDescent="0.2">
      <c r="B31" s="2">
        <v>29</v>
      </c>
      <c r="C31" s="2">
        <v>263.822</v>
      </c>
      <c r="D31" s="2">
        <v>180.36600000000001</v>
      </c>
      <c r="E31" s="2">
        <v>122.36199999999999</v>
      </c>
      <c r="F31" s="2">
        <v>81.137500000000003</v>
      </c>
      <c r="G31" s="3">
        <v>37.5398</v>
      </c>
      <c r="H31" s="2">
        <v>43.835799999999999</v>
      </c>
      <c r="I31" s="2">
        <v>34.571300000000001</v>
      </c>
      <c r="J31" s="2">
        <v>26.155799999999999</v>
      </c>
      <c r="K31" s="2">
        <v>20.017399999999999</v>
      </c>
      <c r="P31" s="2">
        <v>30</v>
      </c>
      <c r="Q31" s="2">
        <v>209.71600000000001</v>
      </c>
      <c r="R31" s="2">
        <v>1812.43</v>
      </c>
      <c r="S31" s="2">
        <v>96.676699999999997</v>
      </c>
      <c r="T31" s="2">
        <v>170.01</v>
      </c>
    </row>
    <row r="32" spans="2:20" x14ac:dyDescent="0.2">
      <c r="B32" s="2">
        <v>30</v>
      </c>
      <c r="C32" s="2">
        <v>263.89600000000002</v>
      </c>
      <c r="D32" s="2">
        <v>176.59800000000001</v>
      </c>
      <c r="E32" s="2">
        <v>121.755</v>
      </c>
      <c r="F32" s="2">
        <v>75.741500000000002</v>
      </c>
      <c r="G32" s="3">
        <v>48.488199999999999</v>
      </c>
      <c r="H32" s="2">
        <v>41.309600000000003</v>
      </c>
      <c r="I32" s="2">
        <v>34.952599999999997</v>
      </c>
      <c r="J32" s="2">
        <v>26.605799999999999</v>
      </c>
      <c r="K32" s="2">
        <v>20.319800000000001</v>
      </c>
      <c r="P32" s="2">
        <v>31</v>
      </c>
      <c r="Q32" s="2">
        <v>209.72</v>
      </c>
      <c r="R32" s="2">
        <v>963.47</v>
      </c>
      <c r="S32" s="2">
        <v>96.676699999999997</v>
      </c>
      <c r="T32" s="2">
        <v>176.67699999999999</v>
      </c>
    </row>
    <row r="33" spans="2:20" x14ac:dyDescent="0.2">
      <c r="B33" s="2">
        <v>31</v>
      </c>
      <c r="C33" s="2">
        <v>273.36700000000002</v>
      </c>
      <c r="D33" s="2">
        <v>181.32599999999999</v>
      </c>
      <c r="E33" s="2">
        <v>124.337</v>
      </c>
      <c r="F33" s="2">
        <v>76.928100000000001</v>
      </c>
      <c r="G33" s="3">
        <v>48.800600000000003</v>
      </c>
      <c r="H33" s="2">
        <v>44.719799999999999</v>
      </c>
      <c r="I33" s="2">
        <v>35.414400000000001</v>
      </c>
      <c r="J33" s="2">
        <v>26.896699999999999</v>
      </c>
      <c r="K33" s="2">
        <v>20.5579</v>
      </c>
      <c r="P33" s="2">
        <v>32</v>
      </c>
      <c r="Q33" s="2">
        <v>209.73599999999999</v>
      </c>
      <c r="R33" s="2">
        <v>963.55899999999997</v>
      </c>
      <c r="S33" s="2">
        <v>96.676699999999997</v>
      </c>
      <c r="T33" s="2">
        <v>176.67699999999999</v>
      </c>
    </row>
    <row r="34" spans="2:20" x14ac:dyDescent="0.2">
      <c r="B34" s="2">
        <v>32</v>
      </c>
      <c r="C34" s="2">
        <v>282.37900000000002</v>
      </c>
      <c r="D34" s="2">
        <v>195.47900000000001</v>
      </c>
      <c r="E34" s="2">
        <v>122.986</v>
      </c>
      <c r="F34" s="2">
        <v>82.400899999999993</v>
      </c>
      <c r="G34" s="3">
        <v>52.084400000000002</v>
      </c>
      <c r="H34" s="2">
        <v>37.808700000000002</v>
      </c>
      <c r="I34" s="2">
        <v>35.770200000000003</v>
      </c>
      <c r="J34" s="2">
        <v>27.197500000000002</v>
      </c>
      <c r="K34" s="2">
        <v>20.8186</v>
      </c>
    </row>
    <row r="36" spans="2:20" x14ac:dyDescent="0.2">
      <c r="B36" s="2" t="s">
        <v>15</v>
      </c>
    </row>
    <row r="37" spans="2:20" x14ac:dyDescent="0.2">
      <c r="B37" s="2" t="s">
        <v>9</v>
      </c>
      <c r="C37" s="2">
        <v>256</v>
      </c>
      <c r="D37" s="2">
        <f t="shared" ref="D37:K37" si="1">C37-32</f>
        <v>224</v>
      </c>
      <c r="E37" s="2">
        <f t="shared" si="1"/>
        <v>192</v>
      </c>
      <c r="F37" s="2">
        <f t="shared" si="1"/>
        <v>160</v>
      </c>
      <c r="G37" s="2">
        <f t="shared" si="1"/>
        <v>128</v>
      </c>
      <c r="H37" s="2">
        <f t="shared" si="1"/>
        <v>96</v>
      </c>
      <c r="I37" s="2">
        <f t="shared" si="1"/>
        <v>64</v>
      </c>
      <c r="J37" s="2">
        <f t="shared" si="1"/>
        <v>32</v>
      </c>
      <c r="K37" s="2">
        <f t="shared" si="1"/>
        <v>0</v>
      </c>
    </row>
    <row r="38" spans="2:20" x14ac:dyDescent="0.2">
      <c r="B38" s="2">
        <v>1</v>
      </c>
      <c r="C38" s="2">
        <v>9.5999599999999994</v>
      </c>
      <c r="D38" s="2">
        <v>9.5999599999999994</v>
      </c>
      <c r="E38" s="2">
        <v>9.5999599999999994</v>
      </c>
      <c r="F38" s="2">
        <v>9.5999599999999994</v>
      </c>
      <c r="G38" s="3">
        <v>9.5999599999999994</v>
      </c>
      <c r="H38" s="2">
        <v>9.5999599999999994</v>
      </c>
      <c r="I38" s="2">
        <v>9.5999599999999994</v>
      </c>
      <c r="J38" s="2">
        <v>9.5999599999999994</v>
      </c>
      <c r="K38" s="2">
        <v>9.5999599999999994</v>
      </c>
    </row>
    <row r="39" spans="2:20" x14ac:dyDescent="0.2">
      <c r="B39" s="2">
        <v>2</v>
      </c>
      <c r="C39" s="2">
        <v>18.310500000000001</v>
      </c>
      <c r="D39" s="2">
        <v>16.360199999999999</v>
      </c>
      <c r="E39" s="2">
        <v>14.785399999999999</v>
      </c>
      <c r="F39" s="2">
        <v>13.4871</v>
      </c>
      <c r="G39" s="3">
        <v>12.3985</v>
      </c>
      <c r="H39" s="2">
        <v>11.4724</v>
      </c>
      <c r="I39" s="2">
        <v>10.6751</v>
      </c>
      <c r="J39" s="2">
        <v>9.9813899999999993</v>
      </c>
      <c r="K39" s="2">
        <v>9.59999</v>
      </c>
    </row>
    <row r="40" spans="2:20" x14ac:dyDescent="0.2">
      <c r="B40" s="2">
        <v>3</v>
      </c>
      <c r="C40" s="2">
        <v>27.910399999999999</v>
      </c>
      <c r="D40" s="2">
        <v>25.960100000000001</v>
      </c>
      <c r="E40" s="2">
        <v>24.385300000000001</v>
      </c>
      <c r="F40" s="2">
        <v>23.0871</v>
      </c>
      <c r="G40" s="3">
        <v>20.7713</v>
      </c>
      <c r="H40" s="2">
        <v>15.7462</v>
      </c>
      <c r="I40" s="2">
        <v>12.7577</v>
      </c>
      <c r="J40" s="2">
        <v>10.749599999999999</v>
      </c>
      <c r="K40" s="2">
        <v>9.59999</v>
      </c>
    </row>
    <row r="41" spans="2:20" x14ac:dyDescent="0.2">
      <c r="B41" s="2">
        <v>4</v>
      </c>
      <c r="C41" s="2">
        <v>36.621000000000002</v>
      </c>
      <c r="D41" s="2">
        <v>32.720399999999998</v>
      </c>
      <c r="E41" s="2">
        <v>29.570799999999998</v>
      </c>
      <c r="F41" s="2">
        <v>27.078600000000002</v>
      </c>
      <c r="G41" s="3">
        <v>22.3443</v>
      </c>
      <c r="H41" s="2">
        <v>24.228400000000001</v>
      </c>
      <c r="I41" s="2">
        <v>16.328099999999999</v>
      </c>
      <c r="J41" s="2">
        <v>11.767300000000001</v>
      </c>
      <c r="K41" s="2">
        <v>9.6</v>
      </c>
    </row>
    <row r="42" spans="2:20" x14ac:dyDescent="0.2">
      <c r="B42" s="2">
        <v>5</v>
      </c>
      <c r="C42" s="2">
        <v>46.2209</v>
      </c>
      <c r="D42" s="2">
        <v>42.320300000000003</v>
      </c>
      <c r="E42" s="2">
        <v>36.206699999999998</v>
      </c>
      <c r="F42" s="2">
        <v>32.8279</v>
      </c>
      <c r="G42" s="3">
        <v>29.543500000000002</v>
      </c>
      <c r="H42" s="2">
        <v>21.959900000000001</v>
      </c>
      <c r="I42" s="2">
        <v>24.029299999999999</v>
      </c>
      <c r="J42" s="2">
        <v>13.0763</v>
      </c>
      <c r="K42" s="2">
        <v>9.6</v>
      </c>
    </row>
    <row r="43" spans="2:20" x14ac:dyDescent="0.2">
      <c r="B43" s="2">
        <v>6</v>
      </c>
      <c r="C43" s="2">
        <v>54.931399999999996</v>
      </c>
      <c r="D43" s="2">
        <v>49.080599999999997</v>
      </c>
      <c r="E43" s="2">
        <v>39.1404</v>
      </c>
      <c r="F43" s="2">
        <v>31.1432</v>
      </c>
      <c r="G43" s="3">
        <v>27.901399999999999</v>
      </c>
      <c r="H43" s="2">
        <v>21.433399999999999</v>
      </c>
      <c r="I43" s="2">
        <v>18.2653</v>
      </c>
      <c r="J43" s="2">
        <v>12.994199999999999</v>
      </c>
      <c r="K43" s="2">
        <v>10.88</v>
      </c>
    </row>
    <row r="44" spans="2:20" x14ac:dyDescent="0.2">
      <c r="B44" s="2">
        <v>7</v>
      </c>
      <c r="C44" s="2">
        <v>64.531400000000005</v>
      </c>
      <c r="D44" s="2">
        <v>58.680599999999998</v>
      </c>
      <c r="E44" s="2">
        <v>46.123199999999997</v>
      </c>
      <c r="F44" s="2">
        <v>38.800199999999997</v>
      </c>
      <c r="G44" s="3">
        <v>36.773499999999999</v>
      </c>
      <c r="H44" s="2">
        <v>31.008500000000002</v>
      </c>
      <c r="I44" s="2">
        <v>23.889700000000001</v>
      </c>
      <c r="J44" s="2">
        <v>16.012799999999999</v>
      </c>
      <c r="K44" s="2">
        <v>10.742900000000001</v>
      </c>
    </row>
    <row r="45" spans="2:20" x14ac:dyDescent="0.2">
      <c r="B45" s="2">
        <v>8</v>
      </c>
      <c r="C45" s="2">
        <v>73.241900000000001</v>
      </c>
      <c r="D45" s="2">
        <v>63.956699999999998</v>
      </c>
      <c r="E45" s="2">
        <v>54.4133</v>
      </c>
      <c r="F45" s="2">
        <v>45.408200000000001</v>
      </c>
      <c r="G45" s="3">
        <v>38.497999999999998</v>
      </c>
      <c r="H45" s="2">
        <v>33.872999999999998</v>
      </c>
      <c r="I45" s="2">
        <v>22.6799</v>
      </c>
      <c r="J45" s="2">
        <v>15.2376</v>
      </c>
      <c r="K45" s="2">
        <v>11.2</v>
      </c>
    </row>
    <row r="46" spans="2:20" x14ac:dyDescent="0.2">
      <c r="B46" s="2">
        <v>9</v>
      </c>
      <c r="C46" s="2">
        <v>82.841899999999995</v>
      </c>
      <c r="D46" s="2">
        <v>73.438800000000001</v>
      </c>
      <c r="E46" s="2">
        <v>60.409500000000001</v>
      </c>
      <c r="F46" s="2">
        <v>49.915199999999999</v>
      </c>
      <c r="G46" s="3">
        <v>40.947200000000002</v>
      </c>
      <c r="H46" s="2">
        <v>30.327300000000001</v>
      </c>
      <c r="I46" s="2">
        <v>24.925999999999998</v>
      </c>
      <c r="J46" s="2">
        <v>15.871499999999999</v>
      </c>
      <c r="K46" s="2">
        <v>12</v>
      </c>
    </row>
    <row r="47" spans="2:20" x14ac:dyDescent="0.2">
      <c r="B47" s="2">
        <v>10</v>
      </c>
      <c r="C47" s="2">
        <v>91.552400000000006</v>
      </c>
      <c r="D47" s="2">
        <v>74.023799999999994</v>
      </c>
      <c r="E47" s="2">
        <v>60.7639</v>
      </c>
      <c r="F47" s="2">
        <v>49.978299999999997</v>
      </c>
      <c r="G47" s="3">
        <v>42.525300000000001</v>
      </c>
      <c r="H47" s="2">
        <v>33.0379</v>
      </c>
      <c r="I47" s="2">
        <v>26.189900000000002</v>
      </c>
      <c r="J47" s="2">
        <v>16.927700000000002</v>
      </c>
      <c r="K47" s="2">
        <v>12.853300000000001</v>
      </c>
    </row>
    <row r="48" spans="2:20" x14ac:dyDescent="0.2">
      <c r="B48" s="2">
        <v>11</v>
      </c>
      <c r="C48" s="2">
        <v>95.758700000000005</v>
      </c>
      <c r="D48" s="2">
        <v>83.623800000000003</v>
      </c>
      <c r="E48" s="2">
        <v>70.363900000000001</v>
      </c>
      <c r="F48" s="2">
        <v>59.3232</v>
      </c>
      <c r="G48" s="3">
        <v>49.465400000000002</v>
      </c>
      <c r="H48" s="2">
        <v>35.679600000000001</v>
      </c>
      <c r="I48" s="2">
        <v>25.986699999999999</v>
      </c>
      <c r="J48" s="2">
        <v>17.354600000000001</v>
      </c>
      <c r="K48" s="2">
        <v>12.945499999999999</v>
      </c>
    </row>
    <row r="49" spans="2:11" x14ac:dyDescent="0.2">
      <c r="B49" s="2">
        <v>12</v>
      </c>
      <c r="C49" s="2">
        <v>109.863</v>
      </c>
      <c r="D49" s="2">
        <v>90.384</v>
      </c>
      <c r="E49" s="2">
        <v>76.123900000000006</v>
      </c>
      <c r="F49" s="2">
        <v>57.426200000000001</v>
      </c>
      <c r="G49" s="3">
        <v>51.643799999999999</v>
      </c>
      <c r="H49" s="2">
        <v>37.616399999999999</v>
      </c>
      <c r="I49" s="2">
        <v>26.843599999999999</v>
      </c>
      <c r="J49" s="2">
        <v>17.792300000000001</v>
      </c>
      <c r="K49" s="2">
        <v>13.44</v>
      </c>
    </row>
    <row r="50" spans="2:11" x14ac:dyDescent="0.2">
      <c r="B50" s="2">
        <v>13</v>
      </c>
      <c r="C50" s="2">
        <v>119.46299999999999</v>
      </c>
      <c r="D50" s="2">
        <v>99.983999999999995</v>
      </c>
      <c r="E50" s="2">
        <v>83.528599999999997</v>
      </c>
      <c r="F50" s="2">
        <v>57.831600000000002</v>
      </c>
      <c r="G50" s="3">
        <v>51.034199999999998</v>
      </c>
      <c r="H50" s="2">
        <v>38.6751</v>
      </c>
      <c r="I50" s="2">
        <v>27.850999999999999</v>
      </c>
      <c r="J50" s="2">
        <v>18.529</v>
      </c>
      <c r="K50" s="2">
        <v>14.055400000000001</v>
      </c>
    </row>
    <row r="51" spans="2:11" x14ac:dyDescent="0.2">
      <c r="B51" s="2">
        <v>14</v>
      </c>
      <c r="C51" s="2">
        <v>128.173</v>
      </c>
      <c r="D51" s="2">
        <v>95.087999999999994</v>
      </c>
      <c r="E51" s="2">
        <v>82.234800000000007</v>
      </c>
      <c r="F51" s="2">
        <v>59.964399999999998</v>
      </c>
      <c r="G51" s="3">
        <v>53.339199999999998</v>
      </c>
      <c r="H51" s="2">
        <v>39.821800000000003</v>
      </c>
      <c r="I51" s="2">
        <v>28.688300000000002</v>
      </c>
      <c r="J51" s="2">
        <v>19.329899999999999</v>
      </c>
      <c r="K51" s="2">
        <v>14.6883</v>
      </c>
    </row>
    <row r="52" spans="2:11" x14ac:dyDescent="0.2">
      <c r="B52" s="2">
        <v>15</v>
      </c>
      <c r="C52" s="2">
        <v>137.773</v>
      </c>
      <c r="D52" s="2">
        <v>106.78</v>
      </c>
      <c r="E52" s="2">
        <v>88.966300000000004</v>
      </c>
      <c r="F52" s="2">
        <v>69.564300000000003</v>
      </c>
      <c r="G52" s="3">
        <v>53.604199999999999</v>
      </c>
      <c r="H52" s="2">
        <v>40.615600000000001</v>
      </c>
      <c r="I52" s="2">
        <v>29.746200000000002</v>
      </c>
      <c r="J52" s="2">
        <v>19.799900000000001</v>
      </c>
      <c r="K52" s="2">
        <v>14.948499999999999</v>
      </c>
    </row>
    <row r="53" spans="2:11" x14ac:dyDescent="0.2">
      <c r="B53" s="2">
        <v>16</v>
      </c>
      <c r="C53" s="2">
        <v>146.48400000000001</v>
      </c>
      <c r="D53" s="2">
        <v>115.175</v>
      </c>
      <c r="E53" s="2">
        <v>91.4238</v>
      </c>
      <c r="F53" s="2">
        <v>68.850800000000007</v>
      </c>
      <c r="G53" s="3">
        <v>55.059399999999997</v>
      </c>
      <c r="H53" s="2">
        <v>42.026899999999998</v>
      </c>
      <c r="I53" s="2">
        <v>30.873100000000001</v>
      </c>
      <c r="J53" s="2">
        <v>19.1401</v>
      </c>
      <c r="K53" s="2">
        <v>15.3827</v>
      </c>
    </row>
    <row r="54" spans="2:11" x14ac:dyDescent="0.2">
      <c r="B54" s="2">
        <v>17</v>
      </c>
      <c r="C54" s="2">
        <v>152.821</v>
      </c>
      <c r="D54" s="2">
        <v>124.657</v>
      </c>
      <c r="E54" s="2">
        <v>92.567700000000002</v>
      </c>
      <c r="F54" s="2">
        <v>69.639899999999997</v>
      </c>
      <c r="G54" s="3">
        <v>54.874000000000002</v>
      </c>
      <c r="H54" s="2">
        <v>42.694800000000001</v>
      </c>
      <c r="I54" s="2">
        <v>31.156400000000001</v>
      </c>
      <c r="J54" s="2">
        <v>21.005199999999999</v>
      </c>
      <c r="K54" s="2">
        <v>15.876799999999999</v>
      </c>
    </row>
    <row r="55" spans="2:11" x14ac:dyDescent="0.2">
      <c r="B55" s="2">
        <v>18</v>
      </c>
      <c r="C55" s="2">
        <v>161.828</v>
      </c>
      <c r="D55" s="2">
        <v>122.017</v>
      </c>
      <c r="E55" s="2">
        <v>95.19</v>
      </c>
      <c r="F55" s="2">
        <v>71.537199999999999</v>
      </c>
      <c r="G55" s="3">
        <v>56.792900000000003</v>
      </c>
      <c r="H55" s="2">
        <v>42.698999999999998</v>
      </c>
      <c r="I55" s="2">
        <v>31.9696</v>
      </c>
      <c r="J55" s="2">
        <v>21.6708</v>
      </c>
      <c r="K55" s="2">
        <v>16.378799999999998</v>
      </c>
    </row>
    <row r="56" spans="2:11" x14ac:dyDescent="0.2">
      <c r="B56" s="2">
        <v>19</v>
      </c>
      <c r="C56" s="2">
        <v>174.39400000000001</v>
      </c>
      <c r="D56" s="2">
        <v>129.10499999999999</v>
      </c>
      <c r="E56" s="2">
        <v>104.28100000000001</v>
      </c>
      <c r="F56" s="2">
        <v>72.193600000000004</v>
      </c>
      <c r="G56" s="3">
        <v>58.3508</v>
      </c>
      <c r="H56" s="2">
        <v>44.484499999999997</v>
      </c>
      <c r="I56" s="2">
        <v>33.058700000000002</v>
      </c>
      <c r="J56" s="2">
        <v>22.2074</v>
      </c>
      <c r="K56" s="2">
        <v>16.6599</v>
      </c>
    </row>
    <row r="57" spans="2:11" x14ac:dyDescent="0.2">
      <c r="B57" s="2">
        <v>20</v>
      </c>
      <c r="C57" s="2">
        <v>183.10499999999999</v>
      </c>
      <c r="D57" s="2">
        <v>132.86799999999999</v>
      </c>
      <c r="E57" s="2">
        <v>100.714</v>
      </c>
      <c r="F57" s="2">
        <v>73.290599999999998</v>
      </c>
      <c r="G57" s="3">
        <v>59.432299999999998</v>
      </c>
      <c r="H57" s="2">
        <v>45.384999999999998</v>
      </c>
      <c r="I57" s="2">
        <v>33.686300000000003</v>
      </c>
      <c r="J57" s="2">
        <v>22.419799999999999</v>
      </c>
      <c r="K57" s="2">
        <v>17.036100000000001</v>
      </c>
    </row>
    <row r="58" spans="2:11" x14ac:dyDescent="0.2">
      <c r="B58" s="2">
        <v>21</v>
      </c>
      <c r="C58" s="2">
        <v>192.70500000000001</v>
      </c>
      <c r="D58" s="2">
        <v>142.97900000000001</v>
      </c>
      <c r="E58" s="2">
        <v>103.59399999999999</v>
      </c>
      <c r="F58" s="2">
        <v>74.940700000000007</v>
      </c>
      <c r="G58" s="3">
        <v>60.2834</v>
      </c>
      <c r="H58" s="2">
        <v>46.130099999999999</v>
      </c>
      <c r="I58" s="2">
        <v>34.363900000000001</v>
      </c>
      <c r="J58" s="2">
        <v>23.09</v>
      </c>
      <c r="K58" s="2">
        <v>17.447500000000002</v>
      </c>
    </row>
    <row r="59" spans="2:11" x14ac:dyDescent="0.2">
      <c r="B59" s="2">
        <v>22</v>
      </c>
      <c r="C59" s="2">
        <v>201.773</v>
      </c>
      <c r="D59" s="2">
        <v>144.59399999999999</v>
      </c>
      <c r="E59" s="2">
        <v>103.36499999999999</v>
      </c>
      <c r="F59" s="2">
        <v>75.982600000000005</v>
      </c>
      <c r="G59" s="3">
        <v>61.463999999999999</v>
      </c>
      <c r="H59" s="2">
        <v>45.134099999999997</v>
      </c>
      <c r="I59" s="2">
        <v>35.134399999999999</v>
      </c>
      <c r="J59" s="2">
        <v>23.7165</v>
      </c>
      <c r="K59" s="2">
        <v>17.863099999999999</v>
      </c>
    </row>
    <row r="60" spans="2:11" x14ac:dyDescent="0.2">
      <c r="B60" s="2">
        <v>23</v>
      </c>
      <c r="C60" s="2">
        <v>211.005</v>
      </c>
      <c r="D60" s="2">
        <v>155.625</v>
      </c>
      <c r="E60" s="2">
        <v>108.52</v>
      </c>
      <c r="F60" s="2">
        <v>77.258399999999995</v>
      </c>
      <c r="G60" s="3">
        <v>62.294699999999999</v>
      </c>
      <c r="H60" s="2">
        <v>47.726500000000001</v>
      </c>
      <c r="I60" s="2">
        <v>35.866500000000002</v>
      </c>
      <c r="J60" s="2">
        <v>22.942900000000002</v>
      </c>
      <c r="K60" s="2">
        <v>18.1327</v>
      </c>
    </row>
    <row r="61" spans="2:11" x14ac:dyDescent="0.2">
      <c r="B61" s="2">
        <v>24</v>
      </c>
      <c r="C61" s="2">
        <v>220.083</v>
      </c>
      <c r="D61" s="2">
        <v>154.95099999999999</v>
      </c>
      <c r="E61" s="2">
        <v>110.44</v>
      </c>
      <c r="F61" s="2">
        <v>78.7547</v>
      </c>
      <c r="G61" s="3">
        <v>63.408999999999999</v>
      </c>
      <c r="H61" s="2">
        <v>48.682099999999998</v>
      </c>
      <c r="I61" s="2">
        <v>36.616900000000001</v>
      </c>
      <c r="J61" s="2">
        <v>24.5779</v>
      </c>
      <c r="K61" s="2">
        <v>18.461500000000001</v>
      </c>
    </row>
    <row r="62" spans="2:11" x14ac:dyDescent="0.2">
      <c r="B62" s="2">
        <v>25</v>
      </c>
      <c r="C62" s="2">
        <v>229.315</v>
      </c>
      <c r="D62" s="2">
        <v>158.84399999999999</v>
      </c>
      <c r="E62" s="2">
        <v>111.34399999999999</v>
      </c>
      <c r="F62" s="2">
        <v>79.4315</v>
      </c>
      <c r="G62" s="3">
        <v>64.002399999999994</v>
      </c>
      <c r="H62" s="2">
        <v>49.160499999999999</v>
      </c>
      <c r="I62" s="2">
        <v>37.059899999999999</v>
      </c>
      <c r="J62" s="2">
        <v>25.000699999999998</v>
      </c>
      <c r="K62" s="2">
        <v>18.813500000000001</v>
      </c>
    </row>
    <row r="63" spans="2:11" x14ac:dyDescent="0.2">
      <c r="B63" s="2">
        <v>26</v>
      </c>
      <c r="C63" s="2">
        <v>232.09399999999999</v>
      </c>
      <c r="D63" s="2">
        <v>159.69399999999999</v>
      </c>
      <c r="E63" s="2">
        <v>115.497</v>
      </c>
      <c r="F63" s="2">
        <v>79.129000000000005</v>
      </c>
      <c r="G63" s="3">
        <v>64.708100000000002</v>
      </c>
      <c r="H63" s="2">
        <v>50.0351</v>
      </c>
      <c r="I63" s="2">
        <v>37.711100000000002</v>
      </c>
      <c r="J63" s="2">
        <v>25.491700000000002</v>
      </c>
      <c r="K63" s="2">
        <v>19.167899999999999</v>
      </c>
    </row>
    <row r="64" spans="2:11" x14ac:dyDescent="0.2">
      <c r="B64" s="2">
        <v>27</v>
      </c>
      <c r="C64" s="2">
        <v>244.52199999999999</v>
      </c>
      <c r="D64" s="2">
        <v>174.02600000000001</v>
      </c>
      <c r="E64" s="2">
        <v>111.649</v>
      </c>
      <c r="F64" s="2">
        <v>80.1173</v>
      </c>
      <c r="G64" s="3">
        <v>65.657799999999995</v>
      </c>
      <c r="H64" s="2">
        <v>50.790100000000002</v>
      </c>
      <c r="I64" s="2">
        <v>38.317</v>
      </c>
      <c r="J64" s="2">
        <v>26.422599999999999</v>
      </c>
      <c r="K64" s="2">
        <v>19.418800000000001</v>
      </c>
    </row>
    <row r="65" spans="1:20" x14ac:dyDescent="0.2">
      <c r="B65" s="2">
        <v>28</v>
      </c>
      <c r="C65" s="2">
        <v>253.233</v>
      </c>
      <c r="D65" s="2">
        <v>158.72499999999999</v>
      </c>
      <c r="E65" s="2">
        <v>110.89100000000001</v>
      </c>
      <c r="F65" s="2">
        <v>82.460499999999996</v>
      </c>
      <c r="G65" s="3">
        <v>65.865399999999994</v>
      </c>
      <c r="H65" s="2">
        <v>51.206499999999998</v>
      </c>
      <c r="I65" s="2">
        <v>38.8596</v>
      </c>
      <c r="J65" s="2">
        <v>26.227799999999998</v>
      </c>
      <c r="K65" s="2">
        <v>19.709900000000001</v>
      </c>
    </row>
    <row r="66" spans="1:20" x14ac:dyDescent="0.2">
      <c r="B66" s="2">
        <v>29</v>
      </c>
      <c r="C66" s="2">
        <v>262.83300000000003</v>
      </c>
      <c r="D66" s="2">
        <v>169.49600000000001</v>
      </c>
      <c r="E66" s="2">
        <v>112.72</v>
      </c>
      <c r="F66" s="2">
        <v>83.091700000000003</v>
      </c>
      <c r="G66" s="3">
        <v>67.019199999999998</v>
      </c>
      <c r="H66" s="2">
        <v>52.084000000000003</v>
      </c>
      <c r="I66" s="2">
        <v>39.422499999999999</v>
      </c>
      <c r="J66" s="2">
        <v>26.644200000000001</v>
      </c>
      <c r="K66" s="2">
        <v>20.017199999999999</v>
      </c>
    </row>
    <row r="67" spans="1:20" x14ac:dyDescent="0.2">
      <c r="B67" s="2">
        <v>30</v>
      </c>
      <c r="C67" s="2">
        <v>254.18299999999999</v>
      </c>
      <c r="D67" s="2">
        <v>174.3</v>
      </c>
      <c r="E67" s="2">
        <v>112.749</v>
      </c>
      <c r="F67" s="2">
        <v>83.870800000000003</v>
      </c>
      <c r="G67" s="3">
        <v>67.6858</v>
      </c>
      <c r="H67" s="2">
        <v>52.6571</v>
      </c>
      <c r="I67" s="2">
        <v>39.950299999999999</v>
      </c>
      <c r="J67" s="2">
        <v>27.2624</v>
      </c>
      <c r="K67" s="2">
        <v>20.3262</v>
      </c>
    </row>
    <row r="68" spans="1:20" x14ac:dyDescent="0.2">
      <c r="B68" s="2">
        <v>31</v>
      </c>
      <c r="C68" s="2">
        <v>269.05900000000003</v>
      </c>
      <c r="D68" s="2">
        <v>180.90799999999999</v>
      </c>
      <c r="E68" s="2">
        <v>117.724</v>
      </c>
      <c r="F68" s="2">
        <v>84.304500000000004</v>
      </c>
      <c r="G68" s="3">
        <v>67.855699999999999</v>
      </c>
      <c r="H68" s="2">
        <v>53.216799999999999</v>
      </c>
      <c r="I68" s="2">
        <v>40.4619</v>
      </c>
      <c r="J68" s="2">
        <v>27.3766</v>
      </c>
      <c r="K68" s="2">
        <v>20.5578</v>
      </c>
    </row>
    <row r="69" spans="1:20" x14ac:dyDescent="0.2">
      <c r="B69" s="2">
        <v>32</v>
      </c>
      <c r="C69" s="2">
        <v>282.73899999999998</v>
      </c>
      <c r="D69" s="2">
        <v>186.131</v>
      </c>
      <c r="E69" s="2">
        <v>119.09399999999999</v>
      </c>
      <c r="F69" s="2">
        <v>85.272300000000001</v>
      </c>
      <c r="G69" s="3">
        <v>69.158199999999994</v>
      </c>
      <c r="H69" s="2">
        <v>53.861499999999999</v>
      </c>
      <c r="I69" s="2">
        <v>39.616199999999999</v>
      </c>
      <c r="J69" s="2">
        <v>27.7103</v>
      </c>
      <c r="K69" s="2">
        <v>20.8184</v>
      </c>
    </row>
    <row r="72" spans="1:20" x14ac:dyDescent="0.2">
      <c r="A72" s="1" t="s">
        <v>16</v>
      </c>
      <c r="B72" s="2" t="s">
        <v>1</v>
      </c>
      <c r="N72" s="2" t="s">
        <v>2</v>
      </c>
      <c r="P72" s="2" t="s">
        <v>3</v>
      </c>
      <c r="Q72" s="2" t="s">
        <v>4</v>
      </c>
      <c r="R72" s="2" t="s">
        <v>5</v>
      </c>
      <c r="S72" s="2" t="s">
        <v>6</v>
      </c>
      <c r="T72" s="2" t="s">
        <v>7</v>
      </c>
    </row>
    <row r="73" spans="1:20" x14ac:dyDescent="0.2">
      <c r="A73" s="2" t="s">
        <v>8</v>
      </c>
      <c r="B73" s="2" t="s">
        <v>9</v>
      </c>
      <c r="C73" s="2">
        <v>256</v>
      </c>
      <c r="D73" s="2">
        <f t="shared" ref="D73:K73" si="2">C73-32</f>
        <v>224</v>
      </c>
      <c r="E73" s="2">
        <f t="shared" si="2"/>
        <v>192</v>
      </c>
      <c r="F73" s="2">
        <f t="shared" si="2"/>
        <v>160</v>
      </c>
      <c r="G73" s="2">
        <f t="shared" si="2"/>
        <v>128</v>
      </c>
      <c r="H73" s="2">
        <f t="shared" si="2"/>
        <v>96</v>
      </c>
      <c r="I73" s="2">
        <f t="shared" si="2"/>
        <v>64</v>
      </c>
      <c r="J73" s="2">
        <f t="shared" si="2"/>
        <v>32</v>
      </c>
      <c r="K73" s="2">
        <f t="shared" si="2"/>
        <v>0</v>
      </c>
      <c r="N73" s="2" t="s">
        <v>10</v>
      </c>
      <c r="P73" s="2">
        <v>1</v>
      </c>
      <c r="Q73" s="2">
        <v>263.40699999999998</v>
      </c>
      <c r="R73" s="2">
        <v>1284.23</v>
      </c>
      <c r="S73" s="2">
        <v>145.01499999999999</v>
      </c>
      <c r="T73" s="2">
        <v>145.01499999999999</v>
      </c>
    </row>
    <row r="74" spans="1:20" x14ac:dyDescent="0.2">
      <c r="A74" s="2" t="s">
        <v>11</v>
      </c>
      <c r="B74" s="2">
        <v>1</v>
      </c>
      <c r="C74" s="2">
        <v>6.3999499999999996</v>
      </c>
      <c r="D74" s="2">
        <v>6.3999499999999996</v>
      </c>
      <c r="E74" s="2">
        <v>6.3999499999999996</v>
      </c>
      <c r="F74" s="3">
        <v>6.3999499999999996</v>
      </c>
      <c r="G74" s="3">
        <v>6.3999499999999996</v>
      </c>
      <c r="H74" s="3">
        <v>6.3999499999999996</v>
      </c>
      <c r="I74" s="3">
        <v>6.3999499999999996</v>
      </c>
      <c r="J74" s="3">
        <v>6.3999499999999996</v>
      </c>
      <c r="K74" s="3">
        <v>6.3999499999999996</v>
      </c>
      <c r="N74" s="2" t="s">
        <v>12</v>
      </c>
      <c r="P74" s="2">
        <v>2</v>
      </c>
      <c r="Q74" s="2">
        <v>263.46499999999997</v>
      </c>
      <c r="R74" s="2">
        <v>1710.43</v>
      </c>
      <c r="S74" s="2">
        <v>145.01499999999999</v>
      </c>
      <c r="T74" s="2">
        <v>145.01499999999999</v>
      </c>
    </row>
    <row r="75" spans="1:20" x14ac:dyDescent="0.2">
      <c r="A75" s="2" t="s">
        <v>13</v>
      </c>
      <c r="B75" s="2">
        <v>2</v>
      </c>
      <c r="C75" s="2">
        <v>12.206899999999999</v>
      </c>
      <c r="D75" s="2">
        <v>10.9068</v>
      </c>
      <c r="E75" s="2">
        <v>9.8568700000000007</v>
      </c>
      <c r="F75" s="3">
        <v>8.9913900000000009</v>
      </c>
      <c r="G75" s="3">
        <v>8.2656100000000006</v>
      </c>
      <c r="H75" s="3">
        <v>7.6482599999999996</v>
      </c>
      <c r="I75" s="3">
        <v>7.1166900000000002</v>
      </c>
      <c r="J75" s="3">
        <v>6.6542399999999997</v>
      </c>
      <c r="K75" s="3">
        <v>6.3999800000000002</v>
      </c>
      <c r="N75" s="2" t="s">
        <v>14</v>
      </c>
      <c r="P75" s="2">
        <v>3</v>
      </c>
      <c r="Q75" s="2">
        <v>263.303</v>
      </c>
      <c r="R75" s="2">
        <v>1284.0999999999999</v>
      </c>
      <c r="S75" s="2">
        <v>145.01499999999999</v>
      </c>
      <c r="T75" s="2">
        <v>145.01499999999999</v>
      </c>
    </row>
    <row r="76" spans="1:20" x14ac:dyDescent="0.2">
      <c r="B76" s="2">
        <v>3</v>
      </c>
      <c r="C76" s="2">
        <v>18.6068</v>
      </c>
      <c r="D76" s="2">
        <v>17.306699999999999</v>
      </c>
      <c r="E76" s="2">
        <v>16.256799999999998</v>
      </c>
      <c r="F76" s="3">
        <v>15.391299999999999</v>
      </c>
      <c r="G76" s="3">
        <v>13.8474</v>
      </c>
      <c r="H76" s="3">
        <v>10.497400000000001</v>
      </c>
      <c r="I76" s="3">
        <v>8.5051299999999994</v>
      </c>
      <c r="J76" s="3">
        <v>7.1663800000000002</v>
      </c>
      <c r="K76" s="3">
        <v>6.3999899999999998</v>
      </c>
      <c r="P76" s="2">
        <v>4</v>
      </c>
      <c r="Q76" s="2">
        <v>263.35000000000002</v>
      </c>
      <c r="R76" s="2">
        <v>5250.12</v>
      </c>
      <c r="S76" s="2">
        <v>145.01499999999999</v>
      </c>
      <c r="T76" s="2">
        <v>145.01499999999999</v>
      </c>
    </row>
    <row r="77" spans="1:20" x14ac:dyDescent="0.2">
      <c r="B77" s="2">
        <v>4</v>
      </c>
      <c r="C77" s="2">
        <v>24.414000000000001</v>
      </c>
      <c r="D77" s="2">
        <v>21.813500000000001</v>
      </c>
      <c r="E77" s="2">
        <v>19.713799999999999</v>
      </c>
      <c r="F77" s="3">
        <v>18.052399999999999</v>
      </c>
      <c r="G77" s="3">
        <v>14.8963</v>
      </c>
      <c r="H77" s="3">
        <v>16.1523</v>
      </c>
      <c r="I77" s="3">
        <v>10.885400000000001</v>
      </c>
      <c r="J77" s="3">
        <v>7.8448599999999997</v>
      </c>
      <c r="K77" s="3">
        <v>6.3999899999999998</v>
      </c>
      <c r="P77" s="2">
        <v>5</v>
      </c>
      <c r="Q77" s="2">
        <v>263.37700000000001</v>
      </c>
      <c r="R77" s="2">
        <v>1284.04</v>
      </c>
      <c r="S77" s="2">
        <v>145.01499999999999</v>
      </c>
      <c r="T77" s="2">
        <v>145.01499999999999</v>
      </c>
    </row>
    <row r="78" spans="1:20" x14ac:dyDescent="0.2">
      <c r="B78" s="2">
        <v>5</v>
      </c>
      <c r="C78" s="2">
        <v>30.813800000000001</v>
      </c>
      <c r="D78" s="2">
        <v>28.2134</v>
      </c>
      <c r="E78" s="2">
        <v>24.137699999999999</v>
      </c>
      <c r="F78" s="3">
        <v>21.885300000000001</v>
      </c>
      <c r="G78" s="3">
        <v>19.695900000000002</v>
      </c>
      <c r="H78" s="3">
        <v>14.64</v>
      </c>
      <c r="I78" s="3">
        <v>16.019400000000001</v>
      </c>
      <c r="J78" s="3">
        <v>8.7174999999999994</v>
      </c>
      <c r="K78" s="3">
        <v>6.4</v>
      </c>
      <c r="P78" s="2">
        <v>6</v>
      </c>
      <c r="Q78" s="2">
        <v>263.52800000000002</v>
      </c>
      <c r="R78" s="2">
        <v>1284.28</v>
      </c>
      <c r="S78" s="2">
        <v>145.01499999999999</v>
      </c>
      <c r="T78" s="2">
        <v>155.01499999999999</v>
      </c>
    </row>
    <row r="79" spans="1:20" x14ac:dyDescent="0.2">
      <c r="B79" s="2">
        <v>6</v>
      </c>
      <c r="C79" s="2">
        <v>36.620899999999999</v>
      </c>
      <c r="D79" s="2">
        <v>32.720199999999998</v>
      </c>
      <c r="E79" s="2">
        <v>27.418099999999999</v>
      </c>
      <c r="F79" s="3">
        <v>21.626200000000001</v>
      </c>
      <c r="G79" s="3">
        <v>19.211400000000001</v>
      </c>
      <c r="H79" s="3">
        <v>14.648199999999999</v>
      </c>
      <c r="I79" s="3">
        <v>12.195</v>
      </c>
      <c r="J79" s="3">
        <v>8.6213099999999994</v>
      </c>
      <c r="K79" s="3">
        <v>7.2533300000000001</v>
      </c>
      <c r="P79" s="2">
        <v>7</v>
      </c>
      <c r="Q79" s="2">
        <v>263.37700000000001</v>
      </c>
      <c r="R79" s="2">
        <v>1284.18</v>
      </c>
      <c r="S79" s="2">
        <v>145.01499999999999</v>
      </c>
      <c r="T79" s="2">
        <v>155.01499999999999</v>
      </c>
    </row>
    <row r="80" spans="1:20" x14ac:dyDescent="0.2">
      <c r="B80" s="2">
        <v>7</v>
      </c>
      <c r="C80" s="2">
        <v>43.020600000000002</v>
      </c>
      <c r="D80" s="2">
        <v>39.1203</v>
      </c>
      <c r="E80" s="2">
        <v>33.814</v>
      </c>
      <c r="F80" s="3">
        <v>26.274000000000001</v>
      </c>
      <c r="G80" s="3">
        <v>24.523599999999998</v>
      </c>
      <c r="H80" s="3">
        <v>20.538399999999999</v>
      </c>
      <c r="I80" s="3">
        <v>15.598599999999999</v>
      </c>
      <c r="J80" s="3">
        <v>10.638999999999999</v>
      </c>
      <c r="K80" s="3">
        <v>7.1619000000000002</v>
      </c>
      <c r="P80" s="2">
        <v>8</v>
      </c>
      <c r="Q80" s="2">
        <v>263.392</v>
      </c>
      <c r="R80" s="2">
        <v>1284.19</v>
      </c>
      <c r="S80" s="2">
        <v>145.01499999999999</v>
      </c>
      <c r="T80" s="2">
        <v>155.01499999999999</v>
      </c>
    </row>
    <row r="81" spans="2:20" x14ac:dyDescent="0.2">
      <c r="B81" s="2">
        <v>8</v>
      </c>
      <c r="C81" s="2">
        <v>48.827800000000003</v>
      </c>
      <c r="D81" s="2">
        <v>42.637599999999999</v>
      </c>
      <c r="E81" s="2">
        <v>37.595999999999997</v>
      </c>
      <c r="F81" s="3">
        <v>37.013199999999998</v>
      </c>
      <c r="G81" s="3">
        <v>25.9468</v>
      </c>
      <c r="H81" s="3">
        <v>20.6906</v>
      </c>
      <c r="I81" s="3">
        <v>15.5021</v>
      </c>
      <c r="J81" s="3">
        <v>10.1173</v>
      </c>
      <c r="K81" s="3">
        <v>7.4666600000000001</v>
      </c>
      <c r="P81" s="2">
        <v>9</v>
      </c>
      <c r="Q81" s="2">
        <v>263.38799999999998</v>
      </c>
      <c r="R81" s="2">
        <v>1727.42</v>
      </c>
      <c r="S81" s="2">
        <v>145.01499999999999</v>
      </c>
      <c r="T81" s="2">
        <v>155.01499999999999</v>
      </c>
    </row>
    <row r="82" spans="2:20" x14ac:dyDescent="0.2">
      <c r="B82" s="2">
        <v>9</v>
      </c>
      <c r="C82" s="2">
        <v>55.227699999999999</v>
      </c>
      <c r="D82" s="2">
        <v>48.959099999999999</v>
      </c>
      <c r="E82" s="2">
        <v>41.6021</v>
      </c>
      <c r="F82" s="3">
        <v>35.878799999999998</v>
      </c>
      <c r="G82" s="3">
        <v>29.513100000000001</v>
      </c>
      <c r="H82" s="3">
        <v>21.002099999999999</v>
      </c>
      <c r="I82" s="3">
        <v>14.8657</v>
      </c>
      <c r="J82" s="3">
        <v>10.1751</v>
      </c>
      <c r="K82" s="3">
        <v>8</v>
      </c>
      <c r="P82" s="2">
        <v>10</v>
      </c>
      <c r="Q82" s="2">
        <v>263.46800000000002</v>
      </c>
      <c r="R82" s="2">
        <v>1364.21</v>
      </c>
      <c r="S82" s="2">
        <v>145.01499999999999</v>
      </c>
      <c r="T82" s="2">
        <v>165.01499999999999</v>
      </c>
    </row>
    <row r="83" spans="2:20" x14ac:dyDescent="0.2">
      <c r="B83" s="2">
        <v>10</v>
      </c>
      <c r="C83" s="2">
        <v>61.034799999999997</v>
      </c>
      <c r="D83" s="2">
        <v>50.375900000000001</v>
      </c>
      <c r="E83" s="2">
        <v>39.5623</v>
      </c>
      <c r="F83" s="3">
        <v>36.422800000000002</v>
      </c>
      <c r="G83" s="3">
        <v>30.346599999999999</v>
      </c>
      <c r="H83" s="3">
        <v>20.909199999999998</v>
      </c>
      <c r="I83" s="3">
        <v>16.086600000000001</v>
      </c>
      <c r="J83" s="3">
        <v>13.522600000000001</v>
      </c>
      <c r="K83" s="3">
        <v>8.5688899999999997</v>
      </c>
      <c r="P83" s="2">
        <v>11</v>
      </c>
      <c r="Q83" s="2">
        <v>263.60000000000002</v>
      </c>
      <c r="R83" s="2">
        <v>1004.38</v>
      </c>
      <c r="S83" s="2">
        <v>145.01499999999999</v>
      </c>
      <c r="T83" s="2">
        <v>165.01499999999999</v>
      </c>
    </row>
    <row r="84" spans="2:20" x14ac:dyDescent="0.2">
      <c r="B84" s="2">
        <v>11</v>
      </c>
      <c r="C84" s="2">
        <v>67.434600000000003</v>
      </c>
      <c r="D84" s="2">
        <v>56.768599999999999</v>
      </c>
      <c r="E84" s="2">
        <v>49.437800000000003</v>
      </c>
      <c r="F84" s="3">
        <v>42.537700000000001</v>
      </c>
      <c r="G84" s="3">
        <v>34.889000000000003</v>
      </c>
      <c r="H84" s="3">
        <v>23.392700000000001</v>
      </c>
      <c r="I84" s="3">
        <v>16.366900000000001</v>
      </c>
      <c r="J84" s="3">
        <v>10.7685</v>
      </c>
      <c r="K84" s="3">
        <v>8.6303000000000001</v>
      </c>
      <c r="P84" s="2">
        <v>12</v>
      </c>
      <c r="Q84" s="2">
        <v>263.27999999999997</v>
      </c>
      <c r="R84" s="2">
        <v>1364.14</v>
      </c>
      <c r="S84" s="2">
        <v>145.01499999999999</v>
      </c>
      <c r="T84" s="2">
        <v>165.01499999999999</v>
      </c>
    </row>
    <row r="85" spans="2:20" x14ac:dyDescent="0.2">
      <c r="B85" s="2">
        <v>12</v>
      </c>
      <c r="C85" s="2">
        <v>73.241799999999998</v>
      </c>
      <c r="D85" s="2">
        <v>61.275500000000001</v>
      </c>
      <c r="E85" s="2">
        <v>53.2864</v>
      </c>
      <c r="F85" s="3">
        <v>42.509599999999999</v>
      </c>
      <c r="G85" s="3">
        <v>35.4664</v>
      </c>
      <c r="H85" s="3">
        <v>23.2957</v>
      </c>
      <c r="I85" s="3">
        <v>16.992899999999999</v>
      </c>
      <c r="J85" s="3">
        <v>11.3062</v>
      </c>
      <c r="K85" s="3">
        <v>8.9600000000000009</v>
      </c>
      <c r="P85" s="2">
        <v>13</v>
      </c>
      <c r="Q85" s="2">
        <v>263.49</v>
      </c>
      <c r="R85" s="2">
        <v>4029.4</v>
      </c>
      <c r="S85" s="2">
        <v>145.01499999999999</v>
      </c>
      <c r="T85" s="2">
        <v>165.01499999999999</v>
      </c>
    </row>
    <row r="86" spans="2:20" x14ac:dyDescent="0.2">
      <c r="B86" s="2">
        <v>13</v>
      </c>
      <c r="C86" s="2">
        <v>79.641599999999997</v>
      </c>
      <c r="D86" s="2">
        <v>57.802</v>
      </c>
      <c r="E86" s="2">
        <v>58.222799999999999</v>
      </c>
      <c r="F86" s="3">
        <v>36.670099999999998</v>
      </c>
      <c r="G86" s="3">
        <v>32.639400000000002</v>
      </c>
      <c r="H86" s="3">
        <v>24.569199999999999</v>
      </c>
      <c r="I86" s="3">
        <v>18.013999999999999</v>
      </c>
      <c r="J86" s="3">
        <v>12.2065</v>
      </c>
      <c r="K86" s="3">
        <v>9.37026</v>
      </c>
      <c r="P86" s="2">
        <v>14</v>
      </c>
      <c r="Q86" s="2">
        <v>263.51299999999998</v>
      </c>
      <c r="R86" s="2">
        <v>1364.28</v>
      </c>
      <c r="S86" s="2">
        <v>145.01499999999999</v>
      </c>
      <c r="T86" s="2">
        <v>175.01499999999999</v>
      </c>
    </row>
    <row r="87" spans="2:20" x14ac:dyDescent="0.2">
      <c r="B87" s="2">
        <v>14</v>
      </c>
      <c r="C87" s="2">
        <v>78.587900000000005</v>
      </c>
      <c r="D87" s="2">
        <v>66.881799999999998</v>
      </c>
      <c r="E87" s="2">
        <v>52.718699999999998</v>
      </c>
      <c r="F87" s="3">
        <v>42.898899999999998</v>
      </c>
      <c r="G87" s="3">
        <v>33.977400000000003</v>
      </c>
      <c r="H87" s="3">
        <v>25.017299999999999</v>
      </c>
      <c r="I87" s="3">
        <v>17.940799999999999</v>
      </c>
      <c r="J87" s="3">
        <v>12.2226</v>
      </c>
      <c r="K87" s="3">
        <v>9.79223</v>
      </c>
      <c r="P87" s="2">
        <v>15</v>
      </c>
      <c r="Q87" s="2">
        <v>263.30500000000001</v>
      </c>
      <c r="R87" s="2">
        <v>1364.27</v>
      </c>
      <c r="S87" s="2">
        <v>145.01499999999999</v>
      </c>
      <c r="T87" s="2">
        <v>175.01499999999999</v>
      </c>
    </row>
    <row r="88" spans="2:20" x14ac:dyDescent="0.2">
      <c r="B88" s="2">
        <v>15</v>
      </c>
      <c r="C88" s="2">
        <v>91.848500000000001</v>
      </c>
      <c r="D88" s="2">
        <v>73.097499999999997</v>
      </c>
      <c r="E88" s="2">
        <v>64.685400000000001</v>
      </c>
      <c r="F88" s="3">
        <v>49.949399999999997</v>
      </c>
      <c r="G88" s="3">
        <v>35.117100000000001</v>
      </c>
      <c r="H88" s="3">
        <v>24.479800000000001</v>
      </c>
      <c r="I88" s="3">
        <v>18.081299999999999</v>
      </c>
      <c r="J88" s="3">
        <v>12.4017</v>
      </c>
      <c r="K88" s="3">
        <v>9.9657099999999996</v>
      </c>
      <c r="P88" s="2">
        <v>16</v>
      </c>
      <c r="Q88" s="2">
        <v>263.38499999999999</v>
      </c>
      <c r="R88" s="2">
        <v>1009.51</v>
      </c>
      <c r="S88" s="2">
        <v>145.01499999999999</v>
      </c>
      <c r="T88" s="2">
        <v>175.01499999999999</v>
      </c>
    </row>
    <row r="89" spans="2:20" x14ac:dyDescent="0.2">
      <c r="B89" s="2">
        <v>16</v>
      </c>
      <c r="C89" s="2">
        <v>90.794700000000006</v>
      </c>
      <c r="D89" s="2">
        <v>77.907200000000003</v>
      </c>
      <c r="E89" s="2">
        <v>64.388800000000003</v>
      </c>
      <c r="F89" s="3">
        <v>49.988</v>
      </c>
      <c r="G89" s="3">
        <v>35.240600000000001</v>
      </c>
      <c r="H89" s="3">
        <v>24.247299999999999</v>
      </c>
      <c r="I89" s="3">
        <v>18.495999999999999</v>
      </c>
      <c r="J89" s="3">
        <v>12.945499999999999</v>
      </c>
      <c r="K89" s="3">
        <v>10.683199999999999</v>
      </c>
      <c r="P89" s="2">
        <v>17</v>
      </c>
      <c r="Q89" s="2">
        <v>263.48200000000003</v>
      </c>
      <c r="R89" s="2">
        <v>1284.04</v>
      </c>
      <c r="S89" s="2">
        <v>145.01499999999999</v>
      </c>
      <c r="T89" s="2">
        <v>198.30199999999999</v>
      </c>
    </row>
    <row r="90" spans="2:20" x14ac:dyDescent="0.2">
      <c r="B90" s="2">
        <v>17</v>
      </c>
      <c r="C90" s="2">
        <v>104.05500000000001</v>
      </c>
      <c r="D90" s="2">
        <v>84.010599999999997</v>
      </c>
      <c r="E90" s="2">
        <v>67.422399999999996</v>
      </c>
      <c r="F90" s="3">
        <v>50.814399999999999</v>
      </c>
      <c r="G90" s="3">
        <v>34.880299999999998</v>
      </c>
      <c r="H90" s="3">
        <v>25.257899999999999</v>
      </c>
      <c r="I90" s="3">
        <v>18.862200000000001</v>
      </c>
      <c r="J90" s="3">
        <v>13.3261</v>
      </c>
      <c r="K90" s="3">
        <v>10.5846</v>
      </c>
      <c r="P90" s="2">
        <v>18</v>
      </c>
      <c r="Q90" s="2">
        <v>263.358</v>
      </c>
      <c r="R90" s="2">
        <v>1364.69</v>
      </c>
      <c r="S90" s="2">
        <v>145.01499999999999</v>
      </c>
      <c r="T90" s="2">
        <v>230.01499999999999</v>
      </c>
    </row>
    <row r="91" spans="2:20" x14ac:dyDescent="0.2">
      <c r="B91" s="2">
        <v>18</v>
      </c>
      <c r="C91" s="2">
        <v>109.863</v>
      </c>
      <c r="D91" s="2">
        <v>82.839500000000001</v>
      </c>
      <c r="E91" s="2">
        <v>70.243300000000005</v>
      </c>
      <c r="F91" s="3">
        <v>50.442300000000003</v>
      </c>
      <c r="G91" s="3">
        <v>34.636600000000001</v>
      </c>
      <c r="H91" s="3">
        <v>25.963699999999999</v>
      </c>
      <c r="I91" s="3">
        <v>25.5123</v>
      </c>
      <c r="J91" s="3">
        <v>13.733599999999999</v>
      </c>
      <c r="K91" s="3">
        <v>10.9193</v>
      </c>
      <c r="P91" s="2">
        <v>19</v>
      </c>
      <c r="Q91" s="2">
        <v>263.46699999999998</v>
      </c>
      <c r="R91" s="2">
        <v>1364.69</v>
      </c>
      <c r="S91" s="2">
        <v>145.01499999999999</v>
      </c>
      <c r="T91" s="2">
        <v>230.01499999999999</v>
      </c>
    </row>
    <row r="92" spans="2:20" x14ac:dyDescent="0.2">
      <c r="B92" s="2">
        <v>19</v>
      </c>
      <c r="C92" s="2">
        <v>116.262</v>
      </c>
      <c r="D92" s="2">
        <v>89.250699999999995</v>
      </c>
      <c r="E92" s="2">
        <v>75.406400000000005</v>
      </c>
      <c r="F92" s="3">
        <v>50.861899999999999</v>
      </c>
      <c r="G92" s="3">
        <v>36.650300000000001</v>
      </c>
      <c r="H92" s="3">
        <v>26.050999999999998</v>
      </c>
      <c r="I92" s="3">
        <v>19.353400000000001</v>
      </c>
      <c r="J92" s="3">
        <v>13.878</v>
      </c>
      <c r="K92" s="3">
        <v>11.1067</v>
      </c>
      <c r="P92" s="2">
        <v>20</v>
      </c>
      <c r="Q92" s="2">
        <v>263.39699999999999</v>
      </c>
      <c r="R92" s="2">
        <v>1364.64</v>
      </c>
      <c r="S92" s="2">
        <v>145.01499999999999</v>
      </c>
      <c r="T92" s="2">
        <v>230.01499999999999</v>
      </c>
    </row>
    <row r="93" spans="2:20" x14ac:dyDescent="0.2">
      <c r="B93" s="2">
        <v>20</v>
      </c>
      <c r="C93" s="2">
        <v>122.07</v>
      </c>
      <c r="D93" s="2">
        <v>89.396299999999997</v>
      </c>
      <c r="E93" s="2">
        <v>76.114999999999995</v>
      </c>
      <c r="F93" s="3">
        <v>51.834400000000002</v>
      </c>
      <c r="G93" s="3">
        <v>37.342100000000002</v>
      </c>
      <c r="H93" s="3">
        <v>26.449000000000002</v>
      </c>
      <c r="I93" s="3">
        <v>19.768599999999999</v>
      </c>
      <c r="J93" s="3">
        <v>14.2707</v>
      </c>
      <c r="K93" s="3">
        <v>11.3575</v>
      </c>
      <c r="P93" s="2">
        <v>21</v>
      </c>
      <c r="Q93" s="2">
        <v>263.31200000000001</v>
      </c>
      <c r="R93" s="2">
        <v>1364.64</v>
      </c>
      <c r="S93" s="2">
        <v>145.01499999999999</v>
      </c>
      <c r="T93" s="2">
        <v>230.01499999999999</v>
      </c>
    </row>
    <row r="94" spans="2:20" x14ac:dyDescent="0.2">
      <c r="B94" s="2">
        <v>21</v>
      </c>
      <c r="C94" s="2">
        <v>128.47200000000001</v>
      </c>
      <c r="D94" s="2">
        <v>100.107</v>
      </c>
      <c r="E94" s="2">
        <v>63.448500000000003</v>
      </c>
      <c r="F94" s="3">
        <v>57.745399999999997</v>
      </c>
      <c r="G94" s="3">
        <v>34.993299999999998</v>
      </c>
      <c r="H94" s="3">
        <v>26.764299999999999</v>
      </c>
      <c r="I94" s="3">
        <v>25.589600000000001</v>
      </c>
      <c r="J94" s="3">
        <v>14.615399999999999</v>
      </c>
      <c r="K94" s="3">
        <v>11.6317</v>
      </c>
      <c r="P94" s="2">
        <v>22</v>
      </c>
      <c r="Q94" s="2">
        <v>263.505</v>
      </c>
      <c r="R94" s="2">
        <v>1884.31</v>
      </c>
      <c r="S94" s="2">
        <v>145.01499999999999</v>
      </c>
      <c r="T94" s="2">
        <v>240.01499999999999</v>
      </c>
    </row>
    <row r="95" spans="2:20" x14ac:dyDescent="0.2">
      <c r="B95" s="2">
        <v>22</v>
      </c>
      <c r="C95" s="2">
        <v>134.524</v>
      </c>
      <c r="D95" s="2">
        <v>99.381200000000007</v>
      </c>
      <c r="E95" s="2">
        <v>73.625200000000007</v>
      </c>
      <c r="F95" s="3">
        <v>50.862000000000002</v>
      </c>
      <c r="G95" s="3">
        <v>32.768599999999999</v>
      </c>
      <c r="H95" s="3">
        <v>27.157</v>
      </c>
      <c r="I95" s="3">
        <v>20.456800000000001</v>
      </c>
      <c r="J95" s="3">
        <v>14.926500000000001</v>
      </c>
      <c r="K95" s="3">
        <v>11.904</v>
      </c>
      <c r="P95" s="2">
        <v>23</v>
      </c>
      <c r="Q95" s="2">
        <v>263.52699999999999</v>
      </c>
      <c r="R95" s="2">
        <v>2144.04</v>
      </c>
      <c r="S95" s="2">
        <v>145.01499999999999</v>
      </c>
      <c r="T95" s="2">
        <v>240.01499999999999</v>
      </c>
    </row>
    <row r="96" spans="2:20" x14ac:dyDescent="0.2">
      <c r="B96" s="2">
        <v>23</v>
      </c>
      <c r="C96" s="2">
        <v>140.66900000000001</v>
      </c>
      <c r="D96" s="2">
        <v>105.798</v>
      </c>
      <c r="E96" s="2">
        <v>76.179900000000004</v>
      </c>
      <c r="F96" s="3">
        <v>54.503900000000002</v>
      </c>
      <c r="G96" s="3">
        <v>34.232199999999999</v>
      </c>
      <c r="H96" s="3">
        <v>27.578600000000002</v>
      </c>
      <c r="I96" s="3">
        <v>20.712299999999999</v>
      </c>
      <c r="J96" s="3">
        <v>15.1233</v>
      </c>
      <c r="K96" s="3">
        <v>12.0885</v>
      </c>
      <c r="P96" s="2">
        <v>24</v>
      </c>
      <c r="Q96" s="2">
        <v>263.47500000000002</v>
      </c>
      <c r="R96" s="2">
        <v>1364.86</v>
      </c>
      <c r="S96" s="2">
        <v>145.01499999999999</v>
      </c>
      <c r="T96" s="2">
        <v>240.01499999999999</v>
      </c>
    </row>
    <row r="97" spans="2:20" x14ac:dyDescent="0.2">
      <c r="B97" s="2">
        <v>24</v>
      </c>
      <c r="C97" s="2">
        <v>139.05699999999999</v>
      </c>
      <c r="D97" s="2">
        <v>106.687</v>
      </c>
      <c r="E97" s="2">
        <v>81.971999999999994</v>
      </c>
      <c r="F97" s="3">
        <v>53.334600000000002</v>
      </c>
      <c r="G97" s="3">
        <v>29.965599999999998</v>
      </c>
      <c r="H97" s="3">
        <v>27.553599999999999</v>
      </c>
      <c r="I97" s="3">
        <v>21.067399999999999</v>
      </c>
      <c r="J97" s="3">
        <v>16.1008</v>
      </c>
      <c r="K97" s="3">
        <v>12.307700000000001</v>
      </c>
      <c r="P97" s="2">
        <v>25</v>
      </c>
      <c r="Q97" s="2">
        <v>263.55</v>
      </c>
      <c r="R97" s="2">
        <v>2133.64</v>
      </c>
      <c r="S97" s="2">
        <v>145.01499999999999</v>
      </c>
      <c r="T97" s="2">
        <v>240.01499999999999</v>
      </c>
    </row>
    <row r="98" spans="2:20" x14ac:dyDescent="0.2">
      <c r="B98" s="2">
        <v>25</v>
      </c>
      <c r="C98" s="2">
        <v>152.87899999999999</v>
      </c>
      <c r="D98" s="2">
        <v>113.041</v>
      </c>
      <c r="E98" s="2">
        <v>80.9696</v>
      </c>
      <c r="F98" s="3">
        <v>49.633899999999997</v>
      </c>
      <c r="G98" s="3">
        <v>32.448500000000003</v>
      </c>
      <c r="H98" s="3">
        <v>27.000599999999999</v>
      </c>
      <c r="I98" s="3">
        <v>21.337700000000002</v>
      </c>
      <c r="J98" s="3">
        <v>16.102</v>
      </c>
      <c r="K98" s="3">
        <v>12.542400000000001</v>
      </c>
      <c r="P98" s="2">
        <v>26</v>
      </c>
      <c r="Q98" s="2">
        <v>263.55</v>
      </c>
      <c r="R98" s="2">
        <v>1825.05</v>
      </c>
      <c r="S98" s="2">
        <v>145.01499999999999</v>
      </c>
      <c r="T98" s="2">
        <v>240.01499999999999</v>
      </c>
    </row>
    <row r="99" spans="2:20" x14ac:dyDescent="0.2">
      <c r="B99" s="2">
        <v>26</v>
      </c>
      <c r="C99" s="2">
        <v>157.785</v>
      </c>
      <c r="D99" s="2">
        <v>112.693</v>
      </c>
      <c r="E99" s="2">
        <v>80.100800000000007</v>
      </c>
      <c r="F99" s="3">
        <v>50.578200000000002</v>
      </c>
      <c r="G99" s="3">
        <v>31.398299999999999</v>
      </c>
      <c r="H99" s="3">
        <v>28.6404</v>
      </c>
      <c r="I99" s="3">
        <v>21.708200000000001</v>
      </c>
      <c r="J99" s="3">
        <v>16.008700000000001</v>
      </c>
      <c r="K99" s="3">
        <v>13.197900000000001</v>
      </c>
      <c r="P99" s="2">
        <v>27</v>
      </c>
      <c r="Q99" s="2">
        <v>263.41800000000001</v>
      </c>
      <c r="R99" s="2">
        <v>4470.1499999999996</v>
      </c>
      <c r="S99" s="2">
        <v>145.01499999999999</v>
      </c>
      <c r="T99" s="2">
        <v>250.01499999999999</v>
      </c>
    </row>
    <row r="100" spans="2:20" x14ac:dyDescent="0.2">
      <c r="B100" s="2">
        <v>27</v>
      </c>
      <c r="C100" s="2">
        <v>163.667</v>
      </c>
      <c r="D100" s="2">
        <v>119.97499999999999</v>
      </c>
      <c r="E100" s="2">
        <v>82.716399999999993</v>
      </c>
      <c r="F100" s="3">
        <v>58.865099999999998</v>
      </c>
      <c r="G100" s="3">
        <v>34.868200000000002</v>
      </c>
      <c r="H100" s="3">
        <v>27.5108</v>
      </c>
      <c r="I100" s="3">
        <v>21.9604</v>
      </c>
      <c r="J100" s="3">
        <v>16.1875</v>
      </c>
      <c r="K100" s="3">
        <v>13.2136</v>
      </c>
      <c r="P100" s="2">
        <v>28</v>
      </c>
      <c r="Q100" s="2">
        <v>240.88</v>
      </c>
      <c r="R100" s="2">
        <v>1444.8</v>
      </c>
      <c r="S100" s="2">
        <v>145.01499999999999</v>
      </c>
      <c r="T100" s="2">
        <v>250.01499999999999</v>
      </c>
    </row>
    <row r="101" spans="2:20" x14ac:dyDescent="0.2">
      <c r="B101" s="2">
        <v>28</v>
      </c>
      <c r="C101" s="2">
        <v>169.47399999999999</v>
      </c>
      <c r="D101" s="2">
        <v>119.621</v>
      </c>
      <c r="E101" s="2">
        <v>69.710300000000004</v>
      </c>
      <c r="F101" s="3">
        <v>54.350099999999998</v>
      </c>
      <c r="G101" s="3">
        <v>41.255499999999998</v>
      </c>
      <c r="H101" s="3">
        <v>28.8919</v>
      </c>
      <c r="I101" s="3">
        <v>22.2058</v>
      </c>
      <c r="J101" s="3">
        <v>17.321100000000001</v>
      </c>
      <c r="K101" s="3">
        <v>13.1401</v>
      </c>
      <c r="P101" s="2">
        <v>29</v>
      </c>
      <c r="Q101" s="2">
        <v>263.50299999999999</v>
      </c>
      <c r="R101" s="2">
        <v>2718.39</v>
      </c>
      <c r="S101" s="2">
        <v>145.01499999999999</v>
      </c>
      <c r="T101" s="2">
        <v>250.01499999999999</v>
      </c>
    </row>
    <row r="102" spans="2:20" x14ac:dyDescent="0.2">
      <c r="B102" s="2">
        <v>29</v>
      </c>
      <c r="C102" s="2">
        <v>175.874</v>
      </c>
      <c r="D102" s="2">
        <v>120.173</v>
      </c>
      <c r="E102" s="2">
        <v>83.684600000000003</v>
      </c>
      <c r="F102" s="3">
        <v>66.475200000000001</v>
      </c>
      <c r="G102" s="3">
        <v>34.872700000000002</v>
      </c>
      <c r="H102" s="3">
        <v>29.533300000000001</v>
      </c>
      <c r="I102" s="3">
        <v>22.543900000000001</v>
      </c>
      <c r="J102" s="3">
        <v>16.7072</v>
      </c>
      <c r="K102" s="3">
        <v>13.344900000000001</v>
      </c>
      <c r="P102" s="2">
        <v>30</v>
      </c>
      <c r="Q102" s="2">
        <v>263.42</v>
      </c>
      <c r="R102" s="2">
        <v>2718.48</v>
      </c>
      <c r="S102" s="2">
        <v>145.01499999999999</v>
      </c>
      <c r="T102" s="2">
        <v>250.01499999999999</v>
      </c>
    </row>
    <row r="103" spans="2:20" x14ac:dyDescent="0.2">
      <c r="B103" s="2">
        <v>30</v>
      </c>
      <c r="C103" s="2">
        <v>177.89400000000001</v>
      </c>
      <c r="D103" s="2">
        <v>121.611</v>
      </c>
      <c r="E103" s="2">
        <v>80.944900000000004</v>
      </c>
      <c r="F103" s="3">
        <v>54.0246</v>
      </c>
      <c r="G103" s="3">
        <v>32.273499999999999</v>
      </c>
      <c r="H103" s="3">
        <v>27.8797</v>
      </c>
      <c r="I103" s="3">
        <v>23.127300000000002</v>
      </c>
      <c r="J103" s="3">
        <v>17.813099999999999</v>
      </c>
      <c r="K103" s="3">
        <v>13.5481</v>
      </c>
      <c r="P103" s="2">
        <v>31</v>
      </c>
      <c r="Q103" s="2">
        <v>263.40499999999997</v>
      </c>
      <c r="R103" s="2">
        <v>1444.85</v>
      </c>
      <c r="S103" s="2">
        <v>145.01499999999999</v>
      </c>
      <c r="T103" s="2">
        <v>260.01499999999999</v>
      </c>
    </row>
    <row r="104" spans="2:20" x14ac:dyDescent="0.2">
      <c r="B104" s="2">
        <v>31</v>
      </c>
      <c r="C104" s="2">
        <v>184.29300000000001</v>
      </c>
      <c r="D104" s="2">
        <v>130.74</v>
      </c>
      <c r="E104" s="2">
        <v>84.486099999999993</v>
      </c>
      <c r="F104" s="3">
        <v>55.840499999999999</v>
      </c>
      <c r="G104" s="3">
        <v>34.672899999999998</v>
      </c>
      <c r="H104" s="3">
        <v>33.884900000000002</v>
      </c>
      <c r="I104" s="3">
        <v>23.010300000000001</v>
      </c>
      <c r="J104" s="3">
        <v>17.210699999999999</v>
      </c>
      <c r="K104" s="3">
        <v>13.705299999999999</v>
      </c>
      <c r="P104" s="2">
        <v>32</v>
      </c>
      <c r="Q104" s="2">
        <v>263.51299999999998</v>
      </c>
      <c r="R104" s="2">
        <v>1444.86</v>
      </c>
      <c r="S104" s="2">
        <v>145.01499999999999</v>
      </c>
      <c r="T104" s="2">
        <v>260.01499999999999</v>
      </c>
    </row>
    <row r="105" spans="2:20" x14ac:dyDescent="0.2">
      <c r="B105" s="2">
        <v>32</v>
      </c>
      <c r="C105" s="2">
        <v>190.101</v>
      </c>
      <c r="D105" s="2">
        <v>130.22200000000001</v>
      </c>
      <c r="E105" s="2">
        <v>86.320999999999998</v>
      </c>
      <c r="F105" s="3">
        <v>55.932099999999998</v>
      </c>
      <c r="G105" s="3">
        <v>32.134799999999998</v>
      </c>
      <c r="H105" s="3">
        <v>29.872800000000002</v>
      </c>
      <c r="I105" s="3">
        <v>23.213699999999999</v>
      </c>
      <c r="J105" s="3">
        <v>17.6189</v>
      </c>
      <c r="K105" s="3">
        <v>13.879</v>
      </c>
    </row>
    <row r="107" spans="2:20" x14ac:dyDescent="0.2">
      <c r="B107" s="2" t="s">
        <v>15</v>
      </c>
    </row>
    <row r="108" spans="2:20" x14ac:dyDescent="0.2">
      <c r="B108" s="2" t="s">
        <v>9</v>
      </c>
      <c r="C108" s="2">
        <v>256</v>
      </c>
      <c r="D108" s="2">
        <f t="shared" ref="D108:K108" si="3">C108-32</f>
        <v>224</v>
      </c>
      <c r="E108" s="2">
        <f t="shared" si="3"/>
        <v>192</v>
      </c>
      <c r="F108" s="2">
        <f t="shared" si="3"/>
        <v>160</v>
      </c>
      <c r="G108" s="2">
        <f t="shared" si="3"/>
        <v>128</v>
      </c>
      <c r="H108" s="2">
        <f t="shared" si="3"/>
        <v>96</v>
      </c>
      <c r="I108" s="2">
        <f t="shared" si="3"/>
        <v>64</v>
      </c>
      <c r="J108" s="2">
        <f t="shared" si="3"/>
        <v>32</v>
      </c>
      <c r="K108" s="2">
        <f t="shared" si="3"/>
        <v>0</v>
      </c>
    </row>
    <row r="109" spans="2:20" x14ac:dyDescent="0.2">
      <c r="B109" s="2">
        <v>1</v>
      </c>
      <c r="C109" s="2">
        <v>6.3999800000000002</v>
      </c>
      <c r="D109" s="2">
        <v>6.3999800000000002</v>
      </c>
      <c r="E109" s="2">
        <v>6.3999800000000002</v>
      </c>
      <c r="F109" s="3">
        <v>6.3999800000000002</v>
      </c>
      <c r="G109" s="3">
        <v>6.3999800000000002</v>
      </c>
      <c r="H109" s="3">
        <v>6.3999800000000002</v>
      </c>
      <c r="I109" s="3">
        <v>6.3999800000000002</v>
      </c>
      <c r="J109" s="3">
        <v>6.3999800000000002</v>
      </c>
      <c r="K109" s="3">
        <v>6.3999800000000002</v>
      </c>
    </row>
    <row r="110" spans="2:20" x14ac:dyDescent="0.2">
      <c r="B110" s="2">
        <v>2</v>
      </c>
      <c r="C110" s="2">
        <v>12.207000000000001</v>
      </c>
      <c r="D110" s="2">
        <v>10.9068</v>
      </c>
      <c r="E110" s="2">
        <v>9.8569200000000006</v>
      </c>
      <c r="F110" s="3">
        <v>8.9914199999999997</v>
      </c>
      <c r="G110" s="3">
        <v>8.2656399999999994</v>
      </c>
      <c r="H110" s="3">
        <v>7.6482799999999997</v>
      </c>
      <c r="I110" s="3">
        <v>7.1167299999999996</v>
      </c>
      <c r="J110" s="3">
        <v>6.6542599999999998</v>
      </c>
      <c r="K110" s="3">
        <v>6.3999899999999998</v>
      </c>
    </row>
    <row r="111" spans="2:20" x14ac:dyDescent="0.2">
      <c r="B111" s="2">
        <v>3</v>
      </c>
      <c r="C111" s="2">
        <v>18.606999999999999</v>
      </c>
      <c r="D111" s="2">
        <v>17.306799999999999</v>
      </c>
      <c r="E111" s="2">
        <v>16.258800000000001</v>
      </c>
      <c r="F111" s="3">
        <v>15.391400000000001</v>
      </c>
      <c r="G111" s="3">
        <v>13.8475</v>
      </c>
      <c r="H111" s="3">
        <v>10.4975</v>
      </c>
      <c r="I111" s="3">
        <v>8.5051600000000001</v>
      </c>
      <c r="J111" s="3">
        <v>7.1663899999999998</v>
      </c>
      <c r="K111" s="3">
        <v>6.4</v>
      </c>
    </row>
    <row r="112" spans="2:20" x14ac:dyDescent="0.2">
      <c r="B112" s="2">
        <v>4</v>
      </c>
      <c r="C112" s="2">
        <v>24.414000000000001</v>
      </c>
      <c r="D112" s="2">
        <v>21.813600000000001</v>
      </c>
      <c r="E112" s="2">
        <v>19.713799999999999</v>
      </c>
      <c r="F112" s="3">
        <v>18.052399999999999</v>
      </c>
      <c r="G112" s="3">
        <v>14.897</v>
      </c>
      <c r="H112" s="3">
        <v>16.1523</v>
      </c>
      <c r="I112" s="3">
        <v>10.885400000000001</v>
      </c>
      <c r="J112" s="3">
        <v>7.8454499999999996</v>
      </c>
      <c r="K112" s="3">
        <v>6.4</v>
      </c>
    </row>
    <row r="113" spans="2:11" x14ac:dyDescent="0.2">
      <c r="B113" s="2">
        <v>5</v>
      </c>
      <c r="C113" s="2">
        <v>30.8139</v>
      </c>
      <c r="D113" s="2">
        <v>28.2136</v>
      </c>
      <c r="E113" s="2">
        <v>24.137799999999999</v>
      </c>
      <c r="F113" s="3">
        <v>21.885300000000001</v>
      </c>
      <c r="G113" s="3">
        <v>19.695699999999999</v>
      </c>
      <c r="H113" s="3">
        <v>14.639900000000001</v>
      </c>
      <c r="I113" s="3">
        <v>16.019500000000001</v>
      </c>
      <c r="J113" s="3">
        <v>8.1491799999999994</v>
      </c>
      <c r="K113" s="3">
        <v>6.4</v>
      </c>
    </row>
    <row r="114" spans="2:11" x14ac:dyDescent="0.2">
      <c r="B114" s="2">
        <v>6</v>
      </c>
      <c r="C114" s="2">
        <v>36.621000000000002</v>
      </c>
      <c r="D114" s="2">
        <v>32.720399999999998</v>
      </c>
      <c r="E114" s="2">
        <v>26.0947</v>
      </c>
      <c r="F114" s="3">
        <v>20.7621</v>
      </c>
      <c r="G114" s="3">
        <v>18.600899999999999</v>
      </c>
      <c r="H114" s="3">
        <v>14.2889</v>
      </c>
      <c r="I114" s="3">
        <v>12.1768</v>
      </c>
      <c r="J114" s="3">
        <v>8.6628000000000007</v>
      </c>
      <c r="K114" s="3">
        <v>7.2533300000000001</v>
      </c>
    </row>
    <row r="115" spans="2:11" x14ac:dyDescent="0.2">
      <c r="B115" s="2">
        <v>7</v>
      </c>
      <c r="C115" s="2">
        <v>43.020899999999997</v>
      </c>
      <c r="D115" s="2">
        <v>39.120399999999997</v>
      </c>
      <c r="E115" s="2">
        <v>32.493499999999997</v>
      </c>
      <c r="F115" s="3">
        <v>25.866800000000001</v>
      </c>
      <c r="G115" s="3">
        <v>24.515699999999999</v>
      </c>
      <c r="H115" s="3">
        <v>20.671900000000001</v>
      </c>
      <c r="I115" s="3">
        <v>15.926399999999999</v>
      </c>
      <c r="J115" s="3">
        <v>10.6752</v>
      </c>
      <c r="K115" s="3">
        <v>7.1619099999999998</v>
      </c>
    </row>
    <row r="116" spans="2:11" x14ac:dyDescent="0.2">
      <c r="B116" s="2">
        <v>8</v>
      </c>
      <c r="C116" s="2">
        <v>48.8279</v>
      </c>
      <c r="D116" s="2">
        <v>42.637799999999999</v>
      </c>
      <c r="E116" s="2">
        <v>36.275599999999997</v>
      </c>
      <c r="F116" s="3">
        <v>30.272099999999998</v>
      </c>
      <c r="G116" s="3">
        <v>25.667100000000001</v>
      </c>
      <c r="H116" s="3">
        <v>20.284400000000002</v>
      </c>
      <c r="I116" s="3">
        <v>15.119899999999999</v>
      </c>
      <c r="J116" s="3">
        <v>10.1584</v>
      </c>
      <c r="K116" s="3">
        <v>7.46713</v>
      </c>
    </row>
    <row r="117" spans="2:11" x14ac:dyDescent="0.2">
      <c r="B117" s="2">
        <v>9</v>
      </c>
      <c r="C117" s="2">
        <v>55.227899999999998</v>
      </c>
      <c r="D117" s="2">
        <v>48.959200000000003</v>
      </c>
      <c r="E117" s="2">
        <v>40.273000000000003</v>
      </c>
      <c r="F117" s="3">
        <v>33.276800000000001</v>
      </c>
      <c r="G117" s="3">
        <v>28.9618</v>
      </c>
      <c r="H117" s="3">
        <v>21.025300000000001</v>
      </c>
      <c r="I117" s="3">
        <v>16.6174</v>
      </c>
      <c r="J117" s="3">
        <v>10.581200000000001</v>
      </c>
      <c r="K117" s="3">
        <v>8</v>
      </c>
    </row>
    <row r="118" spans="2:11" x14ac:dyDescent="0.2">
      <c r="B118" s="2">
        <v>10</v>
      </c>
      <c r="C118" s="2">
        <v>61.0349</v>
      </c>
      <c r="D118" s="2">
        <v>49.349200000000003</v>
      </c>
      <c r="E118" s="2">
        <v>37.261699999999998</v>
      </c>
      <c r="F118" s="3">
        <v>33.318899999999999</v>
      </c>
      <c r="G118" s="3">
        <v>28.350100000000001</v>
      </c>
      <c r="H118" s="3">
        <v>22.028199999999998</v>
      </c>
      <c r="I118" s="3">
        <v>17.459900000000001</v>
      </c>
      <c r="J118" s="3">
        <v>11.2851</v>
      </c>
      <c r="K118" s="3">
        <v>9.2271400000000003</v>
      </c>
    </row>
    <row r="119" spans="2:11" x14ac:dyDescent="0.2">
      <c r="B119" s="2">
        <v>11</v>
      </c>
      <c r="C119" s="2">
        <v>67.434899999999999</v>
      </c>
      <c r="D119" s="2">
        <v>55.749200000000002</v>
      </c>
      <c r="E119" s="2">
        <v>46.909300000000002</v>
      </c>
      <c r="F119" s="3">
        <v>39.5488</v>
      </c>
      <c r="G119" s="3">
        <v>34.289700000000003</v>
      </c>
      <c r="H119" s="3">
        <v>23.7864</v>
      </c>
      <c r="I119" s="3">
        <v>17.3245</v>
      </c>
      <c r="J119" s="3">
        <v>11.569699999999999</v>
      </c>
      <c r="K119" s="3">
        <v>8.6303099999999997</v>
      </c>
    </row>
    <row r="120" spans="2:11" x14ac:dyDescent="0.2">
      <c r="B120" s="2">
        <v>12</v>
      </c>
      <c r="C120" s="2">
        <v>73.241900000000001</v>
      </c>
      <c r="D120" s="2">
        <v>60.256</v>
      </c>
      <c r="E120" s="2">
        <v>50.749299999999998</v>
      </c>
      <c r="F120" s="3">
        <v>39.294699999999999</v>
      </c>
      <c r="G120" s="3">
        <v>34.429200000000002</v>
      </c>
      <c r="H120" s="3">
        <v>25.0776</v>
      </c>
      <c r="I120" s="3">
        <v>17.845800000000001</v>
      </c>
      <c r="J120" s="3">
        <v>11.861599999999999</v>
      </c>
      <c r="K120" s="3">
        <v>9.0594900000000003</v>
      </c>
    </row>
    <row r="121" spans="2:11" x14ac:dyDescent="0.2">
      <c r="B121" s="2">
        <v>13</v>
      </c>
      <c r="C121" s="2">
        <v>73.122100000000003</v>
      </c>
      <c r="D121" s="2">
        <v>66.656000000000006</v>
      </c>
      <c r="E121" s="2">
        <v>55.687399999999997</v>
      </c>
      <c r="F121" s="3">
        <v>38.909799999999997</v>
      </c>
      <c r="G121" s="3">
        <v>34.049399999999999</v>
      </c>
      <c r="H121" s="3">
        <v>25.7727</v>
      </c>
      <c r="I121" s="3">
        <v>20.101199999999999</v>
      </c>
      <c r="J121" s="3">
        <v>12.3514</v>
      </c>
      <c r="K121" s="3">
        <v>9.37026</v>
      </c>
    </row>
    <row r="122" spans="2:11" x14ac:dyDescent="0.2">
      <c r="B122" s="2">
        <v>14</v>
      </c>
      <c r="C122" s="2">
        <v>85.448899999999995</v>
      </c>
      <c r="D122" s="2">
        <v>65.860100000000003</v>
      </c>
      <c r="E122" s="2">
        <v>54.8232</v>
      </c>
      <c r="F122" s="3">
        <v>39.976300000000002</v>
      </c>
      <c r="G122" s="3">
        <v>35.580100000000002</v>
      </c>
      <c r="H122" s="3">
        <v>26.538699999999999</v>
      </c>
      <c r="I122" s="3">
        <v>19.125499999999999</v>
      </c>
      <c r="J122" s="3">
        <v>12.8866</v>
      </c>
      <c r="K122" s="3">
        <v>9.7922399999999996</v>
      </c>
    </row>
    <row r="123" spans="2:11" x14ac:dyDescent="0.2">
      <c r="B123" s="2">
        <v>15</v>
      </c>
      <c r="C123" s="2">
        <v>91.8489</v>
      </c>
      <c r="D123" s="2">
        <v>72.197900000000004</v>
      </c>
      <c r="E123" s="2">
        <v>57.993600000000001</v>
      </c>
      <c r="F123" s="3">
        <v>46.376199999999997</v>
      </c>
      <c r="G123" s="3">
        <v>35.633800000000001</v>
      </c>
      <c r="H123" s="3">
        <v>26.975000000000001</v>
      </c>
      <c r="I123" s="3">
        <v>19.8308</v>
      </c>
      <c r="J123" s="3">
        <v>13.2</v>
      </c>
      <c r="K123" s="3">
        <v>9.9657199999999992</v>
      </c>
    </row>
    <row r="124" spans="2:11" x14ac:dyDescent="0.2">
      <c r="B124" s="2">
        <v>16</v>
      </c>
      <c r="C124" s="2">
        <v>97.655900000000003</v>
      </c>
      <c r="D124" s="2">
        <v>76.783299999999997</v>
      </c>
      <c r="E124" s="2">
        <v>60.949199999999998</v>
      </c>
      <c r="F124" s="3">
        <v>46.1357</v>
      </c>
      <c r="G124" s="3">
        <v>36.6494</v>
      </c>
      <c r="H124" s="3">
        <v>28.018000000000001</v>
      </c>
      <c r="I124" s="3">
        <v>20.2349</v>
      </c>
      <c r="J124" s="3">
        <v>13.5687</v>
      </c>
      <c r="K124" s="3">
        <v>10.2552</v>
      </c>
    </row>
    <row r="125" spans="2:11" x14ac:dyDescent="0.2">
      <c r="B125" s="2">
        <v>17</v>
      </c>
      <c r="C125" s="2">
        <v>104.056</v>
      </c>
      <c r="D125" s="2">
        <v>83.104699999999994</v>
      </c>
      <c r="E125" s="2">
        <v>58.1295</v>
      </c>
      <c r="F125" s="3">
        <v>47.237400000000001</v>
      </c>
      <c r="G125" s="3">
        <v>37.296999999999997</v>
      </c>
      <c r="H125" s="3">
        <v>28.465599999999998</v>
      </c>
      <c r="I125" s="3">
        <v>20.901</v>
      </c>
      <c r="J125" s="3">
        <v>14.003500000000001</v>
      </c>
      <c r="K125" s="3">
        <v>10.5847</v>
      </c>
    </row>
    <row r="126" spans="2:11" x14ac:dyDescent="0.2">
      <c r="B126" s="2">
        <v>18</v>
      </c>
      <c r="C126" s="2">
        <v>109.863</v>
      </c>
      <c r="D126" s="2">
        <v>81.344300000000004</v>
      </c>
      <c r="E126" s="2">
        <v>63.461100000000002</v>
      </c>
      <c r="F126" s="3">
        <v>48.164000000000001</v>
      </c>
      <c r="G126" s="3">
        <v>37.8613</v>
      </c>
      <c r="H126" s="3">
        <v>29.170200000000001</v>
      </c>
      <c r="I126" s="3">
        <v>21.312999999999999</v>
      </c>
      <c r="J126" s="3">
        <v>14.4472</v>
      </c>
      <c r="K126" s="3">
        <v>10.9193</v>
      </c>
    </row>
    <row r="127" spans="2:11" x14ac:dyDescent="0.2">
      <c r="B127" s="2">
        <v>19</v>
      </c>
      <c r="C127" s="2">
        <v>116.26300000000001</v>
      </c>
      <c r="D127" s="2">
        <v>89.372799999999998</v>
      </c>
      <c r="E127" s="2">
        <v>70.718699999999998</v>
      </c>
      <c r="F127" s="3">
        <v>48.129100000000001</v>
      </c>
      <c r="G127" s="3">
        <v>38.914499999999997</v>
      </c>
      <c r="H127" s="3">
        <v>29.7318</v>
      </c>
      <c r="I127" s="3">
        <v>22.052399999999999</v>
      </c>
      <c r="J127" s="3">
        <v>14.805</v>
      </c>
      <c r="K127" s="3">
        <v>11.1067</v>
      </c>
    </row>
    <row r="128" spans="2:11" x14ac:dyDescent="0.2">
      <c r="B128" s="2">
        <v>20</v>
      </c>
      <c r="C128" s="2">
        <v>122.07299999999999</v>
      </c>
      <c r="D128" s="2">
        <v>92.453299999999999</v>
      </c>
      <c r="E128" s="2">
        <v>69.449200000000005</v>
      </c>
      <c r="F128" s="3">
        <v>55.361499999999999</v>
      </c>
      <c r="G128" s="3">
        <v>40.710700000000003</v>
      </c>
      <c r="H128" s="3">
        <v>30.485199999999999</v>
      </c>
      <c r="I128" s="3">
        <v>22.486599999999999</v>
      </c>
      <c r="J128" s="3">
        <v>15.0938</v>
      </c>
      <c r="K128" s="3">
        <v>11.3575</v>
      </c>
    </row>
    <row r="129" spans="2:11" x14ac:dyDescent="0.2">
      <c r="B129" s="2">
        <v>21</v>
      </c>
      <c r="C129" s="2">
        <v>128.47</v>
      </c>
      <c r="D129" s="2">
        <v>98.620400000000004</v>
      </c>
      <c r="E129" s="2">
        <v>69.517899999999997</v>
      </c>
      <c r="F129" s="3">
        <v>49.9604</v>
      </c>
      <c r="G129" s="3">
        <v>40.229900000000001</v>
      </c>
      <c r="H129" s="3">
        <v>30.906099999999999</v>
      </c>
      <c r="I129" s="3">
        <v>22.918500000000002</v>
      </c>
      <c r="J129" s="3">
        <v>15.4552</v>
      </c>
      <c r="K129" s="3">
        <v>11.6317</v>
      </c>
    </row>
    <row r="130" spans="2:11" x14ac:dyDescent="0.2">
      <c r="B130" s="2">
        <v>22</v>
      </c>
      <c r="C130" s="2">
        <v>118.419</v>
      </c>
      <c r="D130" s="2">
        <v>97.349900000000005</v>
      </c>
      <c r="E130" s="2">
        <v>70.776200000000003</v>
      </c>
      <c r="F130" s="3">
        <v>50.527799999999999</v>
      </c>
      <c r="G130" s="3">
        <v>40.931899999999999</v>
      </c>
      <c r="H130" s="3">
        <v>31.867699999999999</v>
      </c>
      <c r="I130" s="3">
        <v>23.446200000000001</v>
      </c>
      <c r="J130" s="3">
        <v>15.798999999999999</v>
      </c>
      <c r="K130" s="3">
        <v>11.908799999999999</v>
      </c>
    </row>
    <row r="131" spans="2:11" x14ac:dyDescent="0.2">
      <c r="B131" s="2">
        <v>23</v>
      </c>
      <c r="C131" s="2">
        <v>140.66999999999999</v>
      </c>
      <c r="D131" s="2">
        <v>103.75</v>
      </c>
      <c r="E131" s="2">
        <v>73.900300000000001</v>
      </c>
      <c r="F131" s="3">
        <v>51.652099999999997</v>
      </c>
      <c r="G131" s="3">
        <v>41.169400000000003</v>
      </c>
      <c r="H131" s="3">
        <v>31.916799999999999</v>
      </c>
      <c r="I131" s="3">
        <v>23.917400000000001</v>
      </c>
      <c r="J131" s="3">
        <v>16.067599999999999</v>
      </c>
      <c r="K131" s="3">
        <v>12.0885</v>
      </c>
    </row>
    <row r="132" spans="2:11" x14ac:dyDescent="0.2">
      <c r="B132" s="2">
        <v>24</v>
      </c>
      <c r="C132" s="2">
        <v>146.72200000000001</v>
      </c>
      <c r="D132" s="2">
        <v>103.97799999999999</v>
      </c>
      <c r="E132" s="2">
        <v>75.3626</v>
      </c>
      <c r="F132" s="3">
        <v>52.508800000000001</v>
      </c>
      <c r="G132" s="3">
        <v>37.977400000000003</v>
      </c>
      <c r="H132" s="3">
        <v>32.639200000000002</v>
      </c>
      <c r="I132" s="3">
        <v>24.309799999999999</v>
      </c>
      <c r="J132" s="3">
        <v>16.372299999999999</v>
      </c>
      <c r="K132" s="3">
        <v>12.3078</v>
      </c>
    </row>
    <row r="133" spans="2:11" x14ac:dyDescent="0.2">
      <c r="B133" s="2">
        <v>25</v>
      </c>
      <c r="C133" s="2">
        <v>146.94399999999999</v>
      </c>
      <c r="D133" s="2">
        <v>110.38</v>
      </c>
      <c r="E133" s="2">
        <v>76.112399999999994</v>
      </c>
      <c r="F133" s="3">
        <v>52.954099999999997</v>
      </c>
      <c r="G133" s="3">
        <v>42.5137</v>
      </c>
      <c r="H133" s="3">
        <v>32.8825</v>
      </c>
      <c r="I133" s="3">
        <v>24.703499999999998</v>
      </c>
      <c r="J133" s="3">
        <v>16.656300000000002</v>
      </c>
      <c r="K133" s="3">
        <v>12.5426</v>
      </c>
    </row>
    <row r="134" spans="2:11" x14ac:dyDescent="0.2">
      <c r="B134" s="2">
        <v>26</v>
      </c>
      <c r="C134" s="2">
        <v>156.61500000000001</v>
      </c>
      <c r="D134" s="2">
        <v>109.74299999999999</v>
      </c>
      <c r="E134" s="2">
        <v>77.079800000000006</v>
      </c>
      <c r="F134" s="3">
        <v>53.566200000000002</v>
      </c>
      <c r="G134" s="3">
        <v>43.2</v>
      </c>
      <c r="H134" s="3">
        <v>33.456200000000003</v>
      </c>
      <c r="I134" s="3">
        <v>25.137499999999999</v>
      </c>
      <c r="J134" s="3">
        <v>16.982800000000001</v>
      </c>
      <c r="K134" s="3">
        <v>12.778700000000001</v>
      </c>
    </row>
    <row r="135" spans="2:11" x14ac:dyDescent="0.2">
      <c r="B135" s="2">
        <v>27</v>
      </c>
      <c r="C135" s="2">
        <v>163.01499999999999</v>
      </c>
      <c r="D135" s="2">
        <v>116.018</v>
      </c>
      <c r="E135" s="2">
        <v>69.773799999999994</v>
      </c>
      <c r="F135" s="3">
        <v>54.194499999999998</v>
      </c>
      <c r="G135" s="3">
        <v>43.701500000000003</v>
      </c>
      <c r="H135" s="3">
        <v>33.811</v>
      </c>
      <c r="I135" s="3">
        <v>24.941500000000001</v>
      </c>
      <c r="J135" s="3">
        <v>17.242599999999999</v>
      </c>
      <c r="K135" s="3">
        <v>13.347099999999999</v>
      </c>
    </row>
    <row r="136" spans="2:11" x14ac:dyDescent="0.2">
      <c r="B136" s="2">
        <v>28</v>
      </c>
      <c r="C136" s="2">
        <v>168.822</v>
      </c>
      <c r="D136" s="2">
        <v>115.82599999999999</v>
      </c>
      <c r="E136" s="2">
        <v>77.832499999999996</v>
      </c>
      <c r="F136" s="3">
        <v>54.988500000000002</v>
      </c>
      <c r="G136" s="3">
        <v>44.625100000000003</v>
      </c>
      <c r="H136" s="3">
        <v>34.441899999999997</v>
      </c>
      <c r="I136" s="3">
        <v>25.934100000000001</v>
      </c>
      <c r="J136" s="3">
        <v>17.475100000000001</v>
      </c>
      <c r="K136" s="3">
        <v>13.14</v>
      </c>
    </row>
    <row r="137" spans="2:11" x14ac:dyDescent="0.2">
      <c r="B137" s="2">
        <v>29</v>
      </c>
      <c r="C137" s="2">
        <v>175.22200000000001</v>
      </c>
      <c r="D137" s="2">
        <v>116.17400000000001</v>
      </c>
      <c r="E137" s="2">
        <v>78.740200000000002</v>
      </c>
      <c r="F137" s="3">
        <v>55.4056</v>
      </c>
      <c r="G137" s="3">
        <v>44.706200000000003</v>
      </c>
      <c r="H137" s="3">
        <v>34.679400000000001</v>
      </c>
      <c r="I137" s="3">
        <v>26.272300000000001</v>
      </c>
      <c r="J137" s="3">
        <v>17.7516</v>
      </c>
      <c r="K137" s="3">
        <v>13.344900000000001</v>
      </c>
    </row>
    <row r="138" spans="2:11" x14ac:dyDescent="0.2">
      <c r="B138" s="2">
        <v>30</v>
      </c>
      <c r="C138" s="2">
        <v>176.286</v>
      </c>
      <c r="D138" s="2">
        <v>115.178</v>
      </c>
      <c r="E138" s="2">
        <v>74.553399999999996</v>
      </c>
      <c r="F138" s="3">
        <v>55.942</v>
      </c>
      <c r="G138" s="3">
        <v>45.144100000000002</v>
      </c>
      <c r="H138" s="3">
        <v>35.061999999999998</v>
      </c>
      <c r="I138" s="3">
        <v>26.659600000000001</v>
      </c>
      <c r="J138" s="3">
        <v>18.033100000000001</v>
      </c>
      <c r="K138" s="3">
        <v>13.5509</v>
      </c>
    </row>
    <row r="139" spans="2:11" x14ac:dyDescent="0.2">
      <c r="B139" s="2">
        <v>31</v>
      </c>
      <c r="C139" s="2">
        <v>182.68600000000001</v>
      </c>
      <c r="D139" s="2">
        <v>120.758</v>
      </c>
      <c r="E139" s="2">
        <v>80.319999999999993</v>
      </c>
      <c r="F139" s="3">
        <v>55.641599999999997</v>
      </c>
      <c r="G139" s="3">
        <v>45.683500000000002</v>
      </c>
      <c r="H139" s="3">
        <v>36.7149</v>
      </c>
      <c r="I139" s="3">
        <v>27.000499999999999</v>
      </c>
      <c r="J139" s="3">
        <v>18.251100000000001</v>
      </c>
      <c r="K139" s="3">
        <v>13.705500000000001</v>
      </c>
    </row>
    <row r="140" spans="2:11" x14ac:dyDescent="0.2">
      <c r="B140" s="2">
        <v>32</v>
      </c>
      <c r="C140" s="2">
        <v>188.49299999999999</v>
      </c>
      <c r="D140" s="2">
        <v>124.09</v>
      </c>
      <c r="E140" s="2">
        <v>81.163399999999996</v>
      </c>
      <c r="F140" s="3">
        <v>57.1096</v>
      </c>
      <c r="G140" s="3">
        <v>46.0824</v>
      </c>
      <c r="H140" s="3">
        <v>35.977800000000002</v>
      </c>
      <c r="I140" s="3">
        <v>27.330500000000001</v>
      </c>
      <c r="J140" s="3">
        <v>18.409199999999998</v>
      </c>
      <c r="K140" s="3">
        <v>13.879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tabSelected="1" zoomScale="110" zoomScaleNormal="110" workbookViewId="0">
      <selection activeCell="C3" sqref="C3"/>
    </sheetView>
  </sheetViews>
  <sheetFormatPr baseColWidth="10" defaultColWidth="8.83203125" defaultRowHeight="15" x14ac:dyDescent="0.2"/>
  <cols>
    <col min="1" max="1" width="83.83203125" style="2" customWidth="1"/>
    <col min="2" max="2" width="9.83203125" style="2"/>
    <col min="3" max="3" width="18.1640625" style="2"/>
    <col min="4" max="4" width="18.1640625" style="2" customWidth="1"/>
    <col min="5" max="5" width="13.6640625" style="2"/>
    <col min="6" max="6" width="16.1640625" style="2"/>
    <col min="7" max="7" width="19.83203125" style="2"/>
    <col min="8" max="8" width="27.5" style="2"/>
    <col min="9" max="9" width="25.33203125" style="2" customWidth="1"/>
    <col min="10" max="10" width="30.83203125" style="2" customWidth="1"/>
    <col min="11" max="11" width="28.83203125" style="2"/>
    <col min="12" max="12" width="21.83203125" style="2"/>
    <col min="13" max="13" width="22.6640625" style="2"/>
    <col min="14" max="1025" width="8.5" style="2"/>
    <col min="1026" max="16384" width="8.83203125" style="2"/>
  </cols>
  <sheetData>
    <row r="1" spans="1:12" x14ac:dyDescent="0.2">
      <c r="A1" s="1" t="s">
        <v>17</v>
      </c>
      <c r="E1" s="2" t="s">
        <v>18</v>
      </c>
      <c r="I1" s="2" t="s">
        <v>19</v>
      </c>
    </row>
    <row r="2" spans="1:12" x14ac:dyDescent="0.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24</v>
      </c>
      <c r="J2" s="2" t="s">
        <v>25</v>
      </c>
      <c r="K2" s="2" t="s">
        <v>26</v>
      </c>
      <c r="L2" s="2" t="s">
        <v>27</v>
      </c>
    </row>
    <row r="3" spans="1:12" x14ac:dyDescent="0.2">
      <c r="A3" s="2" t="s">
        <v>28</v>
      </c>
      <c r="B3" s="2">
        <v>10</v>
      </c>
      <c r="C3" s="2">
        <v>128000000</v>
      </c>
      <c r="D3" s="2">
        <v>1</v>
      </c>
      <c r="E3" s="2">
        <v>0.94038299999999997</v>
      </c>
      <c r="F3" s="2">
        <v>1.3834500000000001</v>
      </c>
      <c r="G3" s="2">
        <v>0.44716499999999998</v>
      </c>
      <c r="H3" s="2">
        <v>0.44669500000000001</v>
      </c>
      <c r="I3" s="2">
        <f t="shared" ref="I3:I12" si="0">B3*C3*4/E3/1000000000</f>
        <v>5.4445901297662767</v>
      </c>
      <c r="J3" s="2">
        <f t="shared" ref="J3:J12" si="1">B3*C3*4/F3/1000000000</f>
        <v>3.7008926957967399</v>
      </c>
      <c r="K3" s="2">
        <f>B3*C3*4/G3/1000000000</f>
        <v>11.44991222479398</v>
      </c>
      <c r="L3" s="2">
        <f>B3*C3*4/H3/1000000000</f>
        <v>11.461959502568867</v>
      </c>
    </row>
    <row r="4" spans="1:12" x14ac:dyDescent="0.2">
      <c r="A4" s="2" t="s">
        <v>29</v>
      </c>
      <c r="B4" s="2">
        <v>10</v>
      </c>
      <c r="C4" s="2">
        <v>128000000</v>
      </c>
      <c r="D4" s="2">
        <v>2</v>
      </c>
      <c r="E4" s="2">
        <v>0.43357299999999999</v>
      </c>
      <c r="F4" s="2">
        <v>0.69013100000000005</v>
      </c>
      <c r="G4" s="2">
        <v>0.224328</v>
      </c>
      <c r="H4" s="2">
        <v>0.40092100000000003</v>
      </c>
      <c r="I4" s="2">
        <f t="shared" si="0"/>
        <v>11.808853411074951</v>
      </c>
      <c r="J4" s="2">
        <f t="shared" si="1"/>
        <v>7.4188813428175218</v>
      </c>
      <c r="K4" s="2">
        <f>B4*C4*4/G4/1000000000</f>
        <v>22.823722406476232</v>
      </c>
      <c r="L4" s="2">
        <f>B4*C4*4/H4/1000000000</f>
        <v>12.770595703392937</v>
      </c>
    </row>
    <row r="5" spans="1:12" x14ac:dyDescent="0.2">
      <c r="A5" s="2" t="s">
        <v>30</v>
      </c>
      <c r="B5" s="2">
        <v>10</v>
      </c>
      <c r="C5" s="2">
        <v>128000000</v>
      </c>
      <c r="D5" s="2">
        <v>4</v>
      </c>
      <c r="E5" s="2">
        <v>0.26802799999999999</v>
      </c>
      <c r="F5" s="2">
        <v>0.34592499999999998</v>
      </c>
      <c r="G5" s="2">
        <v>0.112928</v>
      </c>
      <c r="H5" s="2">
        <v>0.40065099999999998</v>
      </c>
      <c r="I5" s="2">
        <f t="shared" si="0"/>
        <v>19.102481830256544</v>
      </c>
      <c r="J5" s="2">
        <f t="shared" si="1"/>
        <v>14.800896148008963</v>
      </c>
      <c r="K5" s="2">
        <f>B5*C5*4/G5/1000000000</f>
        <v>45.338622839331251</v>
      </c>
      <c r="L5" s="2">
        <f>B5*C5*4/H5/1000000000</f>
        <v>12.779201848990768</v>
      </c>
    </row>
    <row r="6" spans="1:12" x14ac:dyDescent="0.2">
      <c r="B6" s="2">
        <v>10</v>
      </c>
      <c r="C6" s="2">
        <v>128000000</v>
      </c>
      <c r="D6" s="2">
        <v>8</v>
      </c>
      <c r="E6" s="2">
        <v>0.145977</v>
      </c>
      <c r="F6" s="2">
        <v>0.17450299999999999</v>
      </c>
      <c r="G6" s="2">
        <v>5.7610000000000001E-2</v>
      </c>
      <c r="H6" s="2">
        <v>0.401146</v>
      </c>
      <c r="I6" s="2">
        <f t="shared" si="0"/>
        <v>35.074018509765239</v>
      </c>
      <c r="J6" s="2">
        <f t="shared" si="1"/>
        <v>29.340469791350291</v>
      </c>
      <c r="K6" s="2">
        <f>B6*C6*4/G6/1000000000</f>
        <v>88.873459468842213</v>
      </c>
      <c r="L6" s="2">
        <f>B6*C6*4/H6/1000000000</f>
        <v>12.763432765127909</v>
      </c>
    </row>
    <row r="7" spans="1:12" x14ac:dyDescent="0.2">
      <c r="B7" s="2">
        <v>10</v>
      </c>
      <c r="C7" s="2">
        <v>128000000</v>
      </c>
      <c r="D7" s="2">
        <v>14</v>
      </c>
      <c r="E7" s="2">
        <v>0.12721399999999999</v>
      </c>
      <c r="F7" s="2">
        <v>0.105477</v>
      </c>
      <c r="G7" s="2">
        <v>3.45981E-2</v>
      </c>
      <c r="H7" s="2">
        <v>0.40084199999999998</v>
      </c>
      <c r="I7" s="2">
        <f t="shared" si="0"/>
        <v>40.247142610090087</v>
      </c>
      <c r="J7" s="2">
        <f t="shared" si="1"/>
        <v>48.54138816993278</v>
      </c>
      <c r="K7" s="2">
        <f>B7*C7*4/G7/1000000000</f>
        <v>147.9850049569196</v>
      </c>
      <c r="L7" s="2">
        <f>B7*C7*4/H7/1000000000</f>
        <v>12.773112597981251</v>
      </c>
    </row>
    <row r="8" spans="1:12" x14ac:dyDescent="0.2">
      <c r="B8" s="2">
        <v>10</v>
      </c>
      <c r="C8" s="2">
        <v>128000000</v>
      </c>
      <c r="D8" s="2">
        <v>16</v>
      </c>
      <c r="E8" s="2">
        <v>0.121518</v>
      </c>
      <c r="F8" s="2">
        <v>9.6090999999999996E-2</v>
      </c>
      <c r="I8" s="2">
        <f t="shared" si="0"/>
        <v>42.133675669448152</v>
      </c>
      <c r="J8" s="2">
        <f t="shared" si="1"/>
        <v>53.282825654848004</v>
      </c>
    </row>
    <row r="9" spans="1:12" x14ac:dyDescent="0.2">
      <c r="B9" s="2">
        <v>10</v>
      </c>
      <c r="C9" s="2">
        <v>128000000</v>
      </c>
      <c r="D9" s="2">
        <v>32</v>
      </c>
      <c r="E9" s="2">
        <v>0.121374</v>
      </c>
      <c r="F9" s="2">
        <v>0.149146</v>
      </c>
      <c r="I9" s="2">
        <f t="shared" si="0"/>
        <v>42.183663717105802</v>
      </c>
      <c r="J9" s="2">
        <f t="shared" si="1"/>
        <v>34.328778512330203</v>
      </c>
    </row>
    <row r="10" spans="1:12" x14ac:dyDescent="0.2">
      <c r="B10" s="2">
        <v>10</v>
      </c>
      <c r="C10" s="2">
        <v>128000000</v>
      </c>
      <c r="D10" s="2">
        <v>64</v>
      </c>
      <c r="E10" s="2">
        <v>0.115935</v>
      </c>
      <c r="F10" s="2">
        <v>0.101951</v>
      </c>
      <c r="I10" s="2">
        <f t="shared" si="0"/>
        <v>44.162677362315094</v>
      </c>
      <c r="J10" s="2">
        <f t="shared" si="1"/>
        <v>50.220203823405363</v>
      </c>
    </row>
    <row r="11" spans="1:12" x14ac:dyDescent="0.2">
      <c r="B11" s="2">
        <v>10</v>
      </c>
      <c r="C11" s="2">
        <v>128000000</v>
      </c>
      <c r="D11" s="2">
        <v>128</v>
      </c>
      <c r="E11" s="2">
        <v>0.112744</v>
      </c>
      <c r="F11" s="2">
        <v>7.8176999999999996E-2</v>
      </c>
      <c r="I11" s="2">
        <f t="shared" si="0"/>
        <v>45.412616192435962</v>
      </c>
      <c r="J11" s="2">
        <f t="shared" si="1"/>
        <v>65.49240825306677</v>
      </c>
    </row>
    <row r="12" spans="1:12" x14ac:dyDescent="0.2">
      <c r="B12" s="2">
        <v>10</v>
      </c>
      <c r="C12" s="2">
        <v>128000000</v>
      </c>
      <c r="D12" s="2">
        <v>256</v>
      </c>
      <c r="E12" s="2">
        <v>0.11272799999999999</v>
      </c>
      <c r="F12" s="2">
        <v>6.3768900000000003E-2</v>
      </c>
      <c r="I12" s="2">
        <f t="shared" si="0"/>
        <v>45.419061812504438</v>
      </c>
      <c r="J12" s="2">
        <f t="shared" si="1"/>
        <v>80.289921889824029</v>
      </c>
    </row>
    <row r="14" spans="1:12" x14ac:dyDescent="0.2">
      <c r="A14" s="1" t="s">
        <v>31</v>
      </c>
      <c r="E14" s="2" t="s">
        <v>18</v>
      </c>
      <c r="I14" s="2" t="s">
        <v>19</v>
      </c>
    </row>
    <row r="15" spans="1:12" x14ac:dyDescent="0.2">
      <c r="A15" s="2" t="s">
        <v>20</v>
      </c>
      <c r="B15" s="2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  <c r="H15" s="2" t="s">
        <v>27</v>
      </c>
      <c r="I15" s="2" t="s">
        <v>24</v>
      </c>
      <c r="J15" s="2" t="s">
        <v>25</v>
      </c>
      <c r="K15" s="2" t="s">
        <v>26</v>
      </c>
      <c r="L15" s="2" t="s">
        <v>27</v>
      </c>
    </row>
    <row r="16" spans="1:12" x14ac:dyDescent="0.2">
      <c r="A16" s="2" t="s">
        <v>28</v>
      </c>
      <c r="B16" s="2">
        <v>10</v>
      </c>
      <c r="C16" s="2">
        <v>16000000</v>
      </c>
      <c r="D16" s="2">
        <v>1</v>
      </c>
      <c r="E16" s="2">
        <v>0.19022600000000001</v>
      </c>
      <c r="F16" s="2">
        <v>0.17299400000000001</v>
      </c>
      <c r="G16" s="2">
        <v>5.76389E-2</v>
      </c>
      <c r="H16" s="2">
        <v>5.7338E-2</v>
      </c>
      <c r="I16" s="2">
        <f t="shared" ref="I16:I25" si="2">B16*C16*4/E16/1000000000</f>
        <v>3.364419164572666</v>
      </c>
      <c r="J16" s="2">
        <f t="shared" ref="J16:J25" si="3">B16*C16*4/F16/1000000000</f>
        <v>3.6995502734198871</v>
      </c>
      <c r="K16" s="2">
        <f>B16*C16*4/G16/1000000000</f>
        <v>11.103612317375939</v>
      </c>
      <c r="L16" s="2">
        <f>B16*C16*4/H16/1000000000</f>
        <v>11.161882172381317</v>
      </c>
    </row>
    <row r="17" spans="1:12" x14ac:dyDescent="0.2">
      <c r="A17" s="2" t="s">
        <v>29</v>
      </c>
      <c r="B17" s="2">
        <v>10</v>
      </c>
      <c r="C17" s="2">
        <f>C16*D17</f>
        <v>32000000</v>
      </c>
      <c r="D17" s="2">
        <v>2</v>
      </c>
      <c r="E17" s="2">
        <v>0.197126</v>
      </c>
      <c r="F17" s="2">
        <v>0.173569</v>
      </c>
      <c r="G17" s="2">
        <v>5.7930000000000002E-2</v>
      </c>
      <c r="H17" s="2">
        <v>0.101051</v>
      </c>
      <c r="I17" s="2">
        <f t="shared" si="2"/>
        <v>6.4933088481478851</v>
      </c>
      <c r="J17" s="2">
        <f t="shared" si="3"/>
        <v>7.3745887802545385</v>
      </c>
      <c r="K17" s="2">
        <f>B17*C17*4/G17/1000000000</f>
        <v>22.095632660107025</v>
      </c>
      <c r="L17" s="2">
        <f>B17*C17*4/H17/1000000000</f>
        <v>12.666871183857657</v>
      </c>
    </row>
    <row r="18" spans="1:12" x14ac:dyDescent="0.2">
      <c r="A18" s="2" t="s">
        <v>32</v>
      </c>
      <c r="B18" s="2">
        <v>10</v>
      </c>
      <c r="C18" s="2">
        <f>C16*D18</f>
        <v>64000000</v>
      </c>
      <c r="D18" s="2">
        <v>4</v>
      </c>
      <c r="E18" s="2">
        <v>0.20260500000000001</v>
      </c>
      <c r="F18" s="2">
        <v>0.17367299999999999</v>
      </c>
      <c r="G18" s="2">
        <v>5.7847999999999997E-2</v>
      </c>
      <c r="H18" s="2">
        <v>0.20081399999999999</v>
      </c>
      <c r="I18" s="2">
        <f t="shared" si="2"/>
        <v>12.635423607512154</v>
      </c>
      <c r="J18" s="2">
        <f t="shared" si="3"/>
        <v>14.740345361685467</v>
      </c>
      <c r="K18" s="2">
        <f>B18*C18*4/G18/1000000000</f>
        <v>44.253906790208823</v>
      </c>
      <c r="L18" s="2">
        <f>B18*C18*4/H18/1000000000</f>
        <v>12.748115171253</v>
      </c>
    </row>
    <row r="19" spans="1:12" x14ac:dyDescent="0.2">
      <c r="B19" s="2">
        <v>10</v>
      </c>
      <c r="C19" s="2">
        <f>C16*D19</f>
        <v>128000000</v>
      </c>
      <c r="D19" s="2">
        <v>8</v>
      </c>
      <c r="E19" s="2">
        <v>0.31917200000000001</v>
      </c>
      <c r="F19" s="2">
        <v>0.17444399999999999</v>
      </c>
      <c r="G19" s="2">
        <v>5.7833900000000001E-2</v>
      </c>
      <c r="H19" s="2">
        <v>0.40075499999999997</v>
      </c>
      <c r="I19" s="2">
        <f t="shared" si="2"/>
        <v>16.04150740039853</v>
      </c>
      <c r="J19" s="2">
        <f t="shared" si="3"/>
        <v>29.350393249409553</v>
      </c>
      <c r="K19" s="2">
        <f>B19*C19*4/G19/1000000000</f>
        <v>88.529391931030077</v>
      </c>
      <c r="L19" s="2">
        <f>B19*C19*4/H19/1000000000</f>
        <v>12.775885516088385</v>
      </c>
    </row>
    <row r="20" spans="1:12" x14ac:dyDescent="0.2">
      <c r="B20" s="2">
        <v>10</v>
      </c>
      <c r="C20" s="2">
        <f>C16*D20</f>
        <v>224000000</v>
      </c>
      <c r="D20" s="2">
        <v>14</v>
      </c>
      <c r="E20" s="2">
        <v>0.34057199999999999</v>
      </c>
      <c r="F20" s="2">
        <v>0.18047199999999999</v>
      </c>
      <c r="G20" s="2">
        <v>5.8250900000000001E-2</v>
      </c>
      <c r="H20" s="2">
        <v>0.54847000000000001</v>
      </c>
      <c r="I20" s="2">
        <f t="shared" si="2"/>
        <v>26.308680690133073</v>
      </c>
      <c r="J20" s="2">
        <f t="shared" si="3"/>
        <v>49.647590762001862</v>
      </c>
      <c r="K20" s="2">
        <f>B20*C20*4/G20/1000000000</f>
        <v>153.817365911943</v>
      </c>
      <c r="L20" s="2">
        <f>B20*C20*4/H20/1000000000</f>
        <v>16.336353857093368</v>
      </c>
    </row>
    <row r="21" spans="1:12" x14ac:dyDescent="0.2">
      <c r="B21" s="2">
        <v>10</v>
      </c>
      <c r="C21" s="2">
        <f>C16*D21</f>
        <v>256000000</v>
      </c>
      <c r="D21" s="2">
        <v>16</v>
      </c>
      <c r="E21" s="2">
        <v>0.36110199999999998</v>
      </c>
      <c r="F21" s="2">
        <v>0.187727</v>
      </c>
      <c r="I21" s="2">
        <f t="shared" si="2"/>
        <v>28.357638561957565</v>
      </c>
      <c r="J21" s="2">
        <f t="shared" si="3"/>
        <v>54.547294741832552</v>
      </c>
    </row>
    <row r="22" spans="1:12" x14ac:dyDescent="0.2">
      <c r="B22" s="2">
        <v>10</v>
      </c>
      <c r="C22" s="2">
        <f>C16*D22</f>
        <v>512000000</v>
      </c>
      <c r="D22" s="2">
        <v>32</v>
      </c>
      <c r="E22" s="2">
        <v>0.425317</v>
      </c>
      <c r="F22" s="2">
        <v>0.34774899999999997</v>
      </c>
      <c r="I22" s="2">
        <f t="shared" si="2"/>
        <v>48.152319328877056</v>
      </c>
      <c r="J22" s="2">
        <f t="shared" si="3"/>
        <v>58.893052172687774</v>
      </c>
    </row>
    <row r="23" spans="1:12" x14ac:dyDescent="0.2">
      <c r="B23" s="2">
        <v>10</v>
      </c>
      <c r="C23" s="2">
        <f>C16*D23</f>
        <v>1024000000</v>
      </c>
      <c r="D23" s="2">
        <v>64</v>
      </c>
      <c r="E23" s="2">
        <v>0.72608899999999998</v>
      </c>
      <c r="F23" s="2">
        <v>0.80040299999999998</v>
      </c>
      <c r="I23" s="2">
        <f t="shared" si="2"/>
        <v>56.411817284107045</v>
      </c>
      <c r="J23" s="2">
        <f t="shared" si="3"/>
        <v>51.174220986178213</v>
      </c>
    </row>
    <row r="24" spans="1:12" x14ac:dyDescent="0.2">
      <c r="B24" s="2">
        <v>10</v>
      </c>
      <c r="C24" s="2">
        <v>1024000000</v>
      </c>
      <c r="D24" s="2">
        <v>128</v>
      </c>
      <c r="E24" s="2">
        <v>0.67967</v>
      </c>
      <c r="F24" s="2">
        <v>0.50045200000000001</v>
      </c>
      <c r="I24" s="2">
        <f t="shared" si="2"/>
        <v>60.264540144481877</v>
      </c>
      <c r="J24" s="2">
        <f t="shared" si="3"/>
        <v>81.846011205869885</v>
      </c>
    </row>
    <row r="25" spans="1:12" x14ac:dyDescent="0.2">
      <c r="B25" s="2">
        <v>10</v>
      </c>
      <c r="C25" s="2">
        <v>1024000000</v>
      </c>
      <c r="D25" s="2">
        <v>256</v>
      </c>
      <c r="E25" s="2">
        <v>0.71706000000000003</v>
      </c>
      <c r="F25" s="2">
        <v>0.43462299999999998</v>
      </c>
      <c r="I25" s="2">
        <f t="shared" si="2"/>
        <v>57.122137617493649</v>
      </c>
      <c r="J25" s="2">
        <f t="shared" si="3"/>
        <v>94.242596457159422</v>
      </c>
    </row>
    <row r="27" spans="1:12" x14ac:dyDescent="0.2">
      <c r="A27" s="1" t="s">
        <v>33</v>
      </c>
      <c r="F27" s="2" t="s">
        <v>18</v>
      </c>
    </row>
    <row r="28" spans="1:12" x14ac:dyDescent="0.2">
      <c r="A28" s="2" t="s">
        <v>34</v>
      </c>
      <c r="B28" s="2" t="s">
        <v>21</v>
      </c>
      <c r="C28" s="2" t="s">
        <v>22</v>
      </c>
      <c r="D28" s="2" t="s">
        <v>35</v>
      </c>
      <c r="E28" s="2" t="s">
        <v>36</v>
      </c>
      <c r="F28" s="2" t="s">
        <v>37</v>
      </c>
      <c r="G28" s="2" t="s">
        <v>38</v>
      </c>
      <c r="H28" s="2" t="s">
        <v>39</v>
      </c>
      <c r="I28" s="2" t="s">
        <v>40</v>
      </c>
      <c r="J28" s="2" t="s">
        <v>41</v>
      </c>
      <c r="K28" s="2" t="s">
        <v>42</v>
      </c>
    </row>
    <row r="29" spans="1:12" x14ac:dyDescent="0.2">
      <c r="A29" s="2" t="s">
        <v>28</v>
      </c>
      <c r="B29" s="2">
        <v>20</v>
      </c>
      <c r="C29" s="2">
        <v>64000000</v>
      </c>
      <c r="D29" s="2">
        <v>0</v>
      </c>
      <c r="E29" s="2">
        <f t="shared" ref="E29:E38" si="4">100*D29/C29</f>
        <v>0</v>
      </c>
      <c r="F29" s="2">
        <v>0.14494899999999999</v>
      </c>
      <c r="G29" s="2">
        <v>6.4823900000000004E-2</v>
      </c>
      <c r="H29" s="2">
        <v>3.5426100000000002E-2</v>
      </c>
      <c r="I29" s="2">
        <v>0</v>
      </c>
      <c r="J29" s="2">
        <v>0.40074799999999999</v>
      </c>
      <c r="K29" s="2">
        <v>0</v>
      </c>
    </row>
    <row r="30" spans="1:12" x14ac:dyDescent="0.2">
      <c r="A30" s="2" t="s">
        <v>43</v>
      </c>
      <c r="B30" s="2">
        <v>20</v>
      </c>
      <c r="C30" s="2">
        <v>64000000</v>
      </c>
      <c r="D30" s="2">
        <v>640</v>
      </c>
      <c r="E30" s="2">
        <f t="shared" si="4"/>
        <v>1E-3</v>
      </c>
      <c r="F30" s="2">
        <v>0.142958</v>
      </c>
      <c r="G30" s="2">
        <v>7.1760900000000002E-2</v>
      </c>
      <c r="H30" s="2">
        <v>3.7826100000000001E-2</v>
      </c>
      <c r="I30" s="2">
        <v>1.92881E-4</v>
      </c>
      <c r="J30" s="2">
        <v>0.40058199999999999</v>
      </c>
      <c r="K30" s="2">
        <v>2.0098699999999999E-4</v>
      </c>
    </row>
    <row r="31" spans="1:12" x14ac:dyDescent="0.2">
      <c r="B31" s="2">
        <v>20</v>
      </c>
      <c r="C31" s="2">
        <v>64000000</v>
      </c>
      <c r="D31" s="2">
        <v>6400</v>
      </c>
      <c r="E31" s="2">
        <f t="shared" si="4"/>
        <v>0.01</v>
      </c>
      <c r="F31" s="2">
        <v>0.147564</v>
      </c>
      <c r="G31" s="2">
        <v>7.2110199999999999E-2</v>
      </c>
      <c r="H31" s="2">
        <v>4.7226900000000002E-2</v>
      </c>
      <c r="I31" s="2">
        <v>1.0991099999999999E-3</v>
      </c>
      <c r="J31" s="2">
        <v>0.400642</v>
      </c>
      <c r="K31" s="2">
        <v>1.12605E-3</v>
      </c>
    </row>
    <row r="32" spans="1:12" x14ac:dyDescent="0.2">
      <c r="B32" s="2">
        <v>20</v>
      </c>
      <c r="C32" s="2">
        <v>64000000</v>
      </c>
      <c r="D32" s="2">
        <v>64000</v>
      </c>
      <c r="E32" s="2">
        <f t="shared" si="4"/>
        <v>0.1</v>
      </c>
      <c r="F32" s="2">
        <v>0.14871999999999999</v>
      </c>
      <c r="G32" s="2">
        <v>7.3278899999999994E-2</v>
      </c>
      <c r="H32" s="2">
        <v>6.4161999999999997E-2</v>
      </c>
      <c r="I32" s="2">
        <v>2.4199500000000001E-3</v>
      </c>
      <c r="J32" s="2">
        <v>0.40082899999999999</v>
      </c>
      <c r="K32" s="2">
        <v>2.3829900000000002E-3</v>
      </c>
    </row>
    <row r="33" spans="2:11" x14ac:dyDescent="0.2">
      <c r="B33" s="2">
        <v>20</v>
      </c>
      <c r="C33" s="2">
        <v>64000000</v>
      </c>
      <c r="D33" s="2">
        <v>640000</v>
      </c>
      <c r="E33" s="2">
        <f t="shared" si="4"/>
        <v>1</v>
      </c>
      <c r="F33" s="2">
        <v>0.15608900000000001</v>
      </c>
      <c r="G33" s="2">
        <v>7.5705999999999996E-2</v>
      </c>
      <c r="H33" s="2">
        <v>6.3971E-2</v>
      </c>
      <c r="I33" s="2">
        <v>2.4189900000000002E-3</v>
      </c>
      <c r="J33" s="2">
        <v>0.40077699999999999</v>
      </c>
      <c r="K33" s="2">
        <v>2.3460400000000002E-3</v>
      </c>
    </row>
    <row r="34" spans="2:11" x14ac:dyDescent="0.2">
      <c r="B34" s="2">
        <v>20</v>
      </c>
      <c r="C34" s="2">
        <v>64000000</v>
      </c>
      <c r="D34" s="2">
        <v>6400000</v>
      </c>
      <c r="E34" s="2">
        <f t="shared" si="4"/>
        <v>10</v>
      </c>
      <c r="F34" s="2">
        <v>0.29325499999999999</v>
      </c>
      <c r="G34" s="2">
        <v>8.3682099999999995E-2</v>
      </c>
      <c r="H34" s="2">
        <v>6.4715099999999998E-2</v>
      </c>
      <c r="I34" s="2">
        <v>4.5568900000000001E-3</v>
      </c>
      <c r="J34" s="2">
        <v>0.401229</v>
      </c>
      <c r="K34" s="2">
        <v>4.6780099999999998E-3</v>
      </c>
    </row>
    <row r="35" spans="2:11" x14ac:dyDescent="0.2">
      <c r="B35" s="2">
        <v>20</v>
      </c>
      <c r="C35" s="2">
        <v>64000000</v>
      </c>
      <c r="D35" s="2">
        <v>12800000</v>
      </c>
      <c r="E35" s="2">
        <f t="shared" si="4"/>
        <v>20</v>
      </c>
      <c r="F35" s="2">
        <v>0.30804799999999999</v>
      </c>
      <c r="G35" s="2">
        <v>9.8608000000000001E-2</v>
      </c>
      <c r="H35" s="2">
        <v>6.4128199999999996E-2</v>
      </c>
      <c r="I35" s="2">
        <v>7.1609000000000004E-3</v>
      </c>
      <c r="J35" s="2">
        <v>0.40138600000000002</v>
      </c>
      <c r="K35" s="2">
        <v>7.1129799999999997E-3</v>
      </c>
    </row>
    <row r="36" spans="2:11" x14ac:dyDescent="0.2">
      <c r="B36" s="2">
        <v>20</v>
      </c>
      <c r="C36" s="2">
        <v>64000000</v>
      </c>
      <c r="D36" s="2">
        <v>25600000</v>
      </c>
      <c r="E36" s="2">
        <f t="shared" si="4"/>
        <v>40</v>
      </c>
      <c r="F36" s="2">
        <v>0.30127599999999999</v>
      </c>
      <c r="G36" s="2">
        <v>0.111002</v>
      </c>
      <c r="H36" s="2">
        <v>6.47171E-2</v>
      </c>
      <c r="I36" s="2">
        <v>1.40719E-2</v>
      </c>
      <c r="J36" s="2">
        <v>0.40121899999999999</v>
      </c>
      <c r="K36" s="2">
        <v>1.4357099999999999E-2</v>
      </c>
    </row>
    <row r="37" spans="2:11" x14ac:dyDescent="0.2">
      <c r="B37" s="2">
        <v>20</v>
      </c>
      <c r="C37" s="2">
        <v>64000000</v>
      </c>
      <c r="D37" s="2">
        <v>51200000</v>
      </c>
      <c r="E37" s="2">
        <f t="shared" si="4"/>
        <v>80</v>
      </c>
      <c r="F37" s="2">
        <v>0.29957899999999998</v>
      </c>
      <c r="G37" s="2">
        <v>0.147783</v>
      </c>
      <c r="H37" s="2">
        <v>6.4772800000000005E-2</v>
      </c>
      <c r="I37" s="2">
        <v>2.8639999999999999E-2</v>
      </c>
      <c r="J37" s="2">
        <v>0.40440199999999998</v>
      </c>
      <c r="K37" s="2">
        <v>2.8583999999999998E-2</v>
      </c>
    </row>
    <row r="38" spans="2:11" x14ac:dyDescent="0.2">
      <c r="B38" s="2">
        <v>20</v>
      </c>
      <c r="C38" s="2">
        <v>64000000</v>
      </c>
      <c r="D38" s="2">
        <v>64000000</v>
      </c>
      <c r="E38" s="2">
        <f t="shared" si="4"/>
        <v>100</v>
      </c>
      <c r="F38" s="2">
        <v>0.31274299999999999</v>
      </c>
      <c r="G38" s="2">
        <v>0.162525</v>
      </c>
      <c r="H38" s="2">
        <v>6.4676999999999998E-2</v>
      </c>
      <c r="I38" s="2">
        <v>3.3273900000000002E-2</v>
      </c>
      <c r="J38" s="2">
        <v>0.402138</v>
      </c>
      <c r="K38" s="2">
        <v>3.3433900000000003E-2</v>
      </c>
    </row>
    <row r="39" spans="2:11" x14ac:dyDescent="0.2">
      <c r="F39" s="2" t="s">
        <v>19</v>
      </c>
    </row>
    <row r="40" spans="2:11" x14ac:dyDescent="0.2">
      <c r="B40" s="2" t="s">
        <v>21</v>
      </c>
      <c r="C40" s="2" t="s">
        <v>22</v>
      </c>
      <c r="D40" s="2" t="s">
        <v>35</v>
      </c>
      <c r="E40" s="2" t="s">
        <v>36</v>
      </c>
      <c r="F40" s="2" t="s">
        <v>37</v>
      </c>
      <c r="G40" s="2" t="s">
        <v>38</v>
      </c>
      <c r="H40" s="2" t="s">
        <v>44</v>
      </c>
      <c r="I40" s="2" t="s">
        <v>45</v>
      </c>
      <c r="J40" s="2" t="s">
        <v>46</v>
      </c>
      <c r="K40" s="2" t="s">
        <v>47</v>
      </c>
    </row>
    <row r="41" spans="2:11" x14ac:dyDescent="0.2">
      <c r="B41" s="2">
        <v>20</v>
      </c>
      <c r="C41" s="2">
        <v>64000000</v>
      </c>
      <c r="D41" s="2">
        <v>0</v>
      </c>
      <c r="E41" s="2">
        <f t="shared" ref="E41:E50" si="5">100*D41/C41</f>
        <v>0</v>
      </c>
      <c r="F41" s="2">
        <f t="shared" ref="F41:F50" si="6">B29*C29*4/F29/1000000000</f>
        <v>35.32276869795583</v>
      </c>
      <c r="G41" s="2">
        <f t="shared" ref="G41:G50" si="7">B29*C29*4/G29/1000000000</f>
        <v>78.983214524272668</v>
      </c>
      <c r="H41" s="2">
        <f t="shared" ref="H41:H50" si="8">B29*C29*4/H29/1000000000</f>
        <v>144.52621090100234</v>
      </c>
      <c r="I41" s="2">
        <f t="shared" ref="I41:I50" si="9">B29*C29*4/(H29+I29)/1000000000</f>
        <v>144.52621090100234</v>
      </c>
      <c r="J41" s="2">
        <f t="shared" ref="J41:J50" si="10">B29*C29*4/J29/1000000000</f>
        <v>12.776108676774431</v>
      </c>
      <c r="K41" s="2">
        <f t="shared" ref="K41:K50" si="11">B29*C29*4/(J29+K29)/1000000000</f>
        <v>12.776108676774431</v>
      </c>
    </row>
    <row r="42" spans="2:11" x14ac:dyDescent="0.2">
      <c r="B42" s="2">
        <v>20</v>
      </c>
      <c r="C42" s="2">
        <v>64000000</v>
      </c>
      <c r="D42" s="2">
        <v>640</v>
      </c>
      <c r="E42" s="2">
        <f t="shared" si="5"/>
        <v>1E-3</v>
      </c>
      <c r="F42" s="2">
        <f t="shared" si="6"/>
        <v>35.814714811343194</v>
      </c>
      <c r="G42" s="2">
        <f t="shared" si="7"/>
        <v>71.348046080804437</v>
      </c>
      <c r="H42" s="2">
        <f t="shared" si="8"/>
        <v>135.35627516450282</v>
      </c>
      <c r="I42" s="2">
        <f t="shared" si="9"/>
        <v>134.66957465272412</v>
      </c>
      <c r="J42" s="2">
        <f t="shared" si="10"/>
        <v>12.781403058549811</v>
      </c>
      <c r="K42" s="2">
        <f t="shared" si="11"/>
        <v>12.774993365673978</v>
      </c>
    </row>
    <row r="43" spans="2:11" x14ac:dyDescent="0.2">
      <c r="B43" s="2">
        <v>20</v>
      </c>
      <c r="C43" s="2">
        <v>64000000</v>
      </c>
      <c r="D43" s="2">
        <v>6400</v>
      </c>
      <c r="E43" s="2">
        <f t="shared" si="5"/>
        <v>0.01</v>
      </c>
      <c r="F43" s="2">
        <f t="shared" si="6"/>
        <v>34.696809519937112</v>
      </c>
      <c r="G43" s="2">
        <f t="shared" si="7"/>
        <v>71.002437935271303</v>
      </c>
      <c r="H43" s="2">
        <f t="shared" si="8"/>
        <v>108.4127901683151</v>
      </c>
      <c r="I43" s="2">
        <f t="shared" si="9"/>
        <v>105.94708729315744</v>
      </c>
      <c r="J43" s="2">
        <f t="shared" si="10"/>
        <v>12.779488920282946</v>
      </c>
      <c r="K43" s="2">
        <f t="shared" si="11"/>
        <v>12.743671379543494</v>
      </c>
    </row>
    <row r="44" spans="2:11" x14ac:dyDescent="0.2">
      <c r="B44" s="2">
        <v>20</v>
      </c>
      <c r="C44" s="2">
        <v>64000000</v>
      </c>
      <c r="D44" s="2">
        <v>64000</v>
      </c>
      <c r="E44" s="2">
        <f t="shared" si="5"/>
        <v>0.1</v>
      </c>
      <c r="F44" s="2">
        <f t="shared" si="6"/>
        <v>34.427111350188277</v>
      </c>
      <c r="G44" s="2">
        <f t="shared" si="7"/>
        <v>69.870044446627887</v>
      </c>
      <c r="H44" s="2">
        <f t="shared" si="8"/>
        <v>79.798011283937527</v>
      </c>
      <c r="I44" s="2">
        <f t="shared" si="9"/>
        <v>76.897717774862414</v>
      </c>
      <c r="J44" s="2">
        <f t="shared" si="10"/>
        <v>12.773526865571103</v>
      </c>
      <c r="K44" s="2">
        <f t="shared" si="11"/>
        <v>12.698035095632946</v>
      </c>
    </row>
    <row r="45" spans="2:11" x14ac:dyDescent="0.2">
      <c r="B45" s="2">
        <v>20</v>
      </c>
      <c r="C45" s="2">
        <v>64000000</v>
      </c>
      <c r="D45" s="2">
        <v>640000</v>
      </c>
      <c r="E45" s="2">
        <f t="shared" si="5"/>
        <v>1</v>
      </c>
      <c r="F45" s="2">
        <f t="shared" si="6"/>
        <v>32.801798973662457</v>
      </c>
      <c r="G45" s="2">
        <f t="shared" si="7"/>
        <v>67.630042532956438</v>
      </c>
      <c r="H45" s="2">
        <f t="shared" si="8"/>
        <v>80.036266433227553</v>
      </c>
      <c r="I45" s="2">
        <f t="shared" si="9"/>
        <v>77.120059816246396</v>
      </c>
      <c r="J45" s="2">
        <f t="shared" si="10"/>
        <v>12.775184204682406</v>
      </c>
      <c r="K45" s="2">
        <f t="shared" si="11"/>
        <v>12.700836945464593</v>
      </c>
    </row>
    <row r="46" spans="2:11" x14ac:dyDescent="0.2">
      <c r="B46" s="2">
        <v>20</v>
      </c>
      <c r="C46" s="2">
        <v>64000000</v>
      </c>
      <c r="D46" s="2">
        <v>6400000</v>
      </c>
      <c r="E46" s="2">
        <f t="shared" si="5"/>
        <v>10</v>
      </c>
      <c r="F46" s="2">
        <f t="shared" si="6"/>
        <v>17.459207856643534</v>
      </c>
      <c r="G46" s="2">
        <f t="shared" si="7"/>
        <v>61.18393300359336</v>
      </c>
      <c r="H46" s="2">
        <f t="shared" si="8"/>
        <v>79.116002293127877</v>
      </c>
      <c r="I46" s="2">
        <f t="shared" si="9"/>
        <v>73.911547798756757</v>
      </c>
      <c r="J46" s="2">
        <f t="shared" si="10"/>
        <v>12.760792465150823</v>
      </c>
      <c r="K46" s="2">
        <f t="shared" si="11"/>
        <v>12.613726478879979</v>
      </c>
    </row>
    <row r="47" spans="2:11" x14ac:dyDescent="0.2">
      <c r="B47" s="2">
        <v>20</v>
      </c>
      <c r="C47" s="2">
        <v>64000000</v>
      </c>
      <c r="D47" s="2">
        <v>12800000</v>
      </c>
      <c r="E47" s="2">
        <f t="shared" si="5"/>
        <v>20</v>
      </c>
      <c r="F47" s="2">
        <f t="shared" si="6"/>
        <v>16.620786370955177</v>
      </c>
      <c r="G47" s="2">
        <f t="shared" si="7"/>
        <v>51.922764887230251</v>
      </c>
      <c r="H47" s="2">
        <f t="shared" si="8"/>
        <v>79.840070359062011</v>
      </c>
      <c r="I47" s="2">
        <f t="shared" si="9"/>
        <v>71.820236193190823</v>
      </c>
      <c r="J47" s="2">
        <f t="shared" si="10"/>
        <v>12.75580114901865</v>
      </c>
      <c r="K47" s="2">
        <f t="shared" si="11"/>
        <v>12.533691026596934</v>
      </c>
    </row>
    <row r="48" spans="2:11" x14ac:dyDescent="0.2">
      <c r="B48" s="2">
        <v>20</v>
      </c>
      <c r="C48" s="2">
        <v>64000000</v>
      </c>
      <c r="D48" s="2">
        <v>25600000</v>
      </c>
      <c r="E48" s="2">
        <f t="shared" si="5"/>
        <v>40</v>
      </c>
      <c r="F48" s="2">
        <f t="shared" si="6"/>
        <v>16.994383887199778</v>
      </c>
      <c r="G48" s="2">
        <f t="shared" si="7"/>
        <v>46.125295039729011</v>
      </c>
      <c r="H48" s="2">
        <f t="shared" si="8"/>
        <v>79.113557313291224</v>
      </c>
      <c r="I48" s="2">
        <f t="shared" si="9"/>
        <v>64.983690616710462</v>
      </c>
      <c r="J48" s="2">
        <f t="shared" si="10"/>
        <v>12.761110515703393</v>
      </c>
      <c r="K48" s="2">
        <f t="shared" si="11"/>
        <v>12.32024652043272</v>
      </c>
    </row>
    <row r="49" spans="2:11" x14ac:dyDescent="0.2">
      <c r="B49" s="2">
        <v>20</v>
      </c>
      <c r="C49" s="2">
        <v>64000000</v>
      </c>
      <c r="D49" s="2">
        <v>51200000</v>
      </c>
      <c r="E49" s="2">
        <f t="shared" si="5"/>
        <v>80</v>
      </c>
      <c r="F49" s="2">
        <f t="shared" si="6"/>
        <v>17.090650546266595</v>
      </c>
      <c r="G49" s="2">
        <f t="shared" si="7"/>
        <v>34.645392230500121</v>
      </c>
      <c r="H49" s="2">
        <f t="shared" si="8"/>
        <v>79.045525282217227</v>
      </c>
      <c r="I49" s="2">
        <f t="shared" si="9"/>
        <v>54.81047565215902</v>
      </c>
      <c r="J49" s="2">
        <f t="shared" si="10"/>
        <v>12.660669333979556</v>
      </c>
      <c r="K49" s="2">
        <f t="shared" si="11"/>
        <v>11.824862697639185</v>
      </c>
    </row>
    <row r="50" spans="2:11" x14ac:dyDescent="0.2">
      <c r="B50" s="2">
        <v>20</v>
      </c>
      <c r="C50" s="2">
        <v>64000000</v>
      </c>
      <c r="D50" s="2">
        <v>64000000</v>
      </c>
      <c r="E50" s="2">
        <f t="shared" si="5"/>
        <v>100</v>
      </c>
      <c r="F50" s="2">
        <f t="shared" si="6"/>
        <v>16.371269700680752</v>
      </c>
      <c r="G50" s="2">
        <f t="shared" si="7"/>
        <v>31.502845716043687</v>
      </c>
      <c r="H50" s="2">
        <f t="shared" si="8"/>
        <v>79.162608036860092</v>
      </c>
      <c r="I50" s="2">
        <f t="shared" si="9"/>
        <v>52.271086840447609</v>
      </c>
      <c r="J50" s="2">
        <f t="shared" si="10"/>
        <v>12.731947739333263</v>
      </c>
      <c r="K50" s="2">
        <f t="shared" si="11"/>
        <v>11.754660941167232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zoomScale="110" zoomScaleNormal="110" workbookViewId="0">
      <selection activeCell="B34" sqref="B34"/>
    </sheetView>
  </sheetViews>
  <sheetFormatPr baseColWidth="10" defaultColWidth="8.83203125" defaultRowHeight="15" x14ac:dyDescent="0.2"/>
  <cols>
    <col min="1" max="1" width="47.33203125" style="2"/>
    <col min="2" max="2" width="16.5" style="2" customWidth="1"/>
    <col min="3" max="3" width="11.5" style="2"/>
    <col min="4" max="4" width="18.1640625" style="2"/>
    <col min="5" max="5" width="21.1640625" style="2"/>
    <col min="6" max="7" width="18.1640625" style="2"/>
    <col min="8" max="8" width="21.5" style="2"/>
    <col min="9" max="9" width="23.83203125" style="2"/>
    <col min="10" max="10" width="23.33203125" style="2"/>
    <col min="11" max="11" width="27.6640625" style="2"/>
    <col min="12" max="13" width="25.1640625" style="2"/>
    <col min="14" max="1025" width="8.5" style="2"/>
    <col min="1026" max="16384" width="8.83203125" style="2"/>
  </cols>
  <sheetData>
    <row r="1" spans="1:12" x14ac:dyDescent="0.2">
      <c r="A1" s="1" t="s">
        <v>48</v>
      </c>
      <c r="E1" s="2" t="s">
        <v>49</v>
      </c>
    </row>
    <row r="2" spans="1:12" x14ac:dyDescent="0.2">
      <c r="A2" s="2" t="s">
        <v>20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60</v>
      </c>
    </row>
    <row r="3" spans="1:12" x14ac:dyDescent="0.2">
      <c r="A3" s="2" t="s">
        <v>28</v>
      </c>
      <c r="B3" s="2">
        <v>512000000</v>
      </c>
      <c r="C3" s="2">
        <v>4096</v>
      </c>
      <c r="D3" s="2">
        <v>1</v>
      </c>
      <c r="E3" s="2">
        <v>3.34124</v>
      </c>
      <c r="F3" s="2">
        <v>8.3339800000000004</v>
      </c>
      <c r="G3" s="2">
        <v>3.7344291209999998</v>
      </c>
      <c r="H3" s="2">
        <v>8.7783899306999995</v>
      </c>
      <c r="I3" s="2">
        <v>0.33627600000000002</v>
      </c>
      <c r="J3" s="2">
        <v>1.2754300000000001</v>
      </c>
      <c r="K3" s="2">
        <v>0.161387</v>
      </c>
      <c r="L3" s="2">
        <v>1.1006199999999999</v>
      </c>
    </row>
    <row r="4" spans="1:12" x14ac:dyDescent="0.2">
      <c r="A4" s="2" t="s">
        <v>61</v>
      </c>
      <c r="B4" s="2">
        <v>512000000</v>
      </c>
      <c r="C4" s="2">
        <v>4096</v>
      </c>
      <c r="D4" s="2">
        <v>2</v>
      </c>
      <c r="E4" s="2">
        <v>3.18024</v>
      </c>
      <c r="F4" s="2">
        <v>4.3794899999999997</v>
      </c>
      <c r="G4" s="2">
        <v>1.9740869998999999</v>
      </c>
      <c r="H4" s="2">
        <v>4.6708469390999996</v>
      </c>
      <c r="I4" s="2">
        <v>0.256137</v>
      </c>
      <c r="J4" s="2">
        <v>0.726298</v>
      </c>
      <c r="K4" s="2">
        <v>8.1534099999999998E-2</v>
      </c>
      <c r="L4" s="2">
        <v>0.55123800000000001</v>
      </c>
    </row>
    <row r="5" spans="1:12" x14ac:dyDescent="0.2">
      <c r="A5" s="2" t="s">
        <v>62</v>
      </c>
      <c r="B5" s="2">
        <v>512000000</v>
      </c>
      <c r="C5" s="2">
        <v>4096</v>
      </c>
      <c r="D5" s="2">
        <v>4</v>
      </c>
      <c r="E5" s="2">
        <v>1.67957</v>
      </c>
      <c r="F5" s="2">
        <v>3.0831499999999998</v>
      </c>
      <c r="G5" s="2">
        <v>0.96119999889999996</v>
      </c>
      <c r="H5" s="2">
        <v>2.2899601459999999</v>
      </c>
      <c r="I5" s="2">
        <v>0.217671</v>
      </c>
      <c r="J5" s="2">
        <v>0.45328299999999999</v>
      </c>
      <c r="K5" s="2">
        <v>4.22721E-2</v>
      </c>
      <c r="L5" s="2">
        <v>0.27774599999999999</v>
      </c>
    </row>
    <row r="6" spans="1:12" x14ac:dyDescent="0.2">
      <c r="A6" s="2" t="s">
        <v>63</v>
      </c>
      <c r="B6" s="2">
        <v>512000000</v>
      </c>
      <c r="C6" s="2">
        <v>4096</v>
      </c>
      <c r="D6" s="2">
        <v>7</v>
      </c>
      <c r="E6" s="2">
        <v>0.71960100000000005</v>
      </c>
      <c r="F6" s="2">
        <v>1.53589</v>
      </c>
      <c r="G6" s="2">
        <v>0.53687787060000003</v>
      </c>
      <c r="H6" s="2">
        <v>1.2497019767999999</v>
      </c>
      <c r="I6" s="2">
        <v>0.203268</v>
      </c>
      <c r="J6" s="2">
        <v>0.337339</v>
      </c>
      <c r="K6" s="2">
        <v>2.58269E-2</v>
      </c>
      <c r="L6" s="2">
        <v>0.15973899999999999</v>
      </c>
    </row>
    <row r="7" spans="1:12" x14ac:dyDescent="0.2">
      <c r="A7" s="2" t="s">
        <v>64</v>
      </c>
      <c r="B7" s="2">
        <v>512000000</v>
      </c>
      <c r="C7" s="2">
        <v>4096</v>
      </c>
      <c r="D7" s="2">
        <v>16</v>
      </c>
      <c r="E7" s="2">
        <v>0.593445</v>
      </c>
      <c r="F7" s="2">
        <v>0.96101999999999999</v>
      </c>
      <c r="G7" s="2">
        <v>0.46561598780000002</v>
      </c>
      <c r="H7" s="2">
        <v>0.83709692960000004</v>
      </c>
    </row>
    <row r="8" spans="1:12" x14ac:dyDescent="0.2">
      <c r="A8" s="2" t="s">
        <v>65</v>
      </c>
      <c r="B8" s="2">
        <v>512000000</v>
      </c>
      <c r="C8" s="2">
        <v>4096</v>
      </c>
      <c r="D8" s="2">
        <v>32</v>
      </c>
      <c r="E8" s="2">
        <v>0.40187699999999998</v>
      </c>
      <c r="F8" s="2">
        <v>0.708619</v>
      </c>
      <c r="G8" s="2">
        <v>0.39120316510000003</v>
      </c>
      <c r="H8" s="2">
        <v>0.56750988960000004</v>
      </c>
    </row>
    <row r="9" spans="1:12" x14ac:dyDescent="0.2">
      <c r="B9" s="2">
        <v>512000000</v>
      </c>
      <c r="C9" s="2">
        <v>4096</v>
      </c>
      <c r="D9" s="2">
        <v>64</v>
      </c>
      <c r="E9" s="2">
        <v>0.33047599999999999</v>
      </c>
      <c r="F9" s="2">
        <v>0.52635399999999999</v>
      </c>
      <c r="G9" s="2">
        <v>0.3933820724</v>
      </c>
      <c r="H9" s="2">
        <v>0.52278113370000001</v>
      </c>
    </row>
    <row r="10" spans="1:12" x14ac:dyDescent="0.2">
      <c r="E10" s="2" t="s">
        <v>66</v>
      </c>
    </row>
    <row r="11" spans="1:12" x14ac:dyDescent="0.2">
      <c r="D11" s="2" t="s">
        <v>52</v>
      </c>
      <c r="E11" s="2" t="s">
        <v>53</v>
      </c>
      <c r="F11" s="2" t="s">
        <v>54</v>
      </c>
      <c r="G11" s="2" t="s">
        <v>55</v>
      </c>
      <c r="H11" s="2" t="s">
        <v>56</v>
      </c>
      <c r="I11" s="2" t="s">
        <v>57</v>
      </c>
      <c r="J11" s="2" t="s">
        <v>58</v>
      </c>
      <c r="K11" s="2" t="s">
        <v>59</v>
      </c>
      <c r="L11" s="2" t="s">
        <v>60</v>
      </c>
    </row>
    <row r="12" spans="1:12" x14ac:dyDescent="0.2">
      <c r="D12" s="2">
        <v>1</v>
      </c>
      <c r="E12" s="2">
        <f t="shared" ref="E12:E18" si="0">B3*4/E3/1000000000</f>
        <v>0.6129460918700842</v>
      </c>
      <c r="F12" s="2">
        <f t="shared" ref="F12:F18" si="1">B3*4/F3/1000000000</f>
        <v>0.24574093050379289</v>
      </c>
      <c r="G12" s="2">
        <f t="shared" ref="G12:G18" si="2">B3*4/G3/1000000000</f>
        <v>0.54841046211946576</v>
      </c>
      <c r="H12" s="2">
        <f t="shared" ref="H12:H18" si="3">B3*4/H3/1000000000</f>
        <v>0.23330018558843968</v>
      </c>
      <c r="I12" s="2">
        <f>B3*4/I3/1000000000</f>
        <v>6.0902354018722713</v>
      </c>
      <c r="J12" s="2">
        <f>B3*4/J3/1000000000</f>
        <v>1.6057329684890584</v>
      </c>
      <c r="K12" s="2">
        <f>B3*4/K3/1000000000</f>
        <v>12.689993617825476</v>
      </c>
      <c r="L12" s="2">
        <f>B3*4/L3/1000000000</f>
        <v>1.8607693845287203</v>
      </c>
    </row>
    <row r="13" spans="1:12" x14ac:dyDescent="0.2">
      <c r="D13" s="2">
        <v>2</v>
      </c>
      <c r="E13" s="2">
        <f t="shared" si="0"/>
        <v>0.64397655522853625</v>
      </c>
      <c r="F13" s="2">
        <f t="shared" si="1"/>
        <v>0.46763435925187641</v>
      </c>
      <c r="G13" s="2">
        <f t="shared" si="2"/>
        <v>1.0374416123016585</v>
      </c>
      <c r="H13" s="2">
        <f t="shared" si="3"/>
        <v>0.43846437845266201</v>
      </c>
      <c r="I13" s="2">
        <f>B4*4/I4/1000000000</f>
        <v>7.995721039912234</v>
      </c>
      <c r="J13" s="2">
        <f>B4*4/J4/1000000000</f>
        <v>2.819779209084976</v>
      </c>
      <c r="K13" s="2">
        <f>B4*4/K4/1000000000</f>
        <v>25.11832472548296</v>
      </c>
      <c r="L13" s="2">
        <f>B4*4/L4/1000000000</f>
        <v>3.7152736204688352</v>
      </c>
    </row>
    <row r="14" spans="1:12" x14ac:dyDescent="0.2">
      <c r="D14" s="2">
        <v>4</v>
      </c>
      <c r="E14" s="2">
        <f t="shared" si="0"/>
        <v>1.2193597170704404</v>
      </c>
      <c r="F14" s="2">
        <f t="shared" si="1"/>
        <v>0.66425571250182447</v>
      </c>
      <c r="G14" s="2">
        <f t="shared" si="2"/>
        <v>2.13066999827688</v>
      </c>
      <c r="H14" s="2">
        <f t="shared" si="3"/>
        <v>0.89433870872266263</v>
      </c>
      <c r="I14" s="2">
        <f>B5*4/I5/1000000000</f>
        <v>9.4086947733046671</v>
      </c>
      <c r="J14" s="2">
        <f>B5*4/J5/1000000000</f>
        <v>4.5181487062166461</v>
      </c>
      <c r="K14" s="2">
        <f>B5*4/K5/1000000000</f>
        <v>48.4480307342195</v>
      </c>
      <c r="L14" s="2">
        <f>B5*4/L5/1000000000</f>
        <v>7.3736435448215278</v>
      </c>
    </row>
    <row r="15" spans="1:12" x14ac:dyDescent="0.2">
      <c r="D15" s="2">
        <v>7</v>
      </c>
      <c r="E15" s="2">
        <f t="shared" si="0"/>
        <v>2.8460216147559549</v>
      </c>
      <c r="F15" s="2">
        <f t="shared" si="1"/>
        <v>1.3334288262831324</v>
      </c>
      <c r="G15" s="2">
        <f t="shared" si="2"/>
        <v>3.8146478224390421</v>
      </c>
      <c r="H15" s="2">
        <f t="shared" si="3"/>
        <v>1.6387907181231562</v>
      </c>
      <c r="I15" s="2">
        <f>B6*4/I6/1000000000</f>
        <v>10.075368479052287</v>
      </c>
      <c r="J15" s="2">
        <f>B6*4/J6/1000000000</f>
        <v>6.0710442611141913</v>
      </c>
      <c r="K15" s="2">
        <f>B6*4/K6/1000000000</f>
        <v>79.297166907371761</v>
      </c>
      <c r="L15" s="2">
        <f>B6*4/L6/1000000000</f>
        <v>12.820914116151974</v>
      </c>
    </row>
    <row r="16" spans="1:12" x14ac:dyDescent="0.2">
      <c r="D16" s="2">
        <v>16</v>
      </c>
      <c r="E16" s="2">
        <f t="shared" si="0"/>
        <v>3.4510359005468074</v>
      </c>
      <c r="F16" s="2">
        <f t="shared" si="1"/>
        <v>2.1310690724438617</v>
      </c>
      <c r="G16" s="2">
        <f t="shared" si="2"/>
        <v>4.3984743944825517</v>
      </c>
      <c r="H16" s="2">
        <f t="shared" si="3"/>
        <v>2.4465506055297803</v>
      </c>
    </row>
    <row r="17" spans="1:11" x14ac:dyDescent="0.2">
      <c r="D17" s="2">
        <v>32</v>
      </c>
      <c r="E17" s="2">
        <f t="shared" si="0"/>
        <v>5.0960866135658422</v>
      </c>
      <c r="F17" s="2">
        <f t="shared" si="1"/>
        <v>2.8901285458052914</v>
      </c>
      <c r="G17" s="2">
        <f t="shared" si="2"/>
        <v>5.2351314680096896</v>
      </c>
      <c r="H17" s="2">
        <f t="shared" si="3"/>
        <v>3.608747684456211</v>
      </c>
    </row>
    <row r="18" spans="1:11" x14ac:dyDescent="0.2">
      <c r="D18" s="2">
        <v>64</v>
      </c>
      <c r="E18" s="2">
        <f t="shared" si="0"/>
        <v>6.1971217274476817</v>
      </c>
      <c r="F18" s="2">
        <f t="shared" si="1"/>
        <v>3.8909175193880925</v>
      </c>
      <c r="G18" s="2">
        <f t="shared" si="2"/>
        <v>5.2061345538836505</v>
      </c>
      <c r="H18" s="2">
        <f t="shared" si="3"/>
        <v>3.9175093896468973</v>
      </c>
    </row>
    <row r="21" spans="1:11" x14ac:dyDescent="0.2">
      <c r="A21" s="1" t="s">
        <v>67</v>
      </c>
      <c r="D21" s="2" t="s">
        <v>49</v>
      </c>
    </row>
    <row r="22" spans="1:11" x14ac:dyDescent="0.2">
      <c r="A22" s="2" t="s">
        <v>68</v>
      </c>
      <c r="B22" s="2" t="s">
        <v>50</v>
      </c>
      <c r="C22" s="2" t="s">
        <v>51</v>
      </c>
      <c r="D22" s="2" t="s">
        <v>69</v>
      </c>
      <c r="E22" s="2" t="s">
        <v>70</v>
      </c>
      <c r="F22" s="2" t="s">
        <v>71</v>
      </c>
      <c r="G22" s="2" t="s">
        <v>72</v>
      </c>
      <c r="H22" s="2" t="s">
        <v>73</v>
      </c>
      <c r="I22" s="2" t="s">
        <v>74</v>
      </c>
      <c r="J22" s="2" t="s">
        <v>75</v>
      </c>
      <c r="K22" s="2" t="s">
        <v>76</v>
      </c>
    </row>
    <row r="23" spans="1:11" x14ac:dyDescent="0.2">
      <c r="A23" s="2" t="s">
        <v>28</v>
      </c>
      <c r="B23" s="2">
        <v>512000000</v>
      </c>
      <c r="C23" s="2">
        <v>7812</v>
      </c>
      <c r="D23" s="2">
        <v>0.37856316569999998</v>
      </c>
      <c r="E23" s="2">
        <v>0.58814191819999995</v>
      </c>
      <c r="F23" s="2">
        <v>0.38248801230000001</v>
      </c>
      <c r="G23" s="2">
        <v>0.48150897030000001</v>
      </c>
      <c r="H23" s="2">
        <v>0.20307700000000001</v>
      </c>
      <c r="I23" s="2">
        <v>0.39666000000000001</v>
      </c>
      <c r="J23" s="2">
        <v>2.7458E-2</v>
      </c>
      <c r="K23" s="2">
        <v>0.22093099999999999</v>
      </c>
    </row>
    <row r="24" spans="1:11" x14ac:dyDescent="0.2">
      <c r="A24" s="2" t="s">
        <v>61</v>
      </c>
      <c r="B24" s="2">
        <v>512000000</v>
      </c>
      <c r="C24" s="2">
        <v>15625</v>
      </c>
      <c r="D24" s="2">
        <v>0.3919138908</v>
      </c>
      <c r="E24" s="2">
        <v>0.65696382519999996</v>
      </c>
      <c r="F24" s="2">
        <v>0.4282920361</v>
      </c>
      <c r="G24" s="2">
        <v>0.50841593740000002</v>
      </c>
      <c r="H24" s="2">
        <v>0.22459899999999999</v>
      </c>
      <c r="I24" s="2">
        <v>0.61480400000000002</v>
      </c>
      <c r="J24" s="2">
        <v>4.9798000000000002E-2</v>
      </c>
      <c r="K24" s="2">
        <v>0.43796099999999999</v>
      </c>
    </row>
    <row r="25" spans="1:11" x14ac:dyDescent="0.2">
      <c r="A25" s="2" t="s">
        <v>62</v>
      </c>
      <c r="B25" s="2">
        <v>512000000</v>
      </c>
      <c r="C25" s="2">
        <f t="shared" ref="C25:C34" si="4">C24*2</f>
        <v>31250</v>
      </c>
      <c r="D25" s="2">
        <v>0.39341712000000001</v>
      </c>
      <c r="E25" s="2">
        <v>0.7212297916</v>
      </c>
      <c r="F25" s="2">
        <v>0.42837619780000002</v>
      </c>
      <c r="G25" s="2">
        <v>0.49246716499999998</v>
      </c>
      <c r="H25" s="2">
        <v>0.27224300000000001</v>
      </c>
      <c r="I25" s="2">
        <v>1.0467900000000001</v>
      </c>
      <c r="J25" s="2">
        <v>9.6351900000000004E-2</v>
      </c>
      <c r="K25" s="2">
        <v>0.87099700000000002</v>
      </c>
    </row>
    <row r="26" spans="1:11" x14ac:dyDescent="0.2">
      <c r="A26" s="2" t="s">
        <v>63</v>
      </c>
      <c r="B26" s="2">
        <v>512000000</v>
      </c>
      <c r="C26" s="2">
        <f t="shared" si="4"/>
        <v>62500</v>
      </c>
      <c r="D26" s="2">
        <v>0.58940601349999999</v>
      </c>
      <c r="E26" s="2">
        <v>0.86445617679999998</v>
      </c>
      <c r="F26" s="2">
        <v>0.43841004369999997</v>
      </c>
      <c r="G26" s="2">
        <v>0.51355791090000003</v>
      </c>
      <c r="H26" s="2">
        <v>0.36471199999999998</v>
      </c>
      <c r="I26" s="2">
        <v>1.9187799999999999</v>
      </c>
      <c r="J26" s="2">
        <v>0.188556</v>
      </c>
      <c r="K26" s="2">
        <v>1.7423200000000001</v>
      </c>
    </row>
    <row r="27" spans="1:11" x14ac:dyDescent="0.2">
      <c r="A27" s="2" t="s">
        <v>64</v>
      </c>
      <c r="B27" s="2">
        <v>512000000</v>
      </c>
      <c r="C27" s="2">
        <f t="shared" si="4"/>
        <v>125000</v>
      </c>
      <c r="D27" s="2">
        <v>0.65146803860000002</v>
      </c>
      <c r="E27" s="2">
        <v>0.9414250851</v>
      </c>
      <c r="F27" s="2">
        <v>0.48364901539999999</v>
      </c>
      <c r="G27" s="2">
        <v>0.57590198520000002</v>
      </c>
      <c r="H27" s="2">
        <v>0.55164100000000005</v>
      </c>
      <c r="I27" s="2">
        <v>3.6861299999999999</v>
      </c>
      <c r="J27" s="2">
        <v>0.37551899999999999</v>
      </c>
      <c r="K27" s="2">
        <v>3.5104299999999999</v>
      </c>
    </row>
    <row r="28" spans="1:11" x14ac:dyDescent="0.2">
      <c r="A28" s="2" t="s">
        <v>65</v>
      </c>
      <c r="B28" s="2">
        <v>512000000</v>
      </c>
      <c r="C28" s="2">
        <f t="shared" si="4"/>
        <v>250000</v>
      </c>
      <c r="D28" s="2">
        <v>0.6802511215</v>
      </c>
      <c r="E28" s="2">
        <v>0.93579983710000003</v>
      </c>
      <c r="F28" s="2">
        <v>0.51211500170000002</v>
      </c>
      <c r="G28" s="2">
        <v>0.60963106160000002</v>
      </c>
      <c r="H28" s="2">
        <v>0.90193500000000004</v>
      </c>
      <c r="I28" s="2">
        <v>7.0192899999999998</v>
      </c>
      <c r="J28" s="2">
        <v>0.72629100000000002</v>
      </c>
      <c r="K28" s="2">
        <v>6.8433299999999999</v>
      </c>
    </row>
    <row r="29" spans="1:11" x14ac:dyDescent="0.2">
      <c r="B29" s="2">
        <v>512000000</v>
      </c>
      <c r="C29" s="2">
        <f t="shared" si="4"/>
        <v>500000</v>
      </c>
      <c r="D29" s="2">
        <v>0.6919088364</v>
      </c>
      <c r="E29" s="2">
        <v>0.94629096980000005</v>
      </c>
      <c r="F29" s="2">
        <v>0.526597023</v>
      </c>
      <c r="G29" s="2">
        <v>0.61020207410000005</v>
      </c>
      <c r="H29" s="2">
        <v>1.6262700000000001</v>
      </c>
      <c r="I29" s="2">
        <v>13.9079</v>
      </c>
      <c r="J29" s="2">
        <v>1.45028</v>
      </c>
      <c r="K29" s="2">
        <v>13.733700000000001</v>
      </c>
    </row>
    <row r="30" spans="1:11" x14ac:dyDescent="0.2">
      <c r="B30" s="2">
        <v>512000000</v>
      </c>
      <c r="C30" s="2">
        <f t="shared" si="4"/>
        <v>1000000</v>
      </c>
      <c r="D30" s="2">
        <v>0.69224691390000004</v>
      </c>
      <c r="E30" s="2">
        <v>0.95981693270000001</v>
      </c>
      <c r="F30" s="2">
        <v>0.70489692690000005</v>
      </c>
      <c r="G30" s="2">
        <v>0.76174521449999999</v>
      </c>
      <c r="H30" s="2">
        <v>3.0501200000000002</v>
      </c>
      <c r="I30" s="2">
        <v>27.442799999999998</v>
      </c>
      <c r="J30" s="2">
        <v>2.8752900000000001</v>
      </c>
      <c r="K30" s="2">
        <v>27.2667</v>
      </c>
    </row>
    <row r="31" spans="1:11" x14ac:dyDescent="0.2">
      <c r="B31" s="2">
        <v>512000000</v>
      </c>
      <c r="C31" s="2">
        <f t="shared" si="4"/>
        <v>2000000</v>
      </c>
      <c r="D31" s="2">
        <v>0.76003503800000005</v>
      </c>
      <c r="E31" s="2">
        <v>0.98150396350000002</v>
      </c>
      <c r="F31" s="2">
        <v>1.0135881900999999</v>
      </c>
      <c r="G31" s="2">
        <v>1.1638741493</v>
      </c>
      <c r="H31" s="2">
        <v>5.9260799999999998</v>
      </c>
      <c r="I31" s="2">
        <v>54.709499999999998</v>
      </c>
      <c r="J31" s="2">
        <v>5.7477400000000003</v>
      </c>
      <c r="K31" s="2">
        <v>54.536499999999997</v>
      </c>
    </row>
    <row r="32" spans="1:11" x14ac:dyDescent="0.2">
      <c r="B32" s="2">
        <v>512000000</v>
      </c>
      <c r="C32" s="2">
        <f t="shared" si="4"/>
        <v>4000000</v>
      </c>
      <c r="D32" s="2">
        <v>1.6746280193</v>
      </c>
      <c r="E32" s="2">
        <v>1.7848379612</v>
      </c>
      <c r="F32" s="2">
        <v>1.2876429558</v>
      </c>
      <c r="G32" s="2">
        <v>1.4172730445999999</v>
      </c>
      <c r="H32" s="2">
        <v>11.648099999999999</v>
      </c>
      <c r="I32" s="2">
        <v>109.09</v>
      </c>
      <c r="J32" s="2">
        <v>11.472200000000001</v>
      </c>
      <c r="K32" s="2">
        <f>2*K31</f>
        <v>109.07299999999999</v>
      </c>
    </row>
    <row r="33" spans="2:11" x14ac:dyDescent="0.2">
      <c r="B33" s="2">
        <v>512000000</v>
      </c>
      <c r="C33" s="2">
        <f t="shared" si="4"/>
        <v>8000000</v>
      </c>
      <c r="D33" s="2">
        <v>2.6076390743000002</v>
      </c>
      <c r="E33" s="2">
        <v>2.8760771750999998</v>
      </c>
      <c r="F33" s="2">
        <v>1.8409562111</v>
      </c>
      <c r="G33" s="2">
        <v>2.0087490082000001</v>
      </c>
      <c r="H33" s="2">
        <v>23.092099999999999</v>
      </c>
      <c r="I33" s="2">
        <f>2*I32</f>
        <v>218.18</v>
      </c>
      <c r="J33" s="2">
        <v>22.922899999999998</v>
      </c>
      <c r="K33" s="2">
        <f>2*K32</f>
        <v>218.14599999999999</v>
      </c>
    </row>
    <row r="34" spans="2:11" x14ac:dyDescent="0.2">
      <c r="B34" s="2">
        <v>512000000</v>
      </c>
      <c r="C34" s="2">
        <f t="shared" si="4"/>
        <v>16000000</v>
      </c>
      <c r="D34" s="2">
        <v>3.0563859940000002</v>
      </c>
      <c r="E34" s="2">
        <v>3.4913392067000002</v>
      </c>
      <c r="F34" s="2">
        <v>1.9822418690000001</v>
      </c>
      <c r="G34" s="2">
        <v>2.0637440681000001</v>
      </c>
      <c r="H34" s="2">
        <v>45.989400000000003</v>
      </c>
      <c r="I34" s="2">
        <f>2*I33</f>
        <v>436.36</v>
      </c>
      <c r="J34" s="2">
        <v>45.816200000000002</v>
      </c>
      <c r="K34" s="2">
        <f>2*K33</f>
        <v>436.29199999999997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zoomScale="110" zoomScaleNormal="110" workbookViewId="0">
      <selection activeCell="H26" sqref="H26"/>
    </sheetView>
  </sheetViews>
  <sheetFormatPr baseColWidth="10" defaultColWidth="8.83203125" defaultRowHeight="15" x14ac:dyDescent="0.2"/>
  <cols>
    <col min="1" max="1" width="41.83203125" style="2"/>
    <col min="2" max="2" width="8.5" style="2"/>
    <col min="3" max="3" width="14.83203125" style="2"/>
    <col min="4" max="4" width="10.83203125" style="2"/>
    <col min="5" max="5" width="12.1640625" style="2" customWidth="1"/>
    <col min="6" max="7" width="12.33203125" style="2" customWidth="1"/>
    <col min="8" max="8" width="7" style="2"/>
    <col min="9" max="10" width="15.83203125" style="2"/>
    <col min="11" max="11" width="13.5" style="2"/>
    <col min="12" max="13" width="14" style="2"/>
    <col min="14" max="1025" width="8.5" style="2"/>
    <col min="1026" max="16384" width="8.83203125" style="2"/>
  </cols>
  <sheetData>
    <row r="1" spans="1:13" x14ac:dyDescent="0.2">
      <c r="A1" s="1" t="s">
        <v>77</v>
      </c>
      <c r="J1" s="2" t="s">
        <v>78</v>
      </c>
      <c r="L1" s="2" t="s">
        <v>79</v>
      </c>
    </row>
    <row r="2" spans="1:13" x14ac:dyDescent="0.2"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J2" s="2" t="s">
        <v>87</v>
      </c>
      <c r="K2" s="2" t="s">
        <v>88</v>
      </c>
      <c r="L2" s="2" t="s">
        <v>87</v>
      </c>
      <c r="M2" s="2" t="s">
        <v>88</v>
      </c>
    </row>
    <row r="3" spans="1:13" x14ac:dyDescent="0.2">
      <c r="C3" s="2">
        <v>128000000</v>
      </c>
      <c r="D3" s="2">
        <v>4096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0.28770800000000002</v>
      </c>
      <c r="K3" s="2">
        <f t="shared" ref="K3:K8" si="0">C3*4/J3/1000000000</f>
        <v>1.7795820762717756</v>
      </c>
      <c r="L3" s="2">
        <v>8.5515999999999995E-2</v>
      </c>
      <c r="M3" s="2">
        <f t="shared" ref="M3:M8" si="1">C3*4/L3/1000000000</f>
        <v>5.9871836849244584</v>
      </c>
    </row>
    <row r="4" spans="1:13" x14ac:dyDescent="0.2">
      <c r="C4" s="2">
        <v>128000000</v>
      </c>
      <c r="D4" s="2">
        <v>4096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0.24134700000000001</v>
      </c>
      <c r="K4" s="2">
        <f t="shared" si="0"/>
        <v>2.121426825276469</v>
      </c>
      <c r="L4" s="2">
        <v>3.7035899999999997E-2</v>
      </c>
      <c r="M4" s="2">
        <f t="shared" si="1"/>
        <v>13.824424409829383</v>
      </c>
    </row>
    <row r="5" spans="1:13" x14ac:dyDescent="0.2">
      <c r="C5" s="2">
        <v>128000000</v>
      </c>
      <c r="D5" s="2">
        <v>4096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8.7665800000000002E-2</v>
      </c>
      <c r="K5" s="2">
        <f t="shared" si="0"/>
        <v>5.8403619199277257</v>
      </c>
      <c r="L5" s="2">
        <v>5.5848099999999998E-2</v>
      </c>
      <c r="M5" s="2">
        <f t="shared" si="1"/>
        <v>9.167724595823314</v>
      </c>
    </row>
    <row r="6" spans="1:13" x14ac:dyDescent="0.2">
      <c r="C6" s="2">
        <v>128000000</v>
      </c>
      <c r="D6" s="2">
        <v>4096</v>
      </c>
      <c r="E6" s="2">
        <v>1</v>
      </c>
      <c r="F6" s="2">
        <v>1</v>
      </c>
      <c r="G6" s="2">
        <v>0</v>
      </c>
      <c r="H6" s="2">
        <v>1</v>
      </c>
      <c r="I6" s="2">
        <v>0</v>
      </c>
      <c r="J6" s="2">
        <v>4.1431000000000003E-2</v>
      </c>
      <c r="K6" s="2">
        <f t="shared" si="0"/>
        <v>12.35789626125365</v>
      </c>
      <c r="L6" s="2">
        <v>7.7190399999999999E-3</v>
      </c>
      <c r="M6" s="2">
        <f t="shared" si="1"/>
        <v>66.329491750269469</v>
      </c>
    </row>
    <row r="7" spans="1:13" x14ac:dyDescent="0.2">
      <c r="C7" s="2">
        <v>128000000</v>
      </c>
      <c r="D7" s="2">
        <v>4096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0.32234200000000002</v>
      </c>
      <c r="K7" s="2">
        <f t="shared" si="0"/>
        <v>1.5883750798840981</v>
      </c>
      <c r="L7" s="2">
        <v>9.0440000000000006E-2</v>
      </c>
      <c r="M7" s="2">
        <f t="shared" si="1"/>
        <v>5.6612118531623175</v>
      </c>
    </row>
    <row r="8" spans="1:13" x14ac:dyDescent="0.2">
      <c r="C8" s="2">
        <v>128000000</v>
      </c>
      <c r="D8" s="2">
        <v>4096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 s="2">
        <v>0.27607900000000002</v>
      </c>
      <c r="K8" s="2">
        <f t="shared" si="0"/>
        <v>1.8545416348219168</v>
      </c>
      <c r="L8" s="2">
        <v>4.15909E-2</v>
      </c>
      <c r="M8" s="2">
        <f t="shared" si="1"/>
        <v>12.310385204455782</v>
      </c>
    </row>
    <row r="10" spans="1:13" x14ac:dyDescent="0.2">
      <c r="J10" s="2" t="s">
        <v>78</v>
      </c>
      <c r="L10" s="2" t="s">
        <v>79</v>
      </c>
    </row>
    <row r="11" spans="1:13" x14ac:dyDescent="0.2">
      <c r="C11" s="2" t="s">
        <v>80</v>
      </c>
      <c r="D11" s="2" t="s">
        <v>81</v>
      </c>
      <c r="E11" s="2" t="s">
        <v>82</v>
      </c>
      <c r="F11" s="2" t="s">
        <v>83</v>
      </c>
      <c r="G11" s="2" t="s">
        <v>84</v>
      </c>
      <c r="H11" s="2" t="s">
        <v>85</v>
      </c>
      <c r="I11" s="2" t="s">
        <v>86</v>
      </c>
      <c r="J11" s="2" t="s">
        <v>87</v>
      </c>
      <c r="K11" s="2" t="s">
        <v>88</v>
      </c>
      <c r="L11" s="2" t="s">
        <v>87</v>
      </c>
      <c r="M11" s="2" t="s">
        <v>88</v>
      </c>
    </row>
    <row r="12" spans="1:13" x14ac:dyDescent="0.2">
      <c r="C12" s="2">
        <v>512000000</v>
      </c>
      <c r="D12" s="2">
        <v>4096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1.13717</v>
      </c>
      <c r="K12" s="2">
        <f t="shared" ref="K12:K17" si="2">C12*4/J12/1000000000</f>
        <v>1.8009620373383048</v>
      </c>
      <c r="L12" s="2">
        <v>0.316081</v>
      </c>
      <c r="M12" s="2">
        <f t="shared" ref="M12:M17" si="3">C12*4/L12/1000000000</f>
        <v>6.4793518117191473</v>
      </c>
    </row>
    <row r="13" spans="1:13" x14ac:dyDescent="0.2">
      <c r="C13" s="2">
        <v>512000000</v>
      </c>
      <c r="D13" s="2">
        <v>4096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0.96149700000000005</v>
      </c>
      <c r="K13" s="2">
        <f t="shared" si="2"/>
        <v>2.1300118461108042</v>
      </c>
      <c r="L13" s="2">
        <v>0.139514</v>
      </c>
      <c r="M13" s="2">
        <f t="shared" si="3"/>
        <v>14.679530369711999</v>
      </c>
    </row>
    <row r="14" spans="1:13" x14ac:dyDescent="0.2">
      <c r="C14" s="2">
        <v>512000000</v>
      </c>
      <c r="D14" s="2">
        <v>4096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  <c r="J14" s="2">
        <v>0.33712500000000001</v>
      </c>
      <c r="K14" s="2">
        <f t="shared" si="2"/>
        <v>6.0748980348535406</v>
      </c>
      <c r="L14" s="2">
        <v>0.19986699999999999</v>
      </c>
      <c r="M14" s="2">
        <f t="shared" si="3"/>
        <v>10.246814131397379</v>
      </c>
    </row>
    <row r="15" spans="1:13" x14ac:dyDescent="0.2">
      <c r="C15" s="2">
        <v>512000000</v>
      </c>
      <c r="D15" s="2">
        <v>4096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0.16037499999999999</v>
      </c>
      <c r="K15" s="2">
        <f t="shared" si="2"/>
        <v>12.770070148090413</v>
      </c>
      <c r="L15" s="2">
        <v>2.5297900000000002E-2</v>
      </c>
      <c r="M15" s="2">
        <f t="shared" si="3"/>
        <v>80.955336213677811</v>
      </c>
    </row>
    <row r="16" spans="1:13" x14ac:dyDescent="0.2">
      <c r="C16" s="2">
        <v>512000000</v>
      </c>
      <c r="D16" s="2">
        <v>4096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1.27617</v>
      </c>
      <c r="K16" s="2">
        <f t="shared" si="2"/>
        <v>1.6048018680896745</v>
      </c>
      <c r="L16" s="2">
        <v>0.336119</v>
      </c>
      <c r="M16" s="2">
        <f t="shared" si="3"/>
        <v>6.0930801293589472</v>
      </c>
    </row>
    <row r="17" spans="3:13" x14ac:dyDescent="0.2">
      <c r="C17" s="2">
        <v>512000000</v>
      </c>
      <c r="D17" s="2">
        <v>4096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1.10073</v>
      </c>
      <c r="K17" s="2">
        <f t="shared" si="2"/>
        <v>1.8605834309957938</v>
      </c>
      <c r="L17" s="2">
        <v>0.160052</v>
      </c>
      <c r="M17" s="2">
        <f t="shared" si="3"/>
        <v>12.795841351560743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2"/>
  <sheetViews>
    <sheetView zoomScale="110" zoomScaleNormal="110" workbookViewId="0">
      <selection activeCell="G30" sqref="G30"/>
    </sheetView>
  </sheetViews>
  <sheetFormatPr baseColWidth="10" defaultColWidth="8.83203125" defaultRowHeight="15" x14ac:dyDescent="0.2"/>
  <cols>
    <col min="1" max="1" width="8.5" style="2"/>
    <col min="2" max="2" width="11.5" style="2"/>
    <col min="3" max="3" width="14.83203125" style="2"/>
    <col min="4" max="4" width="13.6640625" style="2"/>
    <col min="5" max="5" width="12.1640625" style="2" customWidth="1"/>
    <col min="6" max="6" width="15.6640625" style="2" customWidth="1"/>
    <col min="7" max="7" width="12.1640625" style="2" customWidth="1"/>
    <col min="8" max="8" width="53" style="2"/>
    <col min="9" max="10" width="17.5" style="2"/>
    <col min="11" max="11" width="30.33203125" style="2" customWidth="1"/>
    <col min="12" max="12" width="16.1640625" style="2"/>
    <col min="13" max="13" width="20.83203125" style="2"/>
    <col min="14" max="14" width="23.6640625" style="2"/>
    <col min="15" max="15" width="10.5" style="2"/>
    <col min="16" max="16" width="12.1640625" style="2"/>
    <col min="17" max="17" width="20.1640625" style="2"/>
    <col min="18" max="18" width="22" style="2"/>
    <col min="19" max="1025" width="8.5" style="2"/>
    <col min="1026" max="16384" width="8.83203125" style="2"/>
  </cols>
  <sheetData>
    <row r="1" spans="1:18" x14ac:dyDescent="0.2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1" t="s">
        <v>96</v>
      </c>
      <c r="K1" s="2" t="s">
        <v>49</v>
      </c>
      <c r="O1" s="2" t="s">
        <v>66</v>
      </c>
    </row>
    <row r="2" spans="1:18" x14ac:dyDescent="0.2">
      <c r="A2" s="2" t="s">
        <v>97</v>
      </c>
      <c r="B2" s="2">
        <v>41600</v>
      </c>
      <c r="C2" s="2">
        <v>2048</v>
      </c>
      <c r="D2" s="2" t="s">
        <v>98</v>
      </c>
      <c r="E2" s="2">
        <v>10</v>
      </c>
      <c r="F2" s="2">
        <f>B2*C2*4/1000000</f>
        <v>340.78719999999998</v>
      </c>
      <c r="G2" s="2">
        <v>28</v>
      </c>
      <c r="H2" s="2" t="s">
        <v>20</v>
      </c>
      <c r="I2" s="2" t="s">
        <v>94</v>
      </c>
      <c r="J2" s="2" t="s">
        <v>23</v>
      </c>
      <c r="K2" s="2" t="s">
        <v>99</v>
      </c>
      <c r="L2" s="2" t="s">
        <v>25</v>
      </c>
      <c r="M2" s="2" t="s">
        <v>26</v>
      </c>
      <c r="N2" s="2" t="s">
        <v>27</v>
      </c>
      <c r="O2" s="2" t="s">
        <v>24</v>
      </c>
      <c r="P2" s="2" t="s">
        <v>25</v>
      </c>
      <c r="Q2" s="2" t="s">
        <v>26</v>
      </c>
      <c r="R2" s="2" t="s">
        <v>27</v>
      </c>
    </row>
    <row r="3" spans="1:18" x14ac:dyDescent="0.2">
      <c r="A3" s="2" t="s">
        <v>100</v>
      </c>
      <c r="B3" s="2">
        <v>50000</v>
      </c>
      <c r="C3" s="2">
        <v>784</v>
      </c>
      <c r="D3" s="2">
        <v>10</v>
      </c>
      <c r="E3" s="2">
        <v>10</v>
      </c>
      <c r="F3" s="2">
        <f>B3*C3*4/1000000</f>
        <v>156.80000000000001</v>
      </c>
      <c r="G3" s="2">
        <v>28</v>
      </c>
      <c r="H3" s="2" t="s">
        <v>28</v>
      </c>
      <c r="I3" s="2">
        <f>E2*F2*G2/1000</f>
        <v>95.420416000000003</v>
      </c>
      <c r="J3" s="2">
        <v>1</v>
      </c>
      <c r="K3" s="2">
        <v>21.7453</v>
      </c>
      <c r="L3" s="2">
        <v>27.8249</v>
      </c>
      <c r="M3" s="2">
        <v>8.3630399999999998</v>
      </c>
      <c r="N3" s="2">
        <v>8.3605199999999993</v>
      </c>
      <c r="O3" s="2">
        <f t="shared" ref="O3:O8" si="0">I3/K3</f>
        <v>4.3880937949809846</v>
      </c>
      <c r="P3" s="2">
        <f t="shared" ref="P3:P8" si="1">I3/L3</f>
        <v>3.4293174818238343</v>
      </c>
      <c r="Q3" s="2">
        <f>I3/M3</f>
        <v>11.409776349270123</v>
      </c>
      <c r="R3" s="2">
        <f>I3/N3</f>
        <v>11.413215445929202</v>
      </c>
    </row>
    <row r="4" spans="1:18" x14ac:dyDescent="0.2">
      <c r="A4" s="2" t="s">
        <v>101</v>
      </c>
      <c r="B4" s="2">
        <v>32768</v>
      </c>
      <c r="C4" s="2">
        <v>126</v>
      </c>
      <c r="D4" s="2" t="s">
        <v>98</v>
      </c>
      <c r="E4" s="2">
        <v>20</v>
      </c>
      <c r="F4" s="2">
        <f>B4*C4*4/1000000</f>
        <v>16.515072</v>
      </c>
      <c r="G4" s="2">
        <v>28</v>
      </c>
      <c r="H4" s="2" t="s">
        <v>102</v>
      </c>
      <c r="I4" s="2">
        <f>E2*F2*G2/1000</f>
        <v>95.420416000000003</v>
      </c>
      <c r="J4" s="2">
        <v>2</v>
      </c>
      <c r="K4" s="2">
        <v>14.401</v>
      </c>
      <c r="L4" s="2">
        <v>15.1866</v>
      </c>
      <c r="M4" s="2">
        <v>4.1856400000000002</v>
      </c>
      <c r="N4" s="2">
        <v>7.4761499999999996</v>
      </c>
      <c r="O4" s="2">
        <f t="shared" si="0"/>
        <v>6.6259576418304285</v>
      </c>
      <c r="P4" s="2">
        <f t="shared" si="1"/>
        <v>6.2831980825201166</v>
      </c>
      <c r="Q4" s="2">
        <f>I4/M4</f>
        <v>22.797091006393288</v>
      </c>
      <c r="R4" s="2">
        <f>I4/N4</f>
        <v>12.763309457407891</v>
      </c>
    </row>
    <row r="5" spans="1:18" x14ac:dyDescent="0.2">
      <c r="A5" s="2" t="s">
        <v>103</v>
      </c>
      <c r="B5" s="2">
        <v>262144</v>
      </c>
      <c r="C5" s="2">
        <v>256</v>
      </c>
      <c r="D5" s="2" t="s">
        <v>104</v>
      </c>
      <c r="E5" s="2">
        <v>10</v>
      </c>
      <c r="F5" s="2">
        <f>B5*C5*4/1000000</f>
        <v>268.43545599999999</v>
      </c>
      <c r="G5" s="2">
        <v>28</v>
      </c>
      <c r="H5" s="2" t="s">
        <v>105</v>
      </c>
      <c r="I5" s="2">
        <f>E2*F2*G2/1000</f>
        <v>95.420416000000003</v>
      </c>
      <c r="J5" s="2">
        <v>4</v>
      </c>
      <c r="K5" s="2">
        <v>5.9461500000000003</v>
      </c>
      <c r="L5" s="2">
        <v>8.9729399999999995</v>
      </c>
      <c r="M5" s="2">
        <v>2.0979000000000001</v>
      </c>
      <c r="N5" s="2">
        <v>7.4668400000000004</v>
      </c>
      <c r="O5" s="2">
        <f t="shared" si="0"/>
        <v>16.047428335982104</v>
      </c>
      <c r="P5" s="2">
        <f t="shared" si="1"/>
        <v>10.634242065588314</v>
      </c>
      <c r="Q5" s="2">
        <f>I5/M5</f>
        <v>45.483777110443775</v>
      </c>
      <c r="R5" s="2">
        <f>I5/N5</f>
        <v>12.779223339458191</v>
      </c>
    </row>
    <row r="6" spans="1:18" x14ac:dyDescent="0.2">
      <c r="I6" s="2">
        <f>E2*F2*G2/1000</f>
        <v>95.420416000000003</v>
      </c>
      <c r="J6" s="2">
        <v>8</v>
      </c>
      <c r="K6" s="2">
        <v>4.5003099999999998</v>
      </c>
      <c r="L6" s="2">
        <v>4.6684799999999997</v>
      </c>
      <c r="M6" s="2">
        <v>1.4371700000000001</v>
      </c>
      <c r="N6" s="2">
        <v>7.46157</v>
      </c>
      <c r="O6" s="2">
        <f t="shared" si="0"/>
        <v>21.203076232526204</v>
      </c>
      <c r="P6" s="2">
        <f t="shared" si="1"/>
        <v>20.439289875933923</v>
      </c>
      <c r="Q6" s="2">
        <f>I6/M6</f>
        <v>66.39466173104087</v>
      </c>
      <c r="R6" s="2">
        <f>I6/N6</f>
        <v>12.788249121833609</v>
      </c>
    </row>
    <row r="7" spans="1:18" x14ac:dyDescent="0.2">
      <c r="A7" s="2" t="s">
        <v>106</v>
      </c>
      <c r="I7" s="2">
        <f>E2*F2*G2/1000</f>
        <v>95.420416000000003</v>
      </c>
      <c r="J7" s="2">
        <v>14</v>
      </c>
      <c r="K7" s="2">
        <v>3.1249600000000002</v>
      </c>
      <c r="L7" s="2">
        <v>3.00718</v>
      </c>
      <c r="M7" s="2">
        <v>0.60822699999999996</v>
      </c>
      <c r="N7" s="2">
        <v>7.4599399999999996</v>
      </c>
      <c r="O7" s="2">
        <f t="shared" si="0"/>
        <v>30.534923967026778</v>
      </c>
      <c r="P7" s="2">
        <f t="shared" si="1"/>
        <v>31.730862801694613</v>
      </c>
      <c r="Q7" s="2">
        <f>I7/M7</f>
        <v>156.88290062756175</v>
      </c>
      <c r="R7" s="2">
        <f>I7/N7</f>
        <v>12.791043359598067</v>
      </c>
    </row>
    <row r="8" spans="1:18" x14ac:dyDescent="0.2">
      <c r="I8" s="2">
        <f>E2*F2*G2/1000</f>
        <v>95.420416000000003</v>
      </c>
      <c r="J8" s="2">
        <v>28</v>
      </c>
      <c r="K8" s="2">
        <v>2.76938</v>
      </c>
      <c r="L8" s="2">
        <v>1.9375899999999999</v>
      </c>
      <c r="O8" s="2">
        <f t="shared" si="0"/>
        <v>34.455515674988625</v>
      </c>
      <c r="P8" s="2">
        <f t="shared" si="1"/>
        <v>49.24695936704876</v>
      </c>
    </row>
    <row r="11" spans="1:18" x14ac:dyDescent="0.2">
      <c r="K11" s="2" t="s">
        <v>49</v>
      </c>
      <c r="O11" s="2" t="s">
        <v>66</v>
      </c>
    </row>
    <row r="12" spans="1:18" x14ac:dyDescent="0.2">
      <c r="H12" s="1" t="s">
        <v>107</v>
      </c>
      <c r="I12" s="2" t="s">
        <v>108</v>
      </c>
      <c r="J12" s="2" t="s">
        <v>109</v>
      </c>
      <c r="K12" s="2" t="s">
        <v>110</v>
      </c>
      <c r="L12" s="2" t="s">
        <v>111</v>
      </c>
      <c r="M12" s="2" t="s">
        <v>44</v>
      </c>
      <c r="N12" s="2" t="s">
        <v>46</v>
      </c>
      <c r="O12" s="2" t="s">
        <v>112</v>
      </c>
      <c r="P12" s="2" t="s">
        <v>111</v>
      </c>
      <c r="Q12" s="2" t="s">
        <v>44</v>
      </c>
      <c r="R12" s="2" t="s">
        <v>46</v>
      </c>
    </row>
    <row r="13" spans="1:18" x14ac:dyDescent="0.2">
      <c r="H13" s="2" t="s">
        <v>113</v>
      </c>
      <c r="I13" s="2" t="s">
        <v>97</v>
      </c>
      <c r="J13" s="2">
        <f>E2*F2*G2/1000</f>
        <v>95.420416000000003</v>
      </c>
      <c r="K13" s="2">
        <v>2.7617099999999999</v>
      </c>
      <c r="L13" s="2">
        <v>2.0656300000000001</v>
      </c>
      <c r="M13" s="2">
        <v>0.60822699999999996</v>
      </c>
      <c r="N13" s="2">
        <v>7.4599399999999996</v>
      </c>
      <c r="O13" s="2">
        <f>J13/K13</f>
        <v>34.551207766202829</v>
      </c>
      <c r="P13" s="2">
        <f>J13/L13</f>
        <v>46.194340709614018</v>
      </c>
      <c r="Q13" s="2">
        <f>J13/M13</f>
        <v>156.88290062756175</v>
      </c>
      <c r="R13" s="2">
        <f>J13/N13</f>
        <v>12.791043359598067</v>
      </c>
    </row>
    <row r="14" spans="1:18" x14ac:dyDescent="0.2">
      <c r="H14" s="2" t="s">
        <v>28</v>
      </c>
      <c r="I14" s="2" t="s">
        <v>100</v>
      </c>
      <c r="J14" s="2">
        <f>E3*F3*G3/1000</f>
        <v>43.904000000000003</v>
      </c>
      <c r="K14" s="2">
        <v>1.14568</v>
      </c>
      <c r="L14" s="2">
        <v>0.91669800000000001</v>
      </c>
      <c r="M14" s="2">
        <v>0.33096599999999998</v>
      </c>
      <c r="N14" s="2">
        <v>3.4379400000000002</v>
      </c>
      <c r="O14" s="2">
        <f>J14/K14</f>
        <v>38.32134627470149</v>
      </c>
      <c r="P14" s="2">
        <f>J14/L14</f>
        <v>47.893635635727364</v>
      </c>
      <c r="Q14" s="2">
        <f>J14/M14</f>
        <v>132.65410948556652</v>
      </c>
      <c r="R14" s="2">
        <f>J14/N14</f>
        <v>12.770438111194494</v>
      </c>
    </row>
    <row r="15" spans="1:18" x14ac:dyDescent="0.2">
      <c r="H15" s="2" t="s">
        <v>102</v>
      </c>
      <c r="I15" s="2" t="s">
        <v>101</v>
      </c>
      <c r="J15" s="2">
        <f>E4*F4*G4/1000</f>
        <v>9.2484403200000003</v>
      </c>
      <c r="K15" s="2">
        <v>0.212343</v>
      </c>
      <c r="L15" s="2">
        <v>0.285885</v>
      </c>
      <c r="M15" s="2">
        <v>0.15970200000000001</v>
      </c>
      <c r="N15" s="2">
        <v>0.74409000000000003</v>
      </c>
      <c r="O15" s="2">
        <f>J15/K15</f>
        <v>43.554250999562029</v>
      </c>
      <c r="P15" s="2">
        <f>J15/L15</f>
        <v>32.350211868408628</v>
      </c>
      <c r="Q15" s="2">
        <f>J15/M15</f>
        <v>57.910610512078748</v>
      </c>
      <c r="R15" s="2">
        <f>J15/N15</f>
        <v>12.429195823085918</v>
      </c>
    </row>
    <row r="16" spans="1:18" x14ac:dyDescent="0.2">
      <c r="H16" s="2" t="s">
        <v>105</v>
      </c>
      <c r="I16" s="2" t="s">
        <v>103</v>
      </c>
      <c r="J16" s="2">
        <f>E5*F5*G5/1000</f>
        <v>75.161927679999991</v>
      </c>
      <c r="K16" s="2">
        <v>2.0076200000000002</v>
      </c>
      <c r="L16" s="2">
        <v>1.61232</v>
      </c>
      <c r="M16" s="2">
        <v>0.821465</v>
      </c>
      <c r="N16" s="2">
        <v>5.8975</v>
      </c>
      <c r="O16" s="2">
        <f>J16/K16</f>
        <v>37.438323826222089</v>
      </c>
      <c r="P16" s="2">
        <f>J16/L16</f>
        <v>46.6172519599087</v>
      </c>
      <c r="Q16" s="2">
        <f>J16/M16</f>
        <v>91.49741946400637</v>
      </c>
      <c r="R16" s="2">
        <f>J16/N16</f>
        <v>12.744710077151334</v>
      </c>
    </row>
    <row r="19" spans="8:14" x14ac:dyDescent="0.2">
      <c r="H19" s="1" t="s">
        <v>114</v>
      </c>
      <c r="I19" s="2" t="s">
        <v>115</v>
      </c>
      <c r="J19" s="2" t="s">
        <v>116</v>
      </c>
      <c r="K19" s="2" t="s">
        <v>117</v>
      </c>
      <c r="L19" s="2" t="s">
        <v>118</v>
      </c>
    </row>
    <row r="20" spans="8:14" x14ac:dyDescent="0.2">
      <c r="H20" s="2" t="s">
        <v>119</v>
      </c>
      <c r="I20" s="2" t="s">
        <v>120</v>
      </c>
      <c r="J20" s="2">
        <v>0</v>
      </c>
      <c r="K20" s="2">
        <v>0.693326</v>
      </c>
      <c r="L20" s="2" t="s">
        <v>24</v>
      </c>
      <c r="M20" s="2" t="s">
        <v>25</v>
      </c>
      <c r="N20" s="2" t="s">
        <v>121</v>
      </c>
    </row>
    <row r="21" spans="8:14" x14ac:dyDescent="0.2">
      <c r="H21" s="2" t="s">
        <v>122</v>
      </c>
      <c r="J21" s="2">
        <v>1</v>
      </c>
      <c r="K21" s="2">
        <v>8.4084800000000005E-4</v>
      </c>
      <c r="L21" s="2">
        <f t="shared" ref="L21:L29" si="2">0.770402*J21/10</f>
        <v>7.7040200000000003E-2</v>
      </c>
      <c r="M21" s="2">
        <f t="shared" ref="M21:M29" si="3">J21*3.3942/10</f>
        <v>0.33942</v>
      </c>
      <c r="N21" s="2">
        <f t="shared" ref="N21:N29" si="4">0.747845/10*J21</f>
        <v>7.4784500000000004E-2</v>
      </c>
    </row>
    <row r="22" spans="8:14" x14ac:dyDescent="0.2">
      <c r="H22" s="2" t="s">
        <v>123</v>
      </c>
      <c r="J22" s="2">
        <v>2</v>
      </c>
      <c r="K22" s="2">
        <v>4.3118799999999999E-4</v>
      </c>
      <c r="L22" s="2">
        <f t="shared" si="2"/>
        <v>0.15408040000000001</v>
      </c>
      <c r="M22" s="2">
        <f t="shared" si="3"/>
        <v>0.67884</v>
      </c>
      <c r="N22" s="2">
        <f t="shared" si="4"/>
        <v>0.14956900000000001</v>
      </c>
    </row>
    <row r="23" spans="8:14" x14ac:dyDescent="0.2">
      <c r="J23" s="2">
        <v>3</v>
      </c>
      <c r="K23" s="2">
        <v>2.9157500000000003E-4</v>
      </c>
      <c r="L23" s="2">
        <f t="shared" si="2"/>
        <v>0.23112060000000004</v>
      </c>
      <c r="M23" s="2">
        <f t="shared" si="3"/>
        <v>1.0182600000000002</v>
      </c>
      <c r="N23" s="2">
        <f t="shared" si="4"/>
        <v>0.22435350000000001</v>
      </c>
    </row>
    <row r="24" spans="8:14" x14ac:dyDescent="0.2">
      <c r="J24" s="2">
        <v>4</v>
      </c>
      <c r="K24" s="2">
        <v>2.2086E-4</v>
      </c>
      <c r="L24" s="2">
        <f t="shared" si="2"/>
        <v>0.30816080000000001</v>
      </c>
      <c r="M24" s="2">
        <f t="shared" si="3"/>
        <v>1.35768</v>
      </c>
      <c r="N24" s="2">
        <f t="shared" si="4"/>
        <v>0.29913800000000001</v>
      </c>
    </row>
    <row r="25" spans="8:14" x14ac:dyDescent="0.2">
      <c r="J25" s="2">
        <v>5</v>
      </c>
      <c r="K25" s="2">
        <v>1.7805100000000001E-4</v>
      </c>
      <c r="L25" s="2">
        <f t="shared" si="2"/>
        <v>0.38520100000000002</v>
      </c>
      <c r="M25" s="2">
        <f t="shared" si="3"/>
        <v>1.6971000000000001</v>
      </c>
      <c r="N25" s="2">
        <f t="shared" si="4"/>
        <v>0.37392250000000005</v>
      </c>
    </row>
    <row r="26" spans="8:14" x14ac:dyDescent="0.2">
      <c r="J26" s="2">
        <v>6</v>
      </c>
      <c r="K26" s="2">
        <v>1.4931999999999999E-4</v>
      </c>
      <c r="L26" s="2">
        <f t="shared" si="2"/>
        <v>0.46224120000000007</v>
      </c>
      <c r="M26" s="2">
        <f t="shared" si="3"/>
        <v>2.0365200000000003</v>
      </c>
      <c r="N26" s="2">
        <f t="shared" si="4"/>
        <v>0.44870700000000002</v>
      </c>
    </row>
    <row r="27" spans="8:14" x14ac:dyDescent="0.2">
      <c r="J27" s="2">
        <v>7</v>
      </c>
      <c r="K27" s="2">
        <v>1.2868800000000001E-4</v>
      </c>
      <c r="L27" s="2">
        <f t="shared" si="2"/>
        <v>0.53928140000000002</v>
      </c>
      <c r="M27" s="2">
        <f t="shared" si="3"/>
        <v>2.3759399999999999</v>
      </c>
      <c r="N27" s="2">
        <f t="shared" si="4"/>
        <v>0.5234915</v>
      </c>
    </row>
    <row r="28" spans="8:14" x14ac:dyDescent="0.2">
      <c r="J28" s="2">
        <v>8</v>
      </c>
      <c r="K28" s="2">
        <v>1.1314700000000001E-4</v>
      </c>
      <c r="L28" s="2">
        <f t="shared" si="2"/>
        <v>0.61632160000000002</v>
      </c>
      <c r="M28" s="2">
        <f t="shared" si="3"/>
        <v>2.71536</v>
      </c>
      <c r="N28" s="2">
        <f t="shared" si="4"/>
        <v>0.59827600000000003</v>
      </c>
    </row>
    <row r="29" spans="8:14" x14ac:dyDescent="0.2">
      <c r="J29" s="2">
        <v>9</v>
      </c>
      <c r="K29" s="2">
        <v>1.0101499999999999E-4</v>
      </c>
      <c r="L29" s="2">
        <f t="shared" si="2"/>
        <v>0.69336180000000003</v>
      </c>
      <c r="M29" s="2">
        <f t="shared" si="3"/>
        <v>3.0547800000000001</v>
      </c>
      <c r="N29" s="2">
        <f t="shared" si="4"/>
        <v>0.67306050000000006</v>
      </c>
    </row>
    <row r="30" spans="8:14" x14ac:dyDescent="0.2">
      <c r="J30" s="2">
        <v>10</v>
      </c>
      <c r="K30" s="4">
        <v>9.1280799999999995E-5</v>
      </c>
      <c r="L30" s="2">
        <v>0.77040200000000003</v>
      </c>
      <c r="M30" s="2">
        <v>3.3942000000000001</v>
      </c>
      <c r="N30" s="2">
        <v>0.74784499999999998</v>
      </c>
    </row>
    <row r="32" spans="8:14" x14ac:dyDescent="0.2">
      <c r="I32" s="2" t="s">
        <v>124</v>
      </c>
      <c r="J32" s="2" t="s">
        <v>116</v>
      </c>
      <c r="K32" s="2" t="s">
        <v>117</v>
      </c>
      <c r="L32" s="2" t="s">
        <v>118</v>
      </c>
    </row>
    <row r="33" spans="9:14" x14ac:dyDescent="0.2">
      <c r="I33" s="2" t="s">
        <v>125</v>
      </c>
      <c r="J33" s="2">
        <v>0</v>
      </c>
      <c r="K33" s="2">
        <v>0.693326</v>
      </c>
      <c r="L33" s="2" t="s">
        <v>24</v>
      </c>
      <c r="M33" s="2" t="s">
        <v>25</v>
      </c>
      <c r="N33" s="2" t="s">
        <v>121</v>
      </c>
    </row>
    <row r="34" spans="9:14" x14ac:dyDescent="0.2">
      <c r="J34" s="2">
        <v>1</v>
      </c>
      <c r="K34" s="2">
        <v>8.4076300000000001E-4</v>
      </c>
      <c r="M34" s="2">
        <f t="shared" ref="M34:M42" si="5">3.18313*J34/10</f>
        <v>0.31831299999999996</v>
      </c>
      <c r="N34" s="2">
        <f t="shared" ref="N34:N42" si="6">0.507621*J34/10</f>
        <v>5.0762099999999998E-2</v>
      </c>
    </row>
    <row r="35" spans="9:14" x14ac:dyDescent="0.2">
      <c r="J35" s="2">
        <v>2</v>
      </c>
      <c r="K35" s="2">
        <v>4.3115299999999998E-4</v>
      </c>
      <c r="M35" s="2">
        <f t="shared" si="5"/>
        <v>0.63662599999999991</v>
      </c>
      <c r="N35" s="2">
        <f t="shared" si="6"/>
        <v>0.1015242</v>
      </c>
    </row>
    <row r="36" spans="9:14" x14ac:dyDescent="0.2">
      <c r="J36" s="2">
        <v>3</v>
      </c>
      <c r="K36" s="2">
        <v>2.91532E-4</v>
      </c>
      <c r="M36" s="2">
        <f t="shared" si="5"/>
        <v>0.95493899999999987</v>
      </c>
      <c r="N36" s="2">
        <f t="shared" si="6"/>
        <v>0.15228630000000001</v>
      </c>
    </row>
    <row r="37" spans="9:14" x14ac:dyDescent="0.2">
      <c r="J37" s="2">
        <v>4</v>
      </c>
      <c r="K37" s="2">
        <v>2.20795E-4</v>
      </c>
      <c r="M37" s="2">
        <f t="shared" si="5"/>
        <v>1.2732519999999998</v>
      </c>
      <c r="N37" s="2">
        <f t="shared" si="6"/>
        <v>0.20304839999999999</v>
      </c>
    </row>
    <row r="38" spans="9:14" x14ac:dyDescent="0.2">
      <c r="J38" s="2">
        <v>5</v>
      </c>
      <c r="K38" s="2">
        <v>1.77954E-4</v>
      </c>
      <c r="M38" s="2">
        <f t="shared" si="5"/>
        <v>1.5915649999999999</v>
      </c>
      <c r="N38" s="2">
        <f t="shared" si="6"/>
        <v>0.25381049999999999</v>
      </c>
    </row>
    <row r="39" spans="9:14" x14ac:dyDescent="0.2">
      <c r="J39" s="2">
        <v>6</v>
      </c>
      <c r="K39" s="2">
        <v>1.4919099999999999E-4</v>
      </c>
      <c r="M39" s="2">
        <f t="shared" si="5"/>
        <v>1.9098779999999997</v>
      </c>
      <c r="N39" s="2">
        <f t="shared" si="6"/>
        <v>0.30457260000000003</v>
      </c>
    </row>
    <row r="40" spans="9:14" x14ac:dyDescent="0.2">
      <c r="J40" s="2">
        <v>7</v>
      </c>
      <c r="K40" s="2">
        <v>1.2852499999999999E-4</v>
      </c>
      <c r="M40" s="2">
        <f t="shared" si="5"/>
        <v>2.2281909999999998</v>
      </c>
      <c r="N40" s="2">
        <f t="shared" si="6"/>
        <v>0.3553347</v>
      </c>
    </row>
    <row r="41" spans="9:14" x14ac:dyDescent="0.2">
      <c r="J41" s="2">
        <v>8</v>
      </c>
      <c r="K41" s="2">
        <v>1.1294999999999999E-4</v>
      </c>
      <c r="M41" s="2">
        <f t="shared" si="5"/>
        <v>2.5465039999999997</v>
      </c>
      <c r="N41" s="2">
        <f t="shared" si="6"/>
        <v>0.40609679999999998</v>
      </c>
    </row>
    <row r="42" spans="9:14" x14ac:dyDescent="0.2">
      <c r="J42" s="2">
        <v>9</v>
      </c>
      <c r="K42" s="2">
        <v>1.00789E-4</v>
      </c>
      <c r="M42" s="2">
        <f t="shared" si="5"/>
        <v>2.8648169999999995</v>
      </c>
      <c r="N42" s="2">
        <f t="shared" si="6"/>
        <v>0.45685890000000001</v>
      </c>
    </row>
    <row r="43" spans="9:14" x14ac:dyDescent="0.2">
      <c r="J43" s="2">
        <v>10</v>
      </c>
      <c r="K43" s="4">
        <v>9.1024299999999995E-5</v>
      </c>
      <c r="M43" s="2">
        <v>3.1831299999999998</v>
      </c>
      <c r="N43" s="2">
        <v>0.50762099999999999</v>
      </c>
    </row>
    <row r="45" spans="9:14" x14ac:dyDescent="0.2">
      <c r="I45" s="2" t="s">
        <v>126</v>
      </c>
      <c r="J45" s="2" t="s">
        <v>116</v>
      </c>
      <c r="K45" s="2" t="s">
        <v>117</v>
      </c>
      <c r="L45" s="2" t="s">
        <v>118</v>
      </c>
    </row>
    <row r="46" spans="9:14" x14ac:dyDescent="0.2">
      <c r="I46" s="2" t="s">
        <v>127</v>
      </c>
      <c r="J46" s="2">
        <v>0</v>
      </c>
      <c r="K46" s="2">
        <v>0.693326</v>
      </c>
      <c r="L46" s="2" t="s">
        <v>24</v>
      </c>
      <c r="M46" s="2" t="s">
        <v>25</v>
      </c>
      <c r="N46" s="2" t="s">
        <v>121</v>
      </c>
    </row>
    <row r="47" spans="9:14" x14ac:dyDescent="0.2">
      <c r="J47" s="2">
        <v>1</v>
      </c>
      <c r="K47" s="2">
        <v>8.4061599999999998E-4</v>
      </c>
      <c r="M47" s="2">
        <f t="shared" ref="M47:M55" si="7">3.07495*J47/10</f>
        <v>0.30749499999999996</v>
      </c>
      <c r="N47" s="2">
        <f t="shared" ref="N47:N55" si="8">0.387487*J47/10</f>
        <v>3.8748700000000004E-2</v>
      </c>
    </row>
    <row r="48" spans="9:14" x14ac:dyDescent="0.2">
      <c r="J48" s="2">
        <v>2</v>
      </c>
      <c r="K48" s="2">
        <v>4.3111499999999998E-4</v>
      </c>
      <c r="M48" s="2">
        <f t="shared" si="7"/>
        <v>0.61498999999999993</v>
      </c>
      <c r="N48" s="2">
        <f t="shared" si="8"/>
        <v>7.7497400000000008E-2</v>
      </c>
    </row>
    <row r="49" spans="9:14" x14ac:dyDescent="0.2">
      <c r="J49" s="2">
        <v>3</v>
      </c>
      <c r="K49" s="2">
        <v>2.91515E-4</v>
      </c>
      <c r="M49" s="2">
        <f t="shared" si="7"/>
        <v>0.922485</v>
      </c>
      <c r="N49" s="2">
        <f t="shared" si="8"/>
        <v>0.11624609999999999</v>
      </c>
    </row>
    <row r="50" spans="9:14" x14ac:dyDescent="0.2">
      <c r="J50" s="2">
        <v>4</v>
      </c>
      <c r="K50" s="2">
        <v>2.20781E-4</v>
      </c>
      <c r="M50" s="2">
        <f t="shared" si="7"/>
        <v>1.2299799999999999</v>
      </c>
      <c r="N50" s="2">
        <f t="shared" si="8"/>
        <v>0.15499480000000002</v>
      </c>
    </row>
    <row r="51" spans="9:14" x14ac:dyDescent="0.2">
      <c r="J51" s="2">
        <v>5</v>
      </c>
      <c r="K51" s="2">
        <v>1.7793799999999999E-4</v>
      </c>
      <c r="M51" s="2">
        <f t="shared" si="7"/>
        <v>1.5374749999999999</v>
      </c>
      <c r="N51" s="2">
        <f t="shared" si="8"/>
        <v>0.19374350000000001</v>
      </c>
    </row>
    <row r="52" spans="9:14" x14ac:dyDescent="0.2">
      <c r="J52" s="2">
        <v>6</v>
      </c>
      <c r="K52" s="2">
        <v>1.4916699999999999E-4</v>
      </c>
      <c r="M52" s="2">
        <f t="shared" si="7"/>
        <v>1.84497</v>
      </c>
      <c r="N52" s="2">
        <f t="shared" si="8"/>
        <v>0.23249219999999998</v>
      </c>
    </row>
    <row r="53" spans="9:14" x14ac:dyDescent="0.2">
      <c r="J53" s="2">
        <v>7</v>
      </c>
      <c r="K53" s="2">
        <v>1.2849399999999999E-4</v>
      </c>
      <c r="M53" s="2">
        <f t="shared" si="7"/>
        <v>2.1524649999999999</v>
      </c>
      <c r="N53" s="2">
        <f t="shared" si="8"/>
        <v>0.27124090000000001</v>
      </c>
    </row>
    <row r="54" spans="9:14" x14ac:dyDescent="0.2">
      <c r="J54" s="2">
        <v>8</v>
      </c>
      <c r="K54" s="2">
        <v>1.12911E-4</v>
      </c>
      <c r="M54" s="2">
        <f t="shared" si="7"/>
        <v>2.4599599999999997</v>
      </c>
      <c r="N54" s="2">
        <f t="shared" si="8"/>
        <v>0.30998960000000003</v>
      </c>
    </row>
    <row r="55" spans="9:14" x14ac:dyDescent="0.2">
      <c r="J55" s="2">
        <v>9</v>
      </c>
      <c r="K55" s="2">
        <v>1.00739E-4</v>
      </c>
      <c r="M55" s="2">
        <f t="shared" si="7"/>
        <v>2.767455</v>
      </c>
      <c r="N55" s="2">
        <f t="shared" si="8"/>
        <v>0.34873830000000006</v>
      </c>
    </row>
    <row r="56" spans="9:14" x14ac:dyDescent="0.2">
      <c r="J56" s="2">
        <v>10</v>
      </c>
      <c r="K56" s="4">
        <v>9.0964600000000007E-5</v>
      </c>
      <c r="M56" s="2">
        <v>3.0749499999999999</v>
      </c>
      <c r="N56" s="2">
        <v>0.38748700000000003</v>
      </c>
    </row>
    <row r="58" spans="9:14" x14ac:dyDescent="0.2">
      <c r="I58" s="2" t="s">
        <v>128</v>
      </c>
      <c r="J58" s="2" t="s">
        <v>116</v>
      </c>
      <c r="K58" s="2" t="s">
        <v>117</v>
      </c>
      <c r="L58" s="2" t="s">
        <v>118</v>
      </c>
    </row>
    <row r="59" spans="9:14" x14ac:dyDescent="0.2">
      <c r="I59" s="2" t="s">
        <v>129</v>
      </c>
      <c r="J59" s="2">
        <v>0</v>
      </c>
      <c r="K59" s="2">
        <v>0.693326</v>
      </c>
      <c r="L59" s="2" t="s">
        <v>24</v>
      </c>
      <c r="M59" s="2" t="s">
        <v>25</v>
      </c>
      <c r="N59" s="2" t="s">
        <v>121</v>
      </c>
    </row>
    <row r="60" spans="9:14" x14ac:dyDescent="0.2">
      <c r="J60" s="2">
        <v>1</v>
      </c>
      <c r="K60" s="2">
        <v>8.4035499999999999E-4</v>
      </c>
      <c r="M60" s="2">
        <f t="shared" ref="M60:M68" si="9">3.02188*J60/10</f>
        <v>0.30218800000000001</v>
      </c>
      <c r="N60" s="2">
        <f t="shared" ref="N60:N68" si="10">0.327437*J60/10</f>
        <v>3.2743700000000001E-2</v>
      </c>
    </row>
    <row r="61" spans="9:14" x14ac:dyDescent="0.2">
      <c r="J61" s="2">
        <v>2</v>
      </c>
      <c r="K61" s="2">
        <v>4.3105900000000002E-4</v>
      </c>
      <c r="M61" s="2">
        <f t="shared" si="9"/>
        <v>0.60437600000000002</v>
      </c>
      <c r="N61" s="2">
        <f t="shared" si="10"/>
        <v>6.5487400000000001E-2</v>
      </c>
    </row>
    <row r="62" spans="9:14" x14ac:dyDescent="0.2">
      <c r="J62" s="2">
        <v>3</v>
      </c>
      <c r="K62" s="2">
        <v>2.91494E-4</v>
      </c>
      <c r="M62" s="2">
        <f t="shared" si="9"/>
        <v>0.90656400000000004</v>
      </c>
      <c r="N62" s="2">
        <f t="shared" si="10"/>
        <v>9.8231099999999988E-2</v>
      </c>
    </row>
    <row r="63" spans="9:14" x14ac:dyDescent="0.2">
      <c r="J63" s="2">
        <v>4</v>
      </c>
      <c r="K63" s="2">
        <v>2.20771E-4</v>
      </c>
      <c r="M63" s="2">
        <f t="shared" si="9"/>
        <v>1.208752</v>
      </c>
      <c r="N63" s="2">
        <f t="shared" si="10"/>
        <v>0.1309748</v>
      </c>
    </row>
    <row r="64" spans="9:14" x14ac:dyDescent="0.2">
      <c r="J64" s="2">
        <v>5</v>
      </c>
      <c r="K64" s="2">
        <v>1.77935E-4</v>
      </c>
      <c r="M64" s="2">
        <f t="shared" si="9"/>
        <v>1.5109399999999999</v>
      </c>
      <c r="N64" s="2">
        <f t="shared" si="10"/>
        <v>0.16371849999999999</v>
      </c>
    </row>
    <row r="65" spans="9:14" x14ac:dyDescent="0.2">
      <c r="J65" s="2">
        <v>6</v>
      </c>
      <c r="K65" s="2">
        <v>1.49166E-4</v>
      </c>
      <c r="M65" s="2">
        <f t="shared" si="9"/>
        <v>1.8131280000000001</v>
      </c>
      <c r="N65" s="2">
        <f t="shared" si="10"/>
        <v>0.19646219999999998</v>
      </c>
    </row>
    <row r="66" spans="9:14" x14ac:dyDescent="0.2">
      <c r="J66" s="2">
        <v>7</v>
      </c>
      <c r="K66" s="2">
        <v>1.28493E-4</v>
      </c>
      <c r="M66" s="2">
        <f t="shared" si="9"/>
        <v>2.115316</v>
      </c>
      <c r="N66" s="2">
        <f t="shared" si="10"/>
        <v>0.22920590000000002</v>
      </c>
    </row>
    <row r="67" spans="9:14" x14ac:dyDescent="0.2">
      <c r="J67" s="2">
        <v>8</v>
      </c>
      <c r="K67" s="2">
        <v>1.1291E-4</v>
      </c>
      <c r="M67" s="2">
        <f t="shared" si="9"/>
        <v>2.4175040000000001</v>
      </c>
      <c r="N67" s="2">
        <f t="shared" si="10"/>
        <v>0.2619496</v>
      </c>
    </row>
    <row r="68" spans="9:14" x14ac:dyDescent="0.2">
      <c r="J68" s="2">
        <v>9</v>
      </c>
      <c r="K68" s="2">
        <v>1.0073699999999999E-4</v>
      </c>
      <c r="M68" s="2">
        <f t="shared" si="9"/>
        <v>2.7196919999999998</v>
      </c>
      <c r="N68" s="2">
        <f t="shared" si="10"/>
        <v>0.29469329999999994</v>
      </c>
    </row>
    <row r="69" spans="9:14" x14ac:dyDescent="0.2">
      <c r="J69" s="2">
        <v>10</v>
      </c>
      <c r="K69" s="4">
        <v>9.0960900000000005E-5</v>
      </c>
      <c r="M69" s="2">
        <v>3.0218799999999999</v>
      </c>
      <c r="N69" s="2">
        <v>0.32743699999999998</v>
      </c>
    </row>
    <row r="71" spans="9:14" x14ac:dyDescent="0.2">
      <c r="I71" s="2" t="s">
        <v>130</v>
      </c>
      <c r="J71" s="2" t="s">
        <v>116</v>
      </c>
      <c r="K71" s="2" t="s">
        <v>117</v>
      </c>
      <c r="L71" s="2" t="s">
        <v>118</v>
      </c>
    </row>
    <row r="72" spans="9:14" x14ac:dyDescent="0.2">
      <c r="I72" s="2" t="s">
        <v>131</v>
      </c>
      <c r="J72" s="2">
        <v>0</v>
      </c>
      <c r="K72" s="2">
        <v>0.693326</v>
      </c>
      <c r="L72" s="2" t="s">
        <v>24</v>
      </c>
      <c r="M72" s="2" t="s">
        <v>25</v>
      </c>
      <c r="N72" s="2" t="s">
        <v>121</v>
      </c>
    </row>
    <row r="73" spans="9:14" x14ac:dyDescent="0.2">
      <c r="J73" s="2">
        <v>1</v>
      </c>
      <c r="K73" s="2">
        <v>8.3983599999999995E-4</v>
      </c>
      <c r="M73" s="2">
        <f t="shared" ref="M73:M81" si="11">2.98542*J73/10</f>
        <v>0.29854199999999997</v>
      </c>
      <c r="N73" s="2">
        <f t="shared" ref="N73:N81" si="12">0.297459*J73/10</f>
        <v>2.9745899999999999E-2</v>
      </c>
    </row>
    <row r="74" spans="9:14" x14ac:dyDescent="0.2">
      <c r="J74" s="2">
        <v>2</v>
      </c>
      <c r="K74" s="2">
        <v>4.3094299999999998E-4</v>
      </c>
      <c r="M74" s="2">
        <f t="shared" si="11"/>
        <v>0.59708399999999995</v>
      </c>
      <c r="N74" s="2">
        <f t="shared" si="12"/>
        <v>5.9491799999999997E-2</v>
      </c>
    </row>
    <row r="75" spans="9:14" x14ac:dyDescent="0.2">
      <c r="J75" s="2">
        <v>3</v>
      </c>
      <c r="K75" s="2">
        <v>2.9145000000000001E-4</v>
      </c>
      <c r="M75" s="2">
        <f t="shared" si="11"/>
        <v>0.89562600000000003</v>
      </c>
      <c r="N75" s="2">
        <f t="shared" si="12"/>
        <v>8.9237700000000003E-2</v>
      </c>
    </row>
    <row r="76" spans="9:14" x14ac:dyDescent="0.2">
      <c r="J76" s="2">
        <v>4</v>
      </c>
      <c r="K76" s="2">
        <v>2.20752E-4</v>
      </c>
      <c r="M76" s="2">
        <f t="shared" si="11"/>
        <v>1.1941679999999999</v>
      </c>
      <c r="N76" s="2">
        <f t="shared" si="12"/>
        <v>0.11898359999999999</v>
      </c>
    </row>
    <row r="77" spans="9:14" x14ac:dyDescent="0.2">
      <c r="J77" s="2">
        <v>5</v>
      </c>
      <c r="K77" s="2">
        <v>1.7792599999999999E-4</v>
      </c>
      <c r="M77" s="2">
        <f t="shared" si="11"/>
        <v>1.49271</v>
      </c>
      <c r="N77" s="2">
        <f t="shared" si="12"/>
        <v>0.14872949999999999</v>
      </c>
    </row>
    <row r="78" spans="9:14" x14ac:dyDescent="0.2">
      <c r="J78" s="2">
        <v>6</v>
      </c>
      <c r="K78" s="2">
        <v>1.4916300000000001E-4</v>
      </c>
      <c r="M78" s="2">
        <f t="shared" si="11"/>
        <v>1.7912520000000001</v>
      </c>
      <c r="N78" s="2">
        <f t="shared" si="12"/>
        <v>0.17847540000000001</v>
      </c>
    </row>
    <row r="79" spans="9:14" x14ac:dyDescent="0.2">
      <c r="J79" s="2">
        <v>7</v>
      </c>
      <c r="K79" s="2">
        <v>1.28493E-4</v>
      </c>
      <c r="M79" s="2">
        <f t="shared" si="11"/>
        <v>2.0897939999999999</v>
      </c>
      <c r="N79" s="2">
        <f t="shared" si="12"/>
        <v>0.2082213</v>
      </c>
    </row>
    <row r="80" spans="9:14" x14ac:dyDescent="0.2">
      <c r="J80" s="2">
        <v>8</v>
      </c>
      <c r="K80" s="2">
        <v>1.12911E-4</v>
      </c>
      <c r="M80" s="2">
        <f t="shared" si="11"/>
        <v>2.3883359999999998</v>
      </c>
      <c r="N80" s="2">
        <f t="shared" si="12"/>
        <v>0.23796719999999999</v>
      </c>
    </row>
    <row r="81" spans="10:14" x14ac:dyDescent="0.2">
      <c r="J81" s="2">
        <v>9</v>
      </c>
      <c r="K81" s="2">
        <v>1.00739E-4</v>
      </c>
      <c r="M81" s="2">
        <f t="shared" si="11"/>
        <v>2.6868780000000001</v>
      </c>
      <c r="N81" s="2">
        <f t="shared" si="12"/>
        <v>0.26771309999999998</v>
      </c>
    </row>
    <row r="82" spans="10:14" x14ac:dyDescent="0.2">
      <c r="J82" s="2">
        <v>10</v>
      </c>
      <c r="K82" s="4">
        <v>9.0963899999999998E-5</v>
      </c>
      <c r="M82" s="2">
        <v>2.98542</v>
      </c>
      <c r="N82" s="2">
        <v>0.29745899999999997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F7B0-1239-468C-BBD1-102E75C03318}">
  <dimension ref="A1:F30"/>
  <sheetViews>
    <sheetView zoomScale="110" zoomScaleNormal="110" workbookViewId="0">
      <selection activeCell="W34" sqref="W34"/>
    </sheetView>
  </sheetViews>
  <sheetFormatPr baseColWidth="10" defaultColWidth="8.83203125" defaultRowHeight="15" x14ac:dyDescent="0.2"/>
  <cols>
    <col min="1" max="3" width="8.83203125" style="2"/>
    <col min="4" max="5" width="9.33203125" style="2" bestFit="1" customWidth="1"/>
    <col min="6" max="6" width="9" style="2" bestFit="1" customWidth="1"/>
    <col min="7" max="16384" width="8.83203125" style="2"/>
  </cols>
  <sheetData>
    <row r="1" spans="1:6" x14ac:dyDescent="0.2">
      <c r="A1" s="2" t="s">
        <v>132</v>
      </c>
      <c r="C1" s="2" t="s">
        <v>135</v>
      </c>
      <c r="D1" s="2">
        <v>532124</v>
      </c>
      <c r="E1" s="2">
        <v>1303680</v>
      </c>
      <c r="F1" s="2">
        <v>40.817073999999998</v>
      </c>
    </row>
    <row r="2" spans="1:6" x14ac:dyDescent="0.2">
      <c r="C2" s="2" t="s">
        <v>136</v>
      </c>
      <c r="D2" s="2">
        <v>215615</v>
      </c>
      <c r="E2" s="2">
        <v>600960</v>
      </c>
      <c r="F2" s="2">
        <v>35.878430000000002</v>
      </c>
    </row>
    <row r="3" spans="1:6" x14ac:dyDescent="0.2">
      <c r="C3" s="2" t="s">
        <v>137</v>
      </c>
      <c r="D3" s="2">
        <v>681323</v>
      </c>
      <c r="E3" s="2">
        <v>2607360</v>
      </c>
      <c r="F3" s="2">
        <v>26.130759999999999</v>
      </c>
    </row>
    <row r="4" spans="1:6" x14ac:dyDescent="0.2">
      <c r="C4" s="2" t="s">
        <v>138</v>
      </c>
      <c r="D4" s="2">
        <v>1179</v>
      </c>
      <c r="E4" s="2">
        <v>2016</v>
      </c>
      <c r="F4" s="2">
        <v>58.482140000000001</v>
      </c>
    </row>
    <row r="5" spans="1:6" x14ac:dyDescent="0.2">
      <c r="C5" s="2" t="s">
        <v>139</v>
      </c>
      <c r="D5" s="2">
        <v>224</v>
      </c>
      <c r="E5" s="2">
        <v>960</v>
      </c>
      <c r="F5" s="2">
        <v>23.333334000000001</v>
      </c>
    </row>
    <row r="6" spans="1:6" x14ac:dyDescent="0.2">
      <c r="C6" s="2" t="s">
        <v>140</v>
      </c>
      <c r="D6" s="2">
        <v>4</v>
      </c>
      <c r="E6" s="2">
        <v>624</v>
      </c>
      <c r="F6" s="2">
        <v>0.64102566000000005</v>
      </c>
    </row>
    <row r="7" spans="1:6" x14ac:dyDescent="0.2">
      <c r="C7" s="2" t="s">
        <v>141</v>
      </c>
      <c r="D7" s="2">
        <v>16</v>
      </c>
      <c r="E7" s="2">
        <v>96</v>
      </c>
      <c r="F7" s="2">
        <v>16.666668000000001</v>
      </c>
    </row>
    <row r="8" spans="1:6" x14ac:dyDescent="0.2">
      <c r="C8" s="2" t="s">
        <v>142</v>
      </c>
      <c r="D8" s="2">
        <v>31</v>
      </c>
      <c r="E8" s="2">
        <v>1008</v>
      </c>
      <c r="F8" s="2">
        <v>3.0753968</v>
      </c>
    </row>
    <row r="9" spans="1:6" x14ac:dyDescent="0.2">
      <c r="C9" s="2" t="s">
        <v>143</v>
      </c>
      <c r="D9" s="2">
        <v>2</v>
      </c>
      <c r="E9" s="2">
        <v>12</v>
      </c>
      <c r="F9" s="2">
        <v>16.666668000000001</v>
      </c>
    </row>
    <row r="11" spans="1:6" x14ac:dyDescent="0.2">
      <c r="A11" s="2" t="s">
        <v>133</v>
      </c>
      <c r="C11" s="2" t="s">
        <v>135</v>
      </c>
      <c r="D11" s="2">
        <v>234552</v>
      </c>
      <c r="E11" s="2">
        <v>1303680</v>
      </c>
      <c r="F11" s="2">
        <v>17.991533</v>
      </c>
    </row>
    <row r="12" spans="1:6" x14ac:dyDescent="0.2">
      <c r="C12" s="2" t="s">
        <v>136</v>
      </c>
      <c r="D12" s="2">
        <v>20134</v>
      </c>
      <c r="E12" s="2">
        <v>600960</v>
      </c>
      <c r="F12" s="2">
        <v>3.3503063000000002</v>
      </c>
    </row>
    <row r="13" spans="1:6" x14ac:dyDescent="0.2">
      <c r="C13" s="2" t="s">
        <v>137</v>
      </c>
      <c r="D13" s="2">
        <v>468658</v>
      </c>
      <c r="E13" s="2">
        <v>2607360</v>
      </c>
      <c r="F13" s="2">
        <v>17.974426000000001</v>
      </c>
    </row>
    <row r="14" spans="1:6" x14ac:dyDescent="0.2">
      <c r="C14" s="2" t="s">
        <v>138</v>
      </c>
      <c r="D14" s="2">
        <v>535</v>
      </c>
      <c r="E14" s="2">
        <v>2016</v>
      </c>
      <c r="F14" s="2">
        <v>26.537699</v>
      </c>
    </row>
    <row r="15" spans="1:6" x14ac:dyDescent="0.2">
      <c r="C15" s="2" t="s">
        <v>139</v>
      </c>
      <c r="D15" s="2">
        <v>224</v>
      </c>
      <c r="E15" s="2">
        <v>960</v>
      </c>
      <c r="F15" s="2">
        <v>23.333334000000001</v>
      </c>
    </row>
    <row r="16" spans="1:6" x14ac:dyDescent="0.2">
      <c r="C16" s="2" t="s">
        <v>140</v>
      </c>
      <c r="D16" s="2">
        <v>4</v>
      </c>
      <c r="E16" s="2">
        <v>624</v>
      </c>
      <c r="F16" s="2">
        <v>0.64102566000000005</v>
      </c>
    </row>
    <row r="17" spans="1:6" x14ac:dyDescent="0.2">
      <c r="C17" s="2" t="s">
        <v>141</v>
      </c>
      <c r="D17" s="2">
        <v>16</v>
      </c>
      <c r="E17" s="2">
        <v>96</v>
      </c>
      <c r="F17" s="2">
        <v>16.666668000000001</v>
      </c>
    </row>
    <row r="18" spans="1:6" x14ac:dyDescent="0.2">
      <c r="C18" s="2" t="s">
        <v>142</v>
      </c>
      <c r="D18" s="2">
        <v>32</v>
      </c>
      <c r="E18" s="2">
        <v>1008</v>
      </c>
      <c r="F18" s="2">
        <v>3.1746034999999999</v>
      </c>
    </row>
    <row r="19" spans="1:6" x14ac:dyDescent="0.2">
      <c r="C19" s="2" t="s">
        <v>143</v>
      </c>
      <c r="D19" s="2">
        <v>2</v>
      </c>
      <c r="E19" s="2">
        <v>12</v>
      </c>
      <c r="F19" s="2">
        <v>16.666668000000001</v>
      </c>
    </row>
    <row r="21" spans="1:6" x14ac:dyDescent="0.2">
      <c r="A21" s="2" t="s">
        <v>134</v>
      </c>
      <c r="C21" s="2" t="s">
        <v>135</v>
      </c>
      <c r="D21" s="2">
        <v>726988</v>
      </c>
      <c r="E21" s="2">
        <v>1303680</v>
      </c>
      <c r="F21" s="2">
        <v>55.764299999999999</v>
      </c>
    </row>
    <row r="22" spans="1:6" x14ac:dyDescent="0.2">
      <c r="C22" s="2" t="s">
        <v>136</v>
      </c>
      <c r="D22" s="2">
        <v>30219</v>
      </c>
      <c r="E22" s="2">
        <v>600960</v>
      </c>
      <c r="F22" s="2">
        <v>5.0284550000000001</v>
      </c>
    </row>
    <row r="23" spans="1:6" x14ac:dyDescent="0.2">
      <c r="C23" s="2" t="s">
        <v>137</v>
      </c>
      <c r="D23" s="2">
        <v>1233184</v>
      </c>
      <c r="E23" s="2">
        <v>2607360</v>
      </c>
      <c r="F23" s="2">
        <v>47.29627</v>
      </c>
    </row>
    <row r="24" spans="1:6" x14ac:dyDescent="0.2">
      <c r="C24" s="2" t="s">
        <v>138</v>
      </c>
      <c r="D24" s="2">
        <v>1128</v>
      </c>
      <c r="E24" s="2">
        <v>2016</v>
      </c>
      <c r="F24" s="2">
        <v>55.952379999999998</v>
      </c>
    </row>
    <row r="25" spans="1:6" x14ac:dyDescent="0.2">
      <c r="C25" s="2" t="s">
        <v>139</v>
      </c>
      <c r="D25" s="2">
        <v>448</v>
      </c>
      <c r="E25" s="2">
        <v>960</v>
      </c>
      <c r="F25" s="2">
        <v>46.666668000000001</v>
      </c>
    </row>
    <row r="26" spans="1:6" x14ac:dyDescent="0.2">
      <c r="C26" s="2" t="s">
        <v>144</v>
      </c>
      <c r="D26" s="2">
        <v>3500</v>
      </c>
      <c r="E26" s="2">
        <v>9024</v>
      </c>
      <c r="F26" s="2">
        <v>38.78546</v>
      </c>
    </row>
    <row r="27" spans="1:6" x14ac:dyDescent="0.2">
      <c r="C27" s="2" t="s">
        <v>140</v>
      </c>
      <c r="D27" s="2">
        <v>3</v>
      </c>
      <c r="E27" s="2">
        <v>624</v>
      </c>
      <c r="F27" s="2">
        <v>0.48076924999999998</v>
      </c>
    </row>
    <row r="28" spans="1:6" x14ac:dyDescent="0.2">
      <c r="C28" s="2" t="s">
        <v>141</v>
      </c>
      <c r="D28" s="2">
        <v>8</v>
      </c>
      <c r="E28" s="2">
        <v>96</v>
      </c>
      <c r="F28" s="2">
        <v>8.3333340000000007</v>
      </c>
    </row>
    <row r="29" spans="1:6" x14ac:dyDescent="0.2">
      <c r="C29" s="2" t="s">
        <v>142</v>
      </c>
      <c r="D29" s="2">
        <v>88</v>
      </c>
      <c r="E29" s="2">
        <v>1008</v>
      </c>
      <c r="F29" s="2">
        <v>8.7301590000000004</v>
      </c>
    </row>
    <row r="30" spans="1:6" x14ac:dyDescent="0.2">
      <c r="C30" s="2" t="s">
        <v>143</v>
      </c>
      <c r="D30" s="2">
        <v>2</v>
      </c>
      <c r="E30" s="2">
        <v>12</v>
      </c>
      <c r="F30" s="2">
        <v>16.666668000000001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ubenchmark</vt:lpstr>
      <vt:lpstr>selection</vt:lpstr>
      <vt:lpstr>join</vt:lpstr>
      <vt:lpstr>join table</vt:lpstr>
      <vt:lpstr>sgd</vt:lpstr>
      <vt:lpstr>resource_consumption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Kaan Kara</dc:creator>
  <dc:description/>
  <cp:lastModifiedBy>Runbin Shi</cp:lastModifiedBy>
  <cp:revision>4</cp:revision>
  <dcterms:created xsi:type="dcterms:W3CDTF">2019-11-11T08:56:29Z</dcterms:created>
  <dcterms:modified xsi:type="dcterms:W3CDTF">2021-06-04T19:50:50Z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