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shi/Workspace/fpl20ext/fpga/udf_op/cfg/"/>
    </mc:Choice>
  </mc:AlternateContent>
  <xr:revisionPtr revIDLastSave="0" documentId="13_ncr:1_{0C4AB4A7-C4A9-5C46-82BD-2DB27B35376B}" xr6:coauthVersionLast="47" xr6:coauthVersionMax="47" xr10:uidLastSave="{00000000-0000-0000-0000-000000000000}"/>
  <bookViews>
    <workbookView xWindow="19200" yWindow="0" windowWidth="19200" windowHeight="21600" activeTab="1" xr2:uid="{9F3F1470-C4BA-F742-A83F-2AD24B10A3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E13" i="2"/>
  <c r="G10" i="2"/>
  <c r="H10" i="2"/>
  <c r="I10" i="2"/>
  <c r="J10" i="2"/>
  <c r="G11" i="2"/>
  <c r="H11" i="2"/>
  <c r="I11" i="2"/>
  <c r="J11" i="2"/>
  <c r="G12" i="2"/>
  <c r="H12" i="2"/>
  <c r="I12" i="2"/>
  <c r="J12" i="2"/>
  <c r="F12" i="2"/>
  <c r="F11" i="2"/>
  <c r="F10" i="2"/>
  <c r="D25" i="2"/>
  <c r="C12" i="2" s="1"/>
  <c r="C24" i="2"/>
  <c r="C11" i="2" s="1"/>
  <c r="B23" i="2"/>
  <c r="C10" i="2" s="1"/>
  <c r="D20" i="2"/>
  <c r="B12" i="2" s="1"/>
  <c r="C19" i="2"/>
  <c r="B11" i="2" s="1"/>
  <c r="B18" i="2"/>
  <c r="B10" i="2" s="1"/>
  <c r="H33" i="1"/>
  <c r="G33" i="1"/>
  <c r="F33" i="1"/>
  <c r="E33" i="1"/>
  <c r="G26" i="1"/>
  <c r="H26" i="1"/>
  <c r="I26" i="1"/>
  <c r="J26" i="1"/>
  <c r="F26" i="1"/>
  <c r="E26" i="1"/>
  <c r="B13" i="2" l="1"/>
  <c r="C13" i="2"/>
  <c r="H13" i="2"/>
  <c r="G13" i="2"/>
  <c r="J13" i="2"/>
  <c r="F13" i="2"/>
  <c r="I13" i="2"/>
  <c r="K11" i="2"/>
  <c r="M11" i="2" s="1"/>
  <c r="L10" i="2"/>
  <c r="K10" i="2"/>
  <c r="L11" i="2"/>
  <c r="N11" i="2" s="1"/>
  <c r="L12" i="2"/>
  <c r="N12" i="2" s="1"/>
  <c r="K12" i="2"/>
  <c r="M12" i="2" s="1"/>
  <c r="N10" i="2" l="1"/>
  <c r="N13" i="2" s="1"/>
  <c r="L13" i="2"/>
  <c r="M10" i="2"/>
  <c r="M13" i="2" s="1"/>
  <c r="K13" i="2"/>
</calcChain>
</file>

<file path=xl/sharedStrings.xml><?xml version="1.0" encoding="utf-8"?>
<sst xmlns="http://schemas.openxmlformats.org/spreadsheetml/2006/main" count="62" uniqueCount="24">
  <si>
    <t>CLB_LUT</t>
  </si>
  <si>
    <t>CLB_REG</t>
  </si>
  <si>
    <t>BRAM</t>
  </si>
  <si>
    <t>URAM</t>
  </si>
  <si>
    <t>DSP</t>
  </si>
  <si>
    <t>SLR_CONNECT</t>
  </si>
  <si>
    <t>SLR0</t>
  </si>
  <si>
    <t>SLR1</t>
  </si>
  <si>
    <t>SLR2</t>
  </si>
  <si>
    <t>KERNEL</t>
  </si>
  <si>
    <t>STATIC</t>
  </si>
  <si>
    <t>path_interconnection</t>
  </si>
  <si>
    <t>path_slice (SLR0)</t>
  </si>
  <si>
    <t>path_slice (SLR0,1)</t>
  </si>
  <si>
    <t>path_slice (SLR0,1,2)</t>
  </si>
  <si>
    <t>path</t>
  </si>
  <si>
    <t>path-switch</t>
  </si>
  <si>
    <t>kernel</t>
  </si>
  <si>
    <t>total</t>
  </si>
  <si>
    <t>total (dynamic)</t>
  </si>
  <si>
    <t>kernel (single)</t>
  </si>
  <si>
    <t>ML</t>
  </si>
  <si>
    <t>SELECT</t>
  </si>
  <si>
    <t>OLAP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</si>
</sst>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JetBrains Mono"/>
    </font>
    <font>
      <b/>
      <sz val="12"/>
      <color theme="1"/>
      <name val="JetBrains Mono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14F4-58DE-1246-8DF4-76A8E37BA8F9}">
  <dimension ref="A1:J36"/>
  <sheetViews>
    <sheetView zoomScale="110" zoomScaleNormal="110" workbookViewId="0">
      <selection activeCell="B48" sqref="B48"/>
    </sheetView>
  </sheetViews>
  <sheetFormatPr baseColWidth="10" defaultRowHeight="17" x14ac:dyDescent="0.25"/>
  <cols>
    <col min="1" max="1" width="30.1640625" style="1" customWidth="1"/>
    <col min="2" max="6" width="10.83203125" style="1"/>
    <col min="7" max="7" width="15.1640625" style="1" customWidth="1"/>
    <col min="8" max="16384" width="10.83203125" style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354687</v>
      </c>
      <c r="C2" s="1">
        <v>724566</v>
      </c>
      <c r="D2" s="1">
        <v>488</v>
      </c>
      <c r="E2" s="1">
        <v>320</v>
      </c>
      <c r="F2" s="1">
        <v>2733</v>
      </c>
    </row>
    <row r="3" spans="1:7" x14ac:dyDescent="0.25">
      <c r="A3" s="1" t="s">
        <v>7</v>
      </c>
      <c r="B3" s="1">
        <v>340382</v>
      </c>
      <c r="C3" s="1">
        <v>673856</v>
      </c>
      <c r="D3" s="1">
        <v>487</v>
      </c>
      <c r="E3" s="1">
        <v>320</v>
      </c>
      <c r="F3" s="1">
        <v>2877</v>
      </c>
    </row>
    <row r="4" spans="1:7" x14ac:dyDescent="0.25">
      <c r="A4" s="1" t="s">
        <v>8</v>
      </c>
      <c r="B4" s="1">
        <v>369885</v>
      </c>
      <c r="C4" s="1">
        <v>733640</v>
      </c>
      <c r="D4" s="1">
        <v>512</v>
      </c>
      <c r="E4" s="1">
        <v>320</v>
      </c>
      <c r="F4" s="1">
        <v>2880</v>
      </c>
    </row>
    <row r="6" spans="1:7" x14ac:dyDescent="0.25">
      <c r="A6" s="1" t="s">
        <v>9</v>
      </c>
      <c r="B6" s="1">
        <v>8043</v>
      </c>
      <c r="C6" s="1">
        <v>15352</v>
      </c>
      <c r="D6" s="1">
        <v>15</v>
      </c>
      <c r="E6" s="1">
        <v>16</v>
      </c>
      <c r="F6" s="1">
        <v>0</v>
      </c>
    </row>
    <row r="7" spans="1:7" x14ac:dyDescent="0.25">
      <c r="A7" s="1" t="s">
        <v>10</v>
      </c>
      <c r="B7" s="1">
        <v>93280</v>
      </c>
      <c r="C7" s="1">
        <v>128746</v>
      </c>
      <c r="D7" s="1">
        <v>200</v>
      </c>
      <c r="E7" s="1">
        <v>0</v>
      </c>
      <c r="F7" s="1">
        <v>4</v>
      </c>
    </row>
    <row r="10" spans="1:7" x14ac:dyDescent="0.25">
      <c r="A10" s="1" t="s">
        <v>11</v>
      </c>
      <c r="B10" s="1">
        <v>1769</v>
      </c>
      <c r="C10" s="1">
        <v>2547</v>
      </c>
    </row>
    <row r="11" spans="1:7" x14ac:dyDescent="0.25">
      <c r="A11" s="1" t="s">
        <v>12</v>
      </c>
      <c r="B11" s="1">
        <v>288</v>
      </c>
      <c r="C11" s="1">
        <v>1184</v>
      </c>
    </row>
    <row r="12" spans="1:7" x14ac:dyDescent="0.25">
      <c r="A12" s="1" t="s">
        <v>13</v>
      </c>
      <c r="B12" s="1">
        <v>1327</v>
      </c>
      <c r="C12" s="1">
        <v>5855</v>
      </c>
    </row>
    <row r="13" spans="1:7" x14ac:dyDescent="0.25">
      <c r="A13" s="1" t="s">
        <v>14</v>
      </c>
      <c r="B13" s="1">
        <v>1974</v>
      </c>
      <c r="C13" s="1">
        <v>8399</v>
      </c>
    </row>
    <row r="22" spans="5:10" x14ac:dyDescent="0.25">
      <c r="E22" s="1">
        <v>130</v>
      </c>
      <c r="F22" s="1">
        <v>208</v>
      </c>
      <c r="G22" s="1">
        <v>0</v>
      </c>
      <c r="H22" s="1">
        <v>162</v>
      </c>
      <c r="I22" s="1">
        <v>2</v>
      </c>
      <c r="J22" s="1">
        <v>177</v>
      </c>
    </row>
    <row r="23" spans="5:10" x14ac:dyDescent="0.25">
      <c r="E23" s="1">
        <v>130</v>
      </c>
      <c r="F23" s="1">
        <v>208</v>
      </c>
      <c r="G23" s="1">
        <v>0</v>
      </c>
      <c r="H23" s="1">
        <v>162</v>
      </c>
      <c r="I23" s="1">
        <v>2</v>
      </c>
      <c r="J23" s="1">
        <v>177</v>
      </c>
    </row>
    <row r="24" spans="5:10" x14ac:dyDescent="0.25">
      <c r="E24" s="1">
        <v>1</v>
      </c>
      <c r="F24" s="1">
        <v>1046</v>
      </c>
      <c r="G24" s="1">
        <v>0</v>
      </c>
      <c r="H24" s="1">
        <v>1045</v>
      </c>
      <c r="I24" s="1">
        <v>802</v>
      </c>
      <c r="J24" s="1">
        <v>1340</v>
      </c>
    </row>
    <row r="25" spans="5:10" x14ac:dyDescent="0.25">
      <c r="E25" s="1">
        <v>894</v>
      </c>
      <c r="F25" s="1">
        <v>1473</v>
      </c>
      <c r="G25" s="1">
        <v>0</v>
      </c>
      <c r="H25" s="1">
        <v>1165</v>
      </c>
      <c r="I25" s="1">
        <v>2</v>
      </c>
      <c r="J25" s="1">
        <v>1180</v>
      </c>
    </row>
    <row r="26" spans="5:10" x14ac:dyDescent="0.25">
      <c r="E26" s="2">
        <f>SUM(E22:E25)</f>
        <v>1155</v>
      </c>
      <c r="F26" s="2">
        <f>SUM(F22:F25)</f>
        <v>2935</v>
      </c>
      <c r="G26" s="3">
        <f t="shared" ref="G26:J26" si="0">SUM(G22:G25)</f>
        <v>0</v>
      </c>
      <c r="H26" s="3">
        <f t="shared" si="0"/>
        <v>2534</v>
      </c>
      <c r="I26" s="4">
        <f t="shared" si="0"/>
        <v>808</v>
      </c>
      <c r="J26" s="4">
        <f t="shared" si="0"/>
        <v>2874</v>
      </c>
    </row>
    <row r="29" spans="5:10" x14ac:dyDescent="0.25">
      <c r="E29" s="1">
        <v>86</v>
      </c>
      <c r="F29" s="1">
        <v>207</v>
      </c>
      <c r="G29" s="1">
        <v>2</v>
      </c>
      <c r="H29" s="1">
        <v>179</v>
      </c>
    </row>
    <row r="30" spans="5:10" x14ac:dyDescent="0.25">
      <c r="E30" s="1">
        <v>86</v>
      </c>
      <c r="F30" s="1">
        <v>207</v>
      </c>
      <c r="G30" s="1">
        <v>2</v>
      </c>
      <c r="H30" s="1">
        <v>179</v>
      </c>
    </row>
    <row r="31" spans="5:10" x14ac:dyDescent="0.25">
      <c r="E31" s="1">
        <v>1</v>
      </c>
      <c r="F31" s="1">
        <v>1046</v>
      </c>
      <c r="G31" s="1">
        <v>540</v>
      </c>
      <c r="H31" s="1">
        <v>1339</v>
      </c>
    </row>
    <row r="32" spans="5:10" x14ac:dyDescent="0.25">
      <c r="E32" s="1">
        <v>598</v>
      </c>
      <c r="F32" s="1">
        <v>1472</v>
      </c>
      <c r="G32" s="1">
        <v>2</v>
      </c>
      <c r="H32" s="1">
        <v>1183</v>
      </c>
    </row>
    <row r="33" spans="5:8" x14ac:dyDescent="0.25">
      <c r="E33" s="2">
        <f>SUM(E29:E32)</f>
        <v>771</v>
      </c>
      <c r="F33" s="2">
        <f>SUM(F29:F32)</f>
        <v>2932</v>
      </c>
      <c r="G33" s="3">
        <f t="shared" ref="G33" si="1">SUM(G29:G32)</f>
        <v>546</v>
      </c>
      <c r="H33" s="3">
        <f t="shared" ref="H33" si="2">SUM(H29:H32)</f>
        <v>2880</v>
      </c>
    </row>
    <row r="36" spans="5:8" x14ac:dyDescent="0.25">
      <c r="E36" s="2">
        <v>288</v>
      </c>
      <c r="F36" s="2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0274-9C87-3B4A-A38F-6FE23B673F58}">
  <dimension ref="A1:N25"/>
  <sheetViews>
    <sheetView tabSelected="1" workbookViewId="0">
      <selection activeCell="F33" sqref="F33"/>
    </sheetView>
  </sheetViews>
  <sheetFormatPr baseColWidth="10" defaultRowHeight="17" x14ac:dyDescent="0.25"/>
  <cols>
    <col min="1" max="1" width="12.5" style="1" customWidth="1"/>
    <col min="2" max="2" width="22.1640625" style="1" customWidth="1"/>
    <col min="3" max="3" width="10.83203125" style="1"/>
    <col min="4" max="4" width="12.83203125" style="1" customWidth="1"/>
    <col min="5" max="5" width="14.5" style="1" customWidth="1"/>
    <col min="6" max="6" width="17.83203125" style="1" customWidth="1"/>
    <col min="7" max="7" width="14.6640625" style="1" customWidth="1"/>
    <col min="8" max="16384" width="10.83203125" style="1"/>
  </cols>
  <sheetData>
    <row r="1" spans="1:14" s="5" customFormat="1" x14ac:dyDescent="0.25">
      <c r="B1" s="5" t="s">
        <v>6</v>
      </c>
      <c r="C1" s="5" t="s">
        <v>7</v>
      </c>
      <c r="D1" s="5" t="s">
        <v>8</v>
      </c>
      <c r="F1" s="6" t="s">
        <v>20</v>
      </c>
      <c r="G1" s="6"/>
    </row>
    <row r="2" spans="1:14" x14ac:dyDescent="0.25">
      <c r="A2" s="5"/>
      <c r="B2" s="1">
        <v>32</v>
      </c>
      <c r="C2" s="1">
        <v>0</v>
      </c>
      <c r="D2" s="1">
        <v>0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4</v>
      </c>
    </row>
    <row r="3" spans="1:14" x14ac:dyDescent="0.25">
      <c r="A3" s="5"/>
      <c r="F3" s="1">
        <v>8043</v>
      </c>
      <c r="G3" s="1">
        <v>15352</v>
      </c>
      <c r="H3" s="1">
        <v>15</v>
      </c>
      <c r="I3" s="1">
        <v>16</v>
      </c>
      <c r="J3" s="1">
        <v>0</v>
      </c>
    </row>
    <row r="4" spans="1:14" x14ac:dyDescent="0.25">
      <c r="A4" s="5"/>
      <c r="E4" s="1" t="s">
        <v>22</v>
      </c>
      <c r="F4" s="1">
        <v>8043</v>
      </c>
      <c r="G4" s="1">
        <v>15352</v>
      </c>
      <c r="H4" s="1">
        <v>15</v>
      </c>
      <c r="I4" s="1">
        <v>16</v>
      </c>
      <c r="J4" s="1">
        <v>0</v>
      </c>
    </row>
    <row r="5" spans="1:14" x14ac:dyDescent="0.25">
      <c r="A5" s="5"/>
      <c r="E5" s="1" t="s">
        <v>23</v>
      </c>
      <c r="F5" s="1">
        <v>11914</v>
      </c>
      <c r="G5" s="1">
        <v>24469</v>
      </c>
      <c r="H5" s="1">
        <v>31.5</v>
      </c>
      <c r="I5" s="1">
        <v>8</v>
      </c>
      <c r="J5" s="1">
        <v>0</v>
      </c>
    </row>
    <row r="6" spans="1:14" x14ac:dyDescent="0.25">
      <c r="A6" s="5"/>
      <c r="E6" s="1" t="s">
        <v>21</v>
      </c>
      <c r="F6" s="1">
        <v>44901</v>
      </c>
      <c r="G6" s="1">
        <v>54673</v>
      </c>
      <c r="H6" s="1">
        <v>23</v>
      </c>
      <c r="I6" s="1">
        <v>40</v>
      </c>
      <c r="J6" s="1">
        <v>205</v>
      </c>
    </row>
    <row r="7" spans="1:14" x14ac:dyDescent="0.25">
      <c r="A7" s="5"/>
    </row>
    <row r="8" spans="1:14" s="5" customFormat="1" x14ac:dyDescent="0.25">
      <c r="B8" s="6" t="s">
        <v>15</v>
      </c>
      <c r="C8" s="6"/>
      <c r="D8" s="6" t="s">
        <v>16</v>
      </c>
      <c r="E8" s="6"/>
      <c r="F8" s="6" t="s">
        <v>17</v>
      </c>
      <c r="G8" s="6"/>
      <c r="H8" s="6"/>
      <c r="I8" s="6"/>
      <c r="J8" s="6"/>
      <c r="K8" s="6" t="s">
        <v>19</v>
      </c>
      <c r="L8" s="6"/>
      <c r="M8" s="6" t="s">
        <v>18</v>
      </c>
      <c r="N8" s="6"/>
    </row>
    <row r="9" spans="1:14" s="5" customFormat="1" x14ac:dyDescent="0.25">
      <c r="B9" s="5" t="s">
        <v>0</v>
      </c>
      <c r="C9" s="5" t="s">
        <v>1</v>
      </c>
      <c r="D9" s="5" t="s">
        <v>0</v>
      </c>
      <c r="E9" s="5" t="s">
        <v>1</v>
      </c>
      <c r="F9" s="5" t="s">
        <v>0</v>
      </c>
      <c r="G9" s="5" t="s">
        <v>1</v>
      </c>
      <c r="H9" s="5" t="s">
        <v>2</v>
      </c>
      <c r="I9" s="5" t="s">
        <v>3</v>
      </c>
      <c r="J9" s="5" t="s">
        <v>4</v>
      </c>
      <c r="K9" s="5" t="s">
        <v>0</v>
      </c>
      <c r="L9" s="5" t="s">
        <v>1</v>
      </c>
      <c r="M9" s="5" t="s">
        <v>0</v>
      </c>
      <c r="N9" s="5" t="s">
        <v>1</v>
      </c>
    </row>
    <row r="10" spans="1:14" x14ac:dyDescent="0.25">
      <c r="A10" s="1" t="s">
        <v>6</v>
      </c>
      <c r="B10" s="1">
        <f>$B$2*B18+$C$2*C18+$D$2*D18</f>
        <v>65824</v>
      </c>
      <c r="C10" s="1">
        <f>$B$2*B23+$C$2*C23+$D$2*D23</f>
        <v>119392</v>
      </c>
      <c r="F10" s="1">
        <f>F$3*$B$2</f>
        <v>257376</v>
      </c>
      <c r="G10" s="1">
        <f t="shared" ref="G10:J10" si="0">G$3*$B$2</f>
        <v>491264</v>
      </c>
      <c r="H10" s="1">
        <f t="shared" si="0"/>
        <v>480</v>
      </c>
      <c r="I10" s="1">
        <f t="shared" si="0"/>
        <v>512</v>
      </c>
      <c r="J10" s="1">
        <f t="shared" si="0"/>
        <v>0</v>
      </c>
      <c r="K10" s="1">
        <f t="shared" ref="K10:L12" si="1">B10+D10+F10</f>
        <v>323200</v>
      </c>
      <c r="L10" s="1">
        <f t="shared" si="1"/>
        <v>610656</v>
      </c>
      <c r="M10" s="1">
        <f>K10+31093</f>
        <v>354293</v>
      </c>
      <c r="N10" s="1">
        <f>L10+42921</f>
        <v>653577</v>
      </c>
    </row>
    <row r="11" spans="1:14" x14ac:dyDescent="0.25">
      <c r="A11" s="1" t="s">
        <v>7</v>
      </c>
      <c r="B11" s="1">
        <f t="shared" ref="B11:B12" si="2">$B$2*B19+$C$2*C19+$D$2*D19</f>
        <v>0</v>
      </c>
      <c r="C11" s="1">
        <f t="shared" ref="C11:C12" si="3">$B$2*B24+$C$2*C24+$D$2*D24</f>
        <v>0</v>
      </c>
      <c r="D11" s="1">
        <v>7438</v>
      </c>
      <c r="E11" s="1">
        <v>17034</v>
      </c>
      <c r="F11" s="1">
        <f>F$3*$C$2</f>
        <v>0</v>
      </c>
      <c r="G11" s="1">
        <f t="shared" ref="G11:J11" si="4">G$3*$C$2</f>
        <v>0</v>
      </c>
      <c r="H11" s="1">
        <f t="shared" si="4"/>
        <v>0</v>
      </c>
      <c r="I11" s="1">
        <f t="shared" si="4"/>
        <v>0</v>
      </c>
      <c r="J11" s="1">
        <f t="shared" si="4"/>
        <v>0</v>
      </c>
      <c r="K11" s="1">
        <f t="shared" si="1"/>
        <v>7438</v>
      </c>
      <c r="L11" s="1">
        <f t="shared" si="1"/>
        <v>17034</v>
      </c>
      <c r="M11" s="1">
        <f t="shared" ref="M11:M12" si="5">K11+31093</f>
        <v>38531</v>
      </c>
      <c r="N11" s="1">
        <f t="shared" ref="N11:N12" si="6">L11+42921</f>
        <v>59955</v>
      </c>
    </row>
    <row r="12" spans="1:14" x14ac:dyDescent="0.25">
      <c r="A12" s="1" t="s">
        <v>8</v>
      </c>
      <c r="B12" s="1">
        <f t="shared" si="2"/>
        <v>0</v>
      </c>
      <c r="C12" s="1">
        <f t="shared" si="3"/>
        <v>0</v>
      </c>
      <c r="F12" s="1">
        <f>F$3*$D$2</f>
        <v>0</v>
      </c>
      <c r="G12" s="1">
        <f t="shared" ref="G12:J12" si="7">G$3*$D$2</f>
        <v>0</v>
      </c>
      <c r="H12" s="1">
        <f t="shared" si="7"/>
        <v>0</v>
      </c>
      <c r="I12" s="1">
        <f t="shared" si="7"/>
        <v>0</v>
      </c>
      <c r="J12" s="1">
        <f t="shared" si="7"/>
        <v>0</v>
      </c>
      <c r="K12" s="1">
        <f t="shared" si="1"/>
        <v>0</v>
      </c>
      <c r="L12" s="1">
        <f t="shared" si="1"/>
        <v>0</v>
      </c>
      <c r="M12" s="1">
        <f t="shared" si="5"/>
        <v>31093</v>
      </c>
      <c r="N12" s="1">
        <f t="shared" si="6"/>
        <v>42921</v>
      </c>
    </row>
    <row r="13" spans="1:14" x14ac:dyDescent="0.25">
      <c r="B13" s="1">
        <f>SUM(B10:B12)</f>
        <v>65824</v>
      </c>
      <c r="C13" s="1">
        <f t="shared" ref="C13:E13" si="8">SUM(C10:C12)</f>
        <v>119392</v>
      </c>
      <c r="D13" s="1">
        <f t="shared" si="8"/>
        <v>7438</v>
      </c>
      <c r="E13" s="1">
        <f t="shared" si="8"/>
        <v>17034</v>
      </c>
      <c r="F13" s="1">
        <f>SUM(F10:F12)</f>
        <v>257376</v>
      </c>
      <c r="G13" s="1">
        <f>SUM(G10:G12)</f>
        <v>491264</v>
      </c>
      <c r="H13" s="1">
        <f>SUM(H10:H12)</f>
        <v>480</v>
      </c>
      <c r="I13" s="1">
        <f>SUM(I10:I12)</f>
        <v>512</v>
      </c>
      <c r="J13" s="1">
        <f>SUM(J10:J12)</f>
        <v>0</v>
      </c>
      <c r="K13" s="1">
        <f t="shared" ref="K13:N13" si="9">SUM(K10:K12)</f>
        <v>330638</v>
      </c>
      <c r="L13" s="1">
        <f t="shared" si="9"/>
        <v>627690</v>
      </c>
      <c r="M13" s="1">
        <f t="shared" si="9"/>
        <v>423917</v>
      </c>
      <c r="N13" s="1">
        <f t="shared" si="9"/>
        <v>756453</v>
      </c>
    </row>
    <row r="17" spans="1:4" x14ac:dyDescent="0.25">
      <c r="A17" s="5" t="s">
        <v>0</v>
      </c>
      <c r="B17" s="5" t="s">
        <v>6</v>
      </c>
      <c r="C17" s="5" t="s">
        <v>7</v>
      </c>
      <c r="D17" s="5" t="s">
        <v>8</v>
      </c>
    </row>
    <row r="18" spans="1:4" x14ac:dyDescent="0.25">
      <c r="A18" s="5" t="s">
        <v>6</v>
      </c>
      <c r="B18" s="1">
        <f>1769+288</f>
        <v>2057</v>
      </c>
      <c r="C18" s="1">
        <v>790</v>
      </c>
      <c r="D18" s="1">
        <v>1200</v>
      </c>
    </row>
    <row r="19" spans="1:4" x14ac:dyDescent="0.25">
      <c r="A19" s="5" t="s">
        <v>7</v>
      </c>
      <c r="C19" s="1">
        <f>1769+546</f>
        <v>2315</v>
      </c>
      <c r="D19" s="1">
        <v>0</v>
      </c>
    </row>
    <row r="20" spans="1:4" x14ac:dyDescent="0.25">
      <c r="A20" s="5" t="s">
        <v>8</v>
      </c>
      <c r="D20" s="1">
        <f>1769+808</f>
        <v>2577</v>
      </c>
    </row>
    <row r="22" spans="1:4" x14ac:dyDescent="0.25">
      <c r="A22" s="5" t="s">
        <v>1</v>
      </c>
      <c r="B22" s="5" t="s">
        <v>6</v>
      </c>
      <c r="C22" s="5" t="s">
        <v>7</v>
      </c>
      <c r="D22" s="5" t="s">
        <v>8</v>
      </c>
    </row>
    <row r="23" spans="1:4" x14ac:dyDescent="0.25">
      <c r="A23" s="5" t="s">
        <v>6</v>
      </c>
      <c r="B23" s="1">
        <f>2547+1184</f>
        <v>3731</v>
      </c>
      <c r="C23" s="1">
        <v>2950</v>
      </c>
      <c r="D23" s="1">
        <v>2950</v>
      </c>
    </row>
    <row r="24" spans="1:4" x14ac:dyDescent="0.25">
      <c r="A24" s="5" t="s">
        <v>7</v>
      </c>
      <c r="C24" s="1">
        <f>2547+2880</f>
        <v>5427</v>
      </c>
      <c r="D24" s="1">
        <v>2550</v>
      </c>
    </row>
    <row r="25" spans="1:4" x14ac:dyDescent="0.25">
      <c r="A25" s="5" t="s">
        <v>8</v>
      </c>
      <c r="D25" s="1">
        <f>2547+2874</f>
        <v>5421</v>
      </c>
    </row>
  </sheetData>
  <mergeCells count="6">
    <mergeCell ref="M8:N8"/>
    <mergeCell ref="F1:G1"/>
    <mergeCell ref="B8:C8"/>
    <mergeCell ref="D8:E8"/>
    <mergeCell ref="F8:J8"/>
    <mergeCell ref="K8:L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Runbin Shi</cp:lastModifiedBy>
  <dcterms:created xsi:type="dcterms:W3CDTF">2021-06-02T09:45:03Z</dcterms:created>
  <dcterms:modified xsi:type="dcterms:W3CDTF">2021-06-04T09:52:51Z</dcterms:modified>
</cp:coreProperties>
</file>