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0038b4f\MachineLearning\TimeSeries\"/>
    </mc:Choice>
  </mc:AlternateContent>
  <xr:revisionPtr revIDLastSave="0" documentId="13_ncr:1_{87CC74ED-5106-4CB7-BE3B-84459987AEF1}" xr6:coauthVersionLast="45" xr6:coauthVersionMax="45" xr10:uidLastSave="{00000000-0000-0000-0000-000000000000}"/>
  <bookViews>
    <workbookView xWindow="-110" yWindow="-110" windowWidth="19420" windowHeight="10420" tabRatio="926" activeTab="5" xr2:uid="{6CDA82A6-84B9-4CBD-BADE-C9C38B8948D6}"/>
  </bookViews>
  <sheets>
    <sheet name="SimpleExpSmoothing" sheetId="1" r:id="rId1"/>
    <sheet name="HoltExpSmoothing" sheetId="2" r:id="rId2"/>
    <sheet name="HoltWinterExp" sheetId="3" r:id="rId3"/>
    <sheet name="SumOfWeight" sheetId="4" r:id="rId4"/>
    <sheet name="BoxCoxtransformation" sheetId="5" r:id="rId5"/>
    <sheet name="MAMode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6" l="1"/>
  <c r="C5" i="6"/>
  <c r="C4" i="6"/>
  <c r="B5" i="6" s="1"/>
  <c r="B6" i="6"/>
  <c r="C6" i="6" s="1"/>
  <c r="B4" i="6"/>
  <c r="B3" i="6"/>
  <c r="C3" i="6"/>
  <c r="C2" i="6"/>
  <c r="F3" i="5"/>
  <c r="G3" i="5"/>
  <c r="H3" i="5"/>
  <c r="I3" i="5"/>
  <c r="C3" i="5"/>
  <c r="D3" i="5"/>
  <c r="E3" i="5"/>
  <c r="B3" i="5"/>
  <c r="D7" i="4"/>
  <c r="D6" i="4"/>
  <c r="C7" i="4"/>
  <c r="C6" i="4"/>
  <c r="B7" i="4"/>
  <c r="B6" i="4"/>
  <c r="E6" i="4"/>
  <c r="E7" i="4"/>
  <c r="H8" i="3"/>
  <c r="F8" i="3"/>
  <c r="E8" i="3"/>
  <c r="G8" i="3"/>
  <c r="N9" i="2"/>
  <c r="E3" i="1"/>
  <c r="N4" i="2"/>
  <c r="N5" i="2"/>
  <c r="N6" i="2"/>
  <c r="N7" i="2"/>
  <c r="N8" i="2"/>
  <c r="N3" i="2"/>
  <c r="L2" i="2"/>
  <c r="L3" i="2"/>
  <c r="M3" i="2" s="1"/>
  <c r="K4" i="2"/>
  <c r="K5" i="2"/>
  <c r="K6" i="2" s="1"/>
  <c r="K7" i="2" s="1"/>
  <c r="K8" i="2" s="1"/>
  <c r="K3" i="2"/>
  <c r="K2" i="2"/>
  <c r="F8" i="2"/>
  <c r="G8" i="2"/>
  <c r="L4" i="2" l="1"/>
  <c r="M4" i="2" l="1"/>
  <c r="L5" i="2" s="1"/>
  <c r="M5" i="2" l="1"/>
  <c r="L6" i="2"/>
  <c r="M6" i="2" s="1"/>
  <c r="L7" i="2" s="1"/>
  <c r="M7" i="2" l="1"/>
  <c r="L8" i="2" s="1"/>
  <c r="M8" i="2" s="1"/>
  <c r="E8" i="2" l="1"/>
  <c r="D4" i="1" l="1"/>
  <c r="D5" i="1"/>
  <c r="D6" i="1"/>
  <c r="D7" i="1" s="1"/>
  <c r="D8" i="1" s="1"/>
  <c r="D3" i="1"/>
  <c r="D2" i="1"/>
  <c r="J14" i="1"/>
  <c r="J4" i="1"/>
  <c r="J5" i="1"/>
  <c r="J6" i="1"/>
  <c r="J7" i="1"/>
  <c r="J8" i="1"/>
  <c r="J9" i="1"/>
  <c r="J10" i="1"/>
  <c r="J11" i="1"/>
  <c r="J12" i="1"/>
  <c r="J13" i="1"/>
  <c r="J3" i="1"/>
  <c r="I4" i="1"/>
  <c r="I5" i="1"/>
  <c r="I6" i="1" s="1"/>
  <c r="I7" i="1" s="1"/>
  <c r="I8" i="1" s="1"/>
  <c r="I9" i="1" s="1"/>
  <c r="I10" i="1" s="1"/>
  <c r="I11" i="1" s="1"/>
  <c r="I12" i="1" s="1"/>
  <c r="I13" i="1" s="1"/>
  <c r="I3" i="1"/>
  <c r="I2" i="1"/>
  <c r="E4" i="1" l="1"/>
  <c r="E6" i="1"/>
  <c r="E5" i="1"/>
  <c r="E7" i="1" l="1"/>
  <c r="E9" i="1" l="1"/>
  <c r="E8" i="1"/>
</calcChain>
</file>

<file path=xl/sharedStrings.xml><?xml version="1.0" encoding="utf-8"?>
<sst xmlns="http://schemas.openxmlformats.org/spreadsheetml/2006/main" count="50" uniqueCount="37">
  <si>
    <t xml:space="preserve">alpha </t>
  </si>
  <si>
    <t>Level</t>
  </si>
  <si>
    <t>Quarter</t>
  </si>
  <si>
    <t>Actual</t>
  </si>
  <si>
    <t>Foarcast</t>
  </si>
  <si>
    <t>Week</t>
  </si>
  <si>
    <t>Label</t>
  </si>
  <si>
    <t>Forcast</t>
  </si>
  <si>
    <r>
      <t>y</t>
    </r>
    <r>
      <rPr>
        <sz val="6"/>
        <color rgb="FF333333"/>
        <rFont val="MJXc-TeX-math-I"/>
      </rPr>
      <t>t</t>
    </r>
  </si>
  <si>
    <r>
      <t>l</t>
    </r>
    <r>
      <rPr>
        <sz val="6"/>
        <color rgb="FF333333"/>
        <rFont val="MJXc-TeX-math-I"/>
      </rPr>
      <t>t</t>
    </r>
  </si>
  <si>
    <r>
      <t>b</t>
    </r>
    <r>
      <rPr>
        <sz val="6"/>
        <color rgb="FF333333"/>
        <rFont val="MJXc-TeX-math-I"/>
      </rPr>
      <t>t</t>
    </r>
  </si>
  <si>
    <r>
      <t>^</t>
    </r>
    <r>
      <rPr>
        <sz val="9"/>
        <color rgb="FF333333"/>
        <rFont val="MJXc-TeX-math-I"/>
      </rPr>
      <t>y</t>
    </r>
    <r>
      <rPr>
        <sz val="6"/>
        <color rgb="FF333333"/>
        <rFont val="MJXc-TeX-math-I"/>
      </rPr>
      <t>t</t>
    </r>
    <r>
      <rPr>
        <sz val="6"/>
        <color rgb="FF333333"/>
        <rFont val="MJXc-TeX-main-R"/>
      </rPr>
      <t>+1</t>
    </r>
  </si>
  <si>
    <t>alpha</t>
  </si>
  <si>
    <t>beta</t>
  </si>
  <si>
    <r>
      <t>l</t>
    </r>
    <r>
      <rPr>
        <sz val="6"/>
        <color rgb="FF333333"/>
        <rFont val="MJXc-TeX-math-I"/>
      </rPr>
      <t>t</t>
    </r>
    <r>
      <rPr>
        <sz val="11"/>
        <color theme="1"/>
        <rFont val="Calibri"/>
        <family val="2"/>
        <scheme val="minor"/>
      </rPr>
      <t>+Trend</t>
    </r>
  </si>
  <si>
    <r>
      <t>s</t>
    </r>
    <r>
      <rPr>
        <sz val="6"/>
        <color rgb="FF333333"/>
        <rFont val="MJXc-TeX-math-I"/>
      </rPr>
      <t>t</t>
    </r>
  </si>
  <si>
    <t>gama</t>
  </si>
  <si>
    <t>bservation</t>
  </si>
  <si>
    <t>α=0.2</t>
  </si>
  <si>
    <t>α=0.4</t>
  </si>
  <si>
    <t>α=0.6</t>
  </si>
  <si>
    <t>α=0.8</t>
  </si>
  <si>
    <t>yT</t>
  </si>
  <si>
    <t>yT−1</t>
  </si>
  <si>
    <t>yT−2</t>
  </si>
  <si>
    <t>yT−3</t>
  </si>
  <si>
    <t>yT−4</t>
  </si>
  <si>
    <t>yT−5</t>
  </si>
  <si>
    <t>lambda</t>
  </si>
  <si>
    <t>t</t>
  </si>
  <si>
    <t>Y-hat-t</t>
  </si>
  <si>
    <t>Ellipson t</t>
  </si>
  <si>
    <t>Y-t</t>
  </si>
  <si>
    <t>Fie1</t>
  </si>
  <si>
    <t>Mu</t>
  </si>
  <si>
    <t xml:space="preserve">Find the window size 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</si>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</sst>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4">
    <font>
      <sz val="11"/>
      <color theme="1"/>
      <name val="Calibri"/>
      <family val="2"/>
      <scheme val="minor"/>
    </font>
    <font>
      <sz val="9"/>
      <color rgb="FF333333"/>
      <name val="MJXc-TeX-math-I"/>
    </font>
    <font>
      <sz val="6"/>
      <color rgb="FF333333"/>
      <name val="MJXc-TeX-math-I"/>
    </font>
    <font>
      <sz val="6"/>
      <color rgb="FF333333"/>
      <name val="MJXc-TeX-main-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2" fontId="0" fillId="0" borderId="0" xfId="0" applyNumberFormat="1"/>
    <xf numFmtId="167" fontId="0" fillId="0" borderId="0" xfId="0" applyNumberFormat="1"/>
    <xf numFmtId="167" fontId="0" fillId="2" borderId="0" xfId="0" applyNumberFormat="1" applyFill="1"/>
    <xf numFmtId="0" fontId="0" fillId="0" borderId="1" xfId="0" applyBorder="1"/>
    <xf numFmtId="0" fontId="0" fillId="3" borderId="1" xfId="0" applyFill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3BBBD-84E9-480F-8F4B-A0476F82F102}">
  <dimension ref="A1:J14"/>
  <sheetViews>
    <sheetView workbookViewId="0">
      <selection activeCell="J3" sqref="J3"/>
    </sheetView>
  </sheetViews>
  <sheetFormatPr defaultRowHeight="14.5"/>
  <cols>
    <col min="9" max="9" width="9.36328125" bestFit="1" customWidth="1"/>
  </cols>
  <sheetData>
    <row r="1" spans="1:10">
      <c r="A1" t="s">
        <v>0</v>
      </c>
      <c r="B1" t="s">
        <v>5</v>
      </c>
      <c r="C1" t="s">
        <v>3</v>
      </c>
      <c r="D1" t="s">
        <v>6</v>
      </c>
      <c r="E1" t="s">
        <v>7</v>
      </c>
      <c r="F1">
        <v>0.2</v>
      </c>
      <c r="G1" t="s">
        <v>2</v>
      </c>
      <c r="H1" t="s">
        <v>3</v>
      </c>
      <c r="I1" t="s">
        <v>1</v>
      </c>
      <c r="J1" t="s">
        <v>4</v>
      </c>
    </row>
    <row r="2" spans="1:10">
      <c r="A2">
        <v>0.3</v>
      </c>
      <c r="B2">
        <v>1</v>
      </c>
      <c r="C2">
        <v>38</v>
      </c>
      <c r="D2" s="3">
        <f>C2</f>
        <v>38</v>
      </c>
      <c r="E2" s="3"/>
      <c r="G2" s="1">
        <v>43847</v>
      </c>
      <c r="H2">
        <v>80</v>
      </c>
      <c r="I2" s="3">
        <f>H2</f>
        <v>80</v>
      </c>
    </row>
    <row r="3" spans="1:10">
      <c r="B3">
        <v>2</v>
      </c>
      <c r="C3">
        <v>43</v>
      </c>
      <c r="D3" s="3">
        <f>$A$2*C3+(1-$A$2)*D2</f>
        <v>39.5</v>
      </c>
      <c r="E3" s="3">
        <f>D2</f>
        <v>38</v>
      </c>
      <c r="G3" s="1">
        <v>43938</v>
      </c>
      <c r="H3">
        <v>130</v>
      </c>
      <c r="I3" s="3">
        <f>H3*$F$1+(1-$F$1)*I2</f>
        <v>90</v>
      </c>
      <c r="J3" s="3">
        <f>I2</f>
        <v>80</v>
      </c>
    </row>
    <row r="4" spans="1:10">
      <c r="B4">
        <v>3</v>
      </c>
      <c r="C4">
        <v>46</v>
      </c>
      <c r="D4" s="3">
        <f t="shared" ref="D4:D8" si="0">$A$2*C4+(1-$A$2)*D3</f>
        <v>41.449999999999996</v>
      </c>
      <c r="E4" s="3">
        <f t="shared" ref="E4:E9" si="1">D3</f>
        <v>39.5</v>
      </c>
      <c r="G4" s="1">
        <v>44029</v>
      </c>
      <c r="H4">
        <v>140</v>
      </c>
      <c r="I4" s="3">
        <f t="shared" ref="I4:I13" si="2">H4*$F$1+(1-$F$1)*I3</f>
        <v>100</v>
      </c>
      <c r="J4" s="3">
        <f t="shared" ref="J4:J14" si="3">I3</f>
        <v>90</v>
      </c>
    </row>
    <row r="5" spans="1:10">
      <c r="B5">
        <v>4</v>
      </c>
      <c r="C5">
        <v>40</v>
      </c>
      <c r="D5" s="3">
        <f t="shared" si="0"/>
        <v>41.014999999999993</v>
      </c>
      <c r="E5" s="4">
        <f t="shared" si="1"/>
        <v>41.449999999999996</v>
      </c>
      <c r="G5" s="1">
        <v>44121</v>
      </c>
      <c r="H5">
        <v>90</v>
      </c>
      <c r="I5" s="3">
        <f t="shared" si="2"/>
        <v>98</v>
      </c>
      <c r="J5" s="3">
        <f t="shared" si="3"/>
        <v>100</v>
      </c>
    </row>
    <row r="6" spans="1:10">
      <c r="B6">
        <v>5</v>
      </c>
      <c r="C6">
        <v>38</v>
      </c>
      <c r="D6" s="3">
        <f t="shared" si="0"/>
        <v>40.110499999999995</v>
      </c>
      <c r="E6" s="3">
        <f t="shared" si="1"/>
        <v>41.014999999999993</v>
      </c>
      <c r="G6" s="1">
        <v>44213</v>
      </c>
      <c r="H6">
        <v>112</v>
      </c>
      <c r="I6" s="3">
        <f t="shared" si="2"/>
        <v>100.80000000000001</v>
      </c>
      <c r="J6" s="3">
        <f t="shared" si="3"/>
        <v>98</v>
      </c>
    </row>
    <row r="7" spans="1:10">
      <c r="B7">
        <v>6</v>
      </c>
      <c r="C7">
        <v>43</v>
      </c>
      <c r="D7" s="3">
        <f t="shared" si="0"/>
        <v>40.977349999999994</v>
      </c>
      <c r="E7" s="4">
        <f t="shared" si="1"/>
        <v>40.110499999999995</v>
      </c>
      <c r="G7" s="1">
        <v>44303</v>
      </c>
      <c r="H7">
        <v>182</v>
      </c>
      <c r="I7" s="3">
        <f t="shared" si="2"/>
        <v>117.04000000000002</v>
      </c>
      <c r="J7" s="3">
        <f t="shared" si="3"/>
        <v>100.80000000000001</v>
      </c>
    </row>
    <row r="8" spans="1:10">
      <c r="B8">
        <v>7</v>
      </c>
      <c r="C8">
        <v>50</v>
      </c>
      <c r="D8" s="3">
        <f t="shared" si="0"/>
        <v>43.684144999999994</v>
      </c>
      <c r="E8" s="3">
        <f t="shared" si="1"/>
        <v>40.977349999999994</v>
      </c>
      <c r="G8" s="1">
        <v>44394</v>
      </c>
      <c r="H8">
        <v>196</v>
      </c>
      <c r="I8" s="3">
        <f t="shared" si="2"/>
        <v>132.83200000000002</v>
      </c>
      <c r="J8" s="3">
        <f t="shared" si="3"/>
        <v>117.04000000000002</v>
      </c>
    </row>
    <row r="9" spans="1:10">
      <c r="D9" s="3"/>
      <c r="E9" s="3">
        <f t="shared" si="1"/>
        <v>43.684144999999994</v>
      </c>
      <c r="G9" s="1">
        <v>44486</v>
      </c>
      <c r="H9">
        <v>126</v>
      </c>
      <c r="I9" s="3">
        <f t="shared" si="2"/>
        <v>131.46560000000002</v>
      </c>
      <c r="J9" s="3">
        <f t="shared" si="3"/>
        <v>132.83200000000002</v>
      </c>
    </row>
    <row r="10" spans="1:10">
      <c r="G10" s="1">
        <v>44578</v>
      </c>
      <c r="H10">
        <v>157</v>
      </c>
      <c r="I10" s="3">
        <f t="shared" si="2"/>
        <v>136.57248000000001</v>
      </c>
      <c r="J10" s="3">
        <f t="shared" si="3"/>
        <v>131.46560000000002</v>
      </c>
    </row>
    <row r="11" spans="1:10">
      <c r="G11" s="1">
        <v>44668</v>
      </c>
      <c r="H11">
        <v>255</v>
      </c>
      <c r="I11" s="3">
        <f t="shared" si="2"/>
        <v>160.25798400000002</v>
      </c>
      <c r="J11" s="3">
        <f t="shared" si="3"/>
        <v>136.57248000000001</v>
      </c>
    </row>
    <row r="12" spans="1:10">
      <c r="G12" s="1">
        <v>44759</v>
      </c>
      <c r="H12">
        <v>274</v>
      </c>
      <c r="I12" s="3">
        <f t="shared" si="2"/>
        <v>183.00638720000003</v>
      </c>
      <c r="J12" s="3">
        <f t="shared" si="3"/>
        <v>160.25798400000002</v>
      </c>
    </row>
    <row r="13" spans="1:10">
      <c r="G13" s="1">
        <v>44851</v>
      </c>
      <c r="H13">
        <v>176</v>
      </c>
      <c r="I13" s="3">
        <f t="shared" si="2"/>
        <v>181.60510976000006</v>
      </c>
      <c r="J13" s="3">
        <f t="shared" si="3"/>
        <v>183.00638720000003</v>
      </c>
    </row>
    <row r="14" spans="1:10">
      <c r="J14" s="3">
        <f t="shared" si="3"/>
        <v>181.60510976000006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AF87B-964C-4863-A3DF-C58A94AD4429}">
  <dimension ref="A1:N9"/>
  <sheetViews>
    <sheetView workbookViewId="0">
      <selection activeCell="L3" sqref="L3:M3"/>
    </sheetView>
  </sheetViews>
  <sheetFormatPr defaultRowHeight="14.5"/>
  <cols>
    <col min="2" max="2" width="5.6328125" customWidth="1"/>
    <col min="3" max="3" width="9" customWidth="1"/>
    <col min="4" max="4" width="8.1796875" customWidth="1"/>
    <col min="5" max="5" width="9.36328125" customWidth="1"/>
    <col min="6" max="6" width="11" customWidth="1"/>
    <col min="7" max="7" width="11.6328125" customWidth="1"/>
    <col min="11" max="11" width="0" hidden="1" customWidth="1"/>
    <col min="12" max="12" width="9.81640625" customWidth="1"/>
    <col min="13" max="13" width="9.36328125" bestFit="1" customWidth="1"/>
  </cols>
  <sheetData>
    <row r="1" spans="1:14">
      <c r="A1" s="6" t="s">
        <v>12</v>
      </c>
      <c r="B1" s="6">
        <v>0.5</v>
      </c>
      <c r="C1" s="5" t="s">
        <v>2</v>
      </c>
      <c r="D1" s="5" t="s">
        <v>8</v>
      </c>
      <c r="E1" s="5" t="s">
        <v>9</v>
      </c>
      <c r="F1" s="5" t="s">
        <v>10</v>
      </c>
      <c r="G1" s="5" t="s">
        <v>11</v>
      </c>
      <c r="J1" s="5" t="s">
        <v>8</v>
      </c>
      <c r="K1" s="5" t="s">
        <v>9</v>
      </c>
      <c r="L1" s="5" t="s">
        <v>14</v>
      </c>
      <c r="M1" s="5" t="s">
        <v>10</v>
      </c>
      <c r="N1" s="5" t="s">
        <v>11</v>
      </c>
    </row>
    <row r="2" spans="1:14">
      <c r="A2" s="6" t="s">
        <v>13</v>
      </c>
      <c r="B2" s="6">
        <v>0.1</v>
      </c>
      <c r="C2" s="5">
        <v>1</v>
      </c>
      <c r="D2" s="5">
        <v>30</v>
      </c>
      <c r="E2" s="5">
        <v>30</v>
      </c>
      <c r="F2" s="5"/>
      <c r="G2" s="5"/>
      <c r="I2">
        <v>1</v>
      </c>
      <c r="J2" s="5">
        <v>30</v>
      </c>
      <c r="K2" s="5">
        <f>J2</f>
        <v>30</v>
      </c>
      <c r="L2" s="7">
        <f>J2</f>
        <v>30</v>
      </c>
      <c r="M2" s="7"/>
      <c r="N2" s="5"/>
    </row>
    <row r="3" spans="1:14">
      <c r="C3" s="5">
        <v>2</v>
      </c>
      <c r="D3" s="5">
        <v>50</v>
      </c>
      <c r="E3" s="5">
        <v>40</v>
      </c>
      <c r="F3" s="5">
        <v>1</v>
      </c>
      <c r="G3" s="5">
        <v>30</v>
      </c>
      <c r="I3">
        <v>2</v>
      </c>
      <c r="J3" s="5">
        <v>50</v>
      </c>
      <c r="K3" s="5">
        <f>$B$1*J3+(1-$B$1)*K2</f>
        <v>40</v>
      </c>
      <c r="L3" s="7">
        <f>$B$1*J3+(1-$B$1)*(L2+M2)</f>
        <v>40</v>
      </c>
      <c r="M3" s="7">
        <f>$B$2*(L3-L2)+((1-$B$2)*M2)</f>
        <v>1</v>
      </c>
      <c r="N3" s="7">
        <f>L2+M2</f>
        <v>30</v>
      </c>
    </row>
    <row r="4" spans="1:14">
      <c r="C4" s="5">
        <v>3</v>
      </c>
      <c r="D4" s="5">
        <v>180</v>
      </c>
      <c r="E4" s="5">
        <v>110.5</v>
      </c>
      <c r="F4" s="5">
        <v>7.95</v>
      </c>
      <c r="G4" s="5">
        <v>41</v>
      </c>
      <c r="I4">
        <v>3</v>
      </c>
      <c r="J4" s="5">
        <v>180</v>
      </c>
      <c r="K4" s="5">
        <f t="shared" ref="K4:K8" si="0">$B$1*J4+(1-$B$1)*K3</f>
        <v>110</v>
      </c>
      <c r="L4" s="7">
        <f t="shared" ref="L4:L8" si="1">$B$1*J4+(1-$B$1)*(L3+M3)</f>
        <v>110.5</v>
      </c>
      <c r="M4" s="7">
        <f t="shared" ref="M4:M8" si="2">$B$2*(L4-L3)+((1-$B$2)*M3)</f>
        <v>7.9500000000000011</v>
      </c>
      <c r="N4" s="7">
        <f t="shared" ref="N4:N10" si="3">L3+M3</f>
        <v>41</v>
      </c>
    </row>
    <row r="5" spans="1:14">
      <c r="C5" s="5">
        <v>4</v>
      </c>
      <c r="D5" s="5">
        <v>200</v>
      </c>
      <c r="E5" s="5">
        <v>159.22</v>
      </c>
      <c r="F5" s="5">
        <v>12.02</v>
      </c>
      <c r="G5" s="5">
        <v>118.45</v>
      </c>
      <c r="I5">
        <v>4</v>
      </c>
      <c r="J5" s="5">
        <v>200</v>
      </c>
      <c r="K5" s="5">
        <f t="shared" si="0"/>
        <v>155</v>
      </c>
      <c r="L5" s="7">
        <f t="shared" si="1"/>
        <v>159.22499999999999</v>
      </c>
      <c r="M5" s="7">
        <f t="shared" si="2"/>
        <v>12.0275</v>
      </c>
      <c r="N5" s="7">
        <f t="shared" si="3"/>
        <v>118.45</v>
      </c>
    </row>
    <row r="6" spans="1:14">
      <c r="C6" s="5">
        <v>5</v>
      </c>
      <c r="D6" s="5">
        <v>250</v>
      </c>
      <c r="E6" s="5">
        <v>210.62</v>
      </c>
      <c r="F6" s="5">
        <v>15.96</v>
      </c>
      <c r="G6" s="5">
        <v>171.24</v>
      </c>
      <c r="I6">
        <v>5</v>
      </c>
      <c r="J6" s="5">
        <v>250</v>
      </c>
      <c r="K6" s="5">
        <f t="shared" si="0"/>
        <v>202.5</v>
      </c>
      <c r="L6" s="7">
        <f t="shared" si="1"/>
        <v>210.62625</v>
      </c>
      <c r="M6" s="7">
        <f t="shared" si="2"/>
        <v>15.964875000000001</v>
      </c>
      <c r="N6" s="7">
        <f t="shared" si="3"/>
        <v>171.2525</v>
      </c>
    </row>
    <row r="7" spans="1:14">
      <c r="C7" s="5">
        <v>6</v>
      </c>
      <c r="D7" s="5">
        <v>300</v>
      </c>
      <c r="E7" s="5">
        <v>263.29000000000002</v>
      </c>
      <c r="F7" s="5">
        <v>19.63</v>
      </c>
      <c r="G7" s="5">
        <v>226.58</v>
      </c>
      <c r="I7">
        <v>6</v>
      </c>
      <c r="J7" s="5">
        <v>300</v>
      </c>
      <c r="K7" s="5">
        <f t="shared" si="0"/>
        <v>251.25</v>
      </c>
      <c r="L7" s="7">
        <f t="shared" si="1"/>
        <v>263.29556250000002</v>
      </c>
      <c r="M7" s="7">
        <f t="shared" si="2"/>
        <v>19.635318750000003</v>
      </c>
      <c r="N7" s="7">
        <f t="shared" si="3"/>
        <v>226.59112500000001</v>
      </c>
    </row>
    <row r="8" spans="1:14">
      <c r="C8" s="5">
        <v>7</v>
      </c>
      <c r="D8" s="5">
        <v>310</v>
      </c>
      <c r="E8" s="5">
        <f>B1*D8+(1-B1)*(E7+F7)</f>
        <v>296.46000000000004</v>
      </c>
      <c r="F8" s="5">
        <f>B2*(E8-E7)+(1-B2)*F7</f>
        <v>20.984000000000002</v>
      </c>
      <c r="G8" s="5">
        <f>E7+F7</f>
        <v>282.92</v>
      </c>
      <c r="I8">
        <v>7</v>
      </c>
      <c r="J8" s="5">
        <v>310</v>
      </c>
      <c r="K8" s="5">
        <f t="shared" si="0"/>
        <v>280.625</v>
      </c>
      <c r="L8" s="7">
        <f t="shared" si="1"/>
        <v>296.46544062500004</v>
      </c>
      <c r="M8" s="7">
        <f t="shared" si="2"/>
        <v>20.988774687500005</v>
      </c>
      <c r="N8" s="7">
        <f t="shared" si="3"/>
        <v>282.93088125000003</v>
      </c>
    </row>
    <row r="9" spans="1:14">
      <c r="N9" s="7">
        <f t="shared" si="3"/>
        <v>317.45421531250003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B0805-F376-47AC-BB80-6A2772DCBDD2}">
  <dimension ref="A1:H8"/>
  <sheetViews>
    <sheetView workbookViewId="0">
      <selection activeCell="H13" sqref="H13"/>
    </sheetView>
  </sheetViews>
  <sheetFormatPr defaultRowHeight="14.5"/>
  <cols>
    <col min="5" max="5" width="7.81640625" bestFit="1" customWidth="1"/>
  </cols>
  <sheetData>
    <row r="1" spans="1:8">
      <c r="A1" s="6" t="s">
        <v>12</v>
      </c>
      <c r="B1" s="6">
        <v>0.5</v>
      </c>
      <c r="C1" s="5" t="s">
        <v>2</v>
      </c>
      <c r="D1" s="5" t="s">
        <v>8</v>
      </c>
      <c r="E1" s="5" t="s">
        <v>9</v>
      </c>
      <c r="F1" s="5" t="s">
        <v>10</v>
      </c>
      <c r="G1" s="5" t="s">
        <v>15</v>
      </c>
      <c r="H1" s="5" t="s">
        <v>11</v>
      </c>
    </row>
    <row r="2" spans="1:8">
      <c r="A2" s="6" t="s">
        <v>13</v>
      </c>
      <c r="B2" s="6">
        <v>0.1</v>
      </c>
      <c r="C2" s="5">
        <v>1</v>
      </c>
      <c r="D2" s="5">
        <v>30</v>
      </c>
      <c r="E2" s="5"/>
      <c r="F2" s="5"/>
      <c r="G2" s="5">
        <v>-85</v>
      </c>
      <c r="H2" s="5"/>
    </row>
    <row r="3" spans="1:8">
      <c r="A3" s="6" t="s">
        <v>16</v>
      </c>
      <c r="B3" s="6">
        <v>0.2</v>
      </c>
      <c r="C3" s="5">
        <v>2</v>
      </c>
      <c r="D3" s="5">
        <v>50</v>
      </c>
      <c r="E3" s="5"/>
      <c r="F3" s="5"/>
      <c r="G3" s="5">
        <v>-65</v>
      </c>
      <c r="H3" s="5"/>
    </row>
    <row r="4" spans="1:8">
      <c r="C4" s="5">
        <v>3</v>
      </c>
      <c r="D4" s="5">
        <v>180</v>
      </c>
      <c r="E4" s="5"/>
      <c r="F4" s="5"/>
      <c r="G4" s="5">
        <v>65</v>
      </c>
      <c r="H4" s="5"/>
    </row>
    <row r="5" spans="1:8">
      <c r="C5" s="5">
        <v>4</v>
      </c>
      <c r="D5" s="5">
        <v>200</v>
      </c>
      <c r="E5" s="5">
        <v>115</v>
      </c>
      <c r="F5" s="5">
        <v>10</v>
      </c>
      <c r="G5" s="5">
        <v>85</v>
      </c>
      <c r="H5" s="5"/>
    </row>
    <row r="6" spans="1:8">
      <c r="C6" s="5">
        <v>5</v>
      </c>
      <c r="D6" s="5">
        <v>250</v>
      </c>
      <c r="E6" s="5">
        <v>230</v>
      </c>
      <c r="F6" s="5">
        <v>20.5</v>
      </c>
      <c r="G6" s="5">
        <v>-43</v>
      </c>
      <c r="H6" s="5">
        <v>40</v>
      </c>
    </row>
    <row r="7" spans="1:8">
      <c r="C7" s="5">
        <v>6</v>
      </c>
      <c r="D7" s="5">
        <v>300</v>
      </c>
      <c r="E7" s="5">
        <v>307.75</v>
      </c>
      <c r="F7" s="5">
        <v>26.22</v>
      </c>
      <c r="G7" s="5">
        <v>-42.1</v>
      </c>
      <c r="H7" s="5">
        <v>185.5</v>
      </c>
    </row>
    <row r="8" spans="1:8">
      <c r="C8" s="5">
        <v>7</v>
      </c>
      <c r="D8" s="5">
        <v>310</v>
      </c>
      <c r="E8" s="5">
        <f>B1*(D8-G4)+(1-B1)*(E7+F7)</f>
        <v>289.48500000000001</v>
      </c>
      <c r="F8" s="5">
        <f>B2*(E8-E7)+(1-B2)*F7</f>
        <v>21.7715</v>
      </c>
      <c r="G8" s="5">
        <f>B3*(D8-E7-F7)+(1-B3)*G4</f>
        <v>47.206000000000003</v>
      </c>
      <c r="H8" s="5">
        <f>E7+F7+G4</f>
        <v>398.97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5886D-A5B2-4494-B012-32C03421E3F0}">
  <dimension ref="A1:E7"/>
  <sheetViews>
    <sheetView workbookViewId="0">
      <selection activeCell="F7" sqref="F7"/>
    </sheetView>
  </sheetViews>
  <sheetFormatPr defaultRowHeight="14.5"/>
  <sheetData>
    <row r="1" spans="1:5">
      <c r="A1" t="s">
        <v>17</v>
      </c>
      <c r="B1" t="s">
        <v>18</v>
      </c>
      <c r="C1" t="s">
        <v>19</v>
      </c>
      <c r="D1" t="s">
        <v>20</v>
      </c>
      <c r="E1" t="s">
        <v>21</v>
      </c>
    </row>
    <row r="2" spans="1:5">
      <c r="A2" t="s">
        <v>22</v>
      </c>
      <c r="B2">
        <v>0.2</v>
      </c>
      <c r="C2">
        <v>0.4</v>
      </c>
      <c r="D2">
        <v>0.6</v>
      </c>
      <c r="E2">
        <v>0.8</v>
      </c>
    </row>
    <row r="3" spans="1:5">
      <c r="A3" t="s">
        <v>23</v>
      </c>
      <c r="B3">
        <v>0.16</v>
      </c>
      <c r="C3">
        <v>0.24</v>
      </c>
      <c r="D3">
        <v>0.24</v>
      </c>
      <c r="E3">
        <v>0.16</v>
      </c>
    </row>
    <row r="4" spans="1:5">
      <c r="A4" t="s">
        <v>24</v>
      </c>
      <c r="B4">
        <v>0.128</v>
      </c>
      <c r="C4">
        <v>0.14399999999999999</v>
      </c>
      <c r="D4">
        <v>9.6000000000000002E-2</v>
      </c>
      <c r="E4">
        <v>3.2000000000000001E-2</v>
      </c>
    </row>
    <row r="5" spans="1:5">
      <c r="A5" t="s">
        <v>25</v>
      </c>
      <c r="B5">
        <v>0.10199999999999999</v>
      </c>
      <c r="C5">
        <v>8.6400000000000005E-2</v>
      </c>
      <c r="D5">
        <v>3.8399999999999997E-2</v>
      </c>
      <c r="E5">
        <v>6.4000000000000003E-3</v>
      </c>
    </row>
    <row r="6" spans="1:5">
      <c r="A6" t="s">
        <v>26</v>
      </c>
      <c r="B6">
        <f>(0.2)*(0.8)</f>
        <v>0.16000000000000003</v>
      </c>
      <c r="C6">
        <f>(0.4)*(0.6)</f>
        <v>0.24</v>
      </c>
      <c r="D6">
        <f>(0.6)*(0.4)</f>
        <v>0.24</v>
      </c>
      <c r="E6">
        <f>(0.8)*(0.2)</f>
        <v>0.16000000000000003</v>
      </c>
    </row>
    <row r="7" spans="1:5">
      <c r="A7" t="s">
        <v>27</v>
      </c>
      <c r="B7">
        <f>(0.2)*(0.8)</f>
        <v>0.16000000000000003</v>
      </c>
      <c r="C7">
        <f>(0.4)*(0.6)</f>
        <v>0.24</v>
      </c>
      <c r="D7">
        <f>(0.6)*(0.4)</f>
        <v>0.24</v>
      </c>
      <c r="E7">
        <f>(0.8)*(0.2)</f>
        <v>0.16000000000000003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4E449-B0FB-4D5D-AA3A-2FA882A7C8F7}">
  <dimension ref="A1:I4"/>
  <sheetViews>
    <sheetView workbookViewId="0">
      <selection activeCell="E12" sqref="E12"/>
    </sheetView>
  </sheetViews>
  <sheetFormatPr defaultRowHeight="14.5"/>
  <sheetData>
    <row r="1" spans="1:9">
      <c r="A1" t="s">
        <v>28</v>
      </c>
      <c r="B1">
        <v>0.2</v>
      </c>
    </row>
    <row r="2" spans="1:9">
      <c r="B2">
        <v>2</v>
      </c>
      <c r="C2">
        <v>5</v>
      </c>
      <c r="D2">
        <v>4</v>
      </c>
      <c r="E2">
        <v>11</v>
      </c>
      <c r="F2">
        <v>15</v>
      </c>
      <c r="G2">
        <v>30</v>
      </c>
      <c r="H2">
        <v>28</v>
      </c>
      <c r="I2">
        <v>60</v>
      </c>
    </row>
    <row r="3" spans="1:9">
      <c r="B3" s="2">
        <f>(B2^$B$1-1)/$B$1</f>
        <v>0.74349177498517549</v>
      </c>
      <c r="C3" s="2">
        <f t="shared" ref="C3:E3" si="0">(C2^$B$1-1)/$B$1</f>
        <v>1.8986483073060745</v>
      </c>
      <c r="D3" s="2">
        <f t="shared" si="0"/>
        <v>1.597539553864471</v>
      </c>
      <c r="E3" s="2">
        <f t="shared" si="0"/>
        <v>3.0769713310108902</v>
      </c>
      <c r="F3" s="2">
        <f t="shared" ref="F3" si="1">(F2^$B$1-1)/$B$1</f>
        <v>3.5938596379373942</v>
      </c>
      <c r="G3" s="2">
        <f t="shared" ref="G3" si="2">(G2^$B$1-1)/$B$1</f>
        <v>4.8717524291740997</v>
      </c>
      <c r="H3" s="2">
        <f t="shared" ref="H3" si="3">(H2^$B$1-1)/$B$1</f>
        <v>4.7364718061516813</v>
      </c>
      <c r="I3" s="2">
        <f t="shared" ref="I3" si="4">(I2^$B$1-1)/$B$1</f>
        <v>6.3396657763302722</v>
      </c>
    </row>
    <row r="4" spans="1:9">
      <c r="C4" s="2"/>
      <c r="D4" s="2"/>
      <c r="E4" s="2"/>
      <c r="F4" s="2"/>
      <c r="G4" s="2"/>
      <c r="H4" s="2"/>
      <c r="I4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FA350-C2DD-4C99-89E5-1D4B75D0A282}">
  <dimension ref="A1:H9"/>
  <sheetViews>
    <sheetView tabSelected="1" workbookViewId="0">
      <selection activeCell="H11" sqref="H11"/>
    </sheetView>
  </sheetViews>
  <sheetFormatPr defaultRowHeight="14.5"/>
  <sheetData>
    <row r="1" spans="1:8">
      <c r="A1" s="5" t="s">
        <v>29</v>
      </c>
      <c r="B1" s="5" t="s">
        <v>30</v>
      </c>
      <c r="C1" s="5" t="s">
        <v>31</v>
      </c>
      <c r="D1" s="5" t="s">
        <v>32</v>
      </c>
      <c r="G1" t="s">
        <v>33</v>
      </c>
      <c r="H1">
        <v>0.5</v>
      </c>
    </row>
    <row r="2" spans="1:8">
      <c r="A2" s="5">
        <v>1</v>
      </c>
      <c r="B2" s="5">
        <f>$H$2</f>
        <v>30</v>
      </c>
      <c r="C2" s="5">
        <f>D2-30</f>
        <v>-3</v>
      </c>
      <c r="D2" s="5">
        <v>27</v>
      </c>
      <c r="G2" t="s">
        <v>34</v>
      </c>
      <c r="H2">
        <v>30</v>
      </c>
    </row>
    <row r="3" spans="1:8">
      <c r="A3" s="5">
        <v>2</v>
      </c>
      <c r="B3" s="5">
        <f>$H$2+$H$1*C2</f>
        <v>28.5</v>
      </c>
      <c r="C3" s="5">
        <f>D3-B3</f>
        <v>4</v>
      </c>
      <c r="D3" s="5">
        <v>32.5</v>
      </c>
    </row>
    <row r="4" spans="1:8">
      <c r="A4" s="5">
        <v>3</v>
      </c>
      <c r="B4" s="5">
        <f>$H$2+$H$1*C3</f>
        <v>32</v>
      </c>
      <c r="C4" s="5">
        <f>D4-B4</f>
        <v>-2</v>
      </c>
      <c r="D4" s="5">
        <v>30</v>
      </c>
    </row>
    <row r="5" spans="1:8">
      <c r="A5" s="5">
        <v>4</v>
      </c>
      <c r="B5" s="5">
        <f>$H$2+$H$1*C4</f>
        <v>29</v>
      </c>
      <c r="C5" s="5">
        <f>D5-B5</f>
        <v>1</v>
      </c>
      <c r="D5" s="5">
        <v>30</v>
      </c>
    </row>
    <row r="6" spans="1:8">
      <c r="A6" s="5">
        <v>5</v>
      </c>
      <c r="B6" s="5">
        <f>$H$2+$H$1*C5</f>
        <v>30.5</v>
      </c>
      <c r="C6" s="5">
        <f>D6-B6</f>
        <v>3</v>
      </c>
      <c r="D6" s="5">
        <v>33.5</v>
      </c>
    </row>
    <row r="9" spans="1:8">
      <c r="A9" t="s">
        <v>35</v>
      </c>
      <c r="C9" t="s">
        <v>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SimpleExpSmoothing</vt:lpstr>
      <vt:lpstr>HoltExpSmoothing</vt:lpstr>
      <vt:lpstr>HoltWinterExp</vt:lpstr>
      <vt:lpstr>SumOfWeight</vt:lpstr>
      <vt:lpstr>BoxCoxtransformation</vt:lpstr>
      <vt:lpstr>MAModel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z0038b4f</dc:creator>
  <cp:lastModifiedBy>z0038b4f</cp:lastModifiedBy>
  <dcterms:created xsi:type="dcterms:W3CDTF">2020-11-07T11:16:43Z</dcterms:created>
  <dcterms:modified xsi:type="dcterms:W3CDTF">2020-11-18T04:56:55Z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2020-11-18T04:56:55Z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448d2a02-2654-43b0-ae1a-02ef2902daeb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</Properties>
</file>