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66" i="1"/>
  <c r="N66"/>
  <c r="O66"/>
  <c r="P66"/>
  <c r="M67"/>
  <c r="N67"/>
  <c r="O67"/>
  <c r="P67"/>
  <c r="M68"/>
  <c r="N68"/>
  <c r="O68"/>
  <c r="P68"/>
  <c r="M69"/>
  <c r="N69"/>
  <c r="O69"/>
  <c r="P69"/>
  <c r="M70"/>
  <c r="N70"/>
  <c r="O70"/>
  <c r="P70"/>
  <c r="M71"/>
  <c r="N71"/>
  <c r="O71"/>
  <c r="P71"/>
  <c r="M72"/>
  <c r="N72"/>
  <c r="O72"/>
  <c r="P72"/>
  <c r="M73"/>
  <c r="N73"/>
  <c r="O73"/>
  <c r="P73"/>
  <c r="M74"/>
  <c r="N74"/>
  <c r="O74"/>
  <c r="P74"/>
  <c r="M75"/>
  <c r="N75"/>
  <c r="O75"/>
  <c r="P75"/>
  <c r="M76"/>
  <c r="N76"/>
  <c r="O76"/>
  <c r="P76"/>
  <c r="M77"/>
  <c r="N77"/>
  <c r="O77"/>
  <c r="P77"/>
  <c r="M78"/>
  <c r="N78"/>
  <c r="O78"/>
  <c r="P78"/>
  <c r="M79"/>
  <c r="N79"/>
  <c r="O79"/>
  <c r="P79"/>
  <c r="M80"/>
  <c r="N80"/>
  <c r="O80"/>
  <c r="P80"/>
  <c r="M81"/>
  <c r="N81"/>
  <c r="O81"/>
  <c r="P81"/>
  <c r="M82"/>
  <c r="N82"/>
  <c r="O82"/>
  <c r="P82"/>
  <c r="M83"/>
  <c r="N83"/>
  <c r="O83"/>
  <c r="P83"/>
  <c r="M84"/>
  <c r="N84"/>
  <c r="O84"/>
  <c r="P84"/>
  <c r="M85"/>
  <c r="N85"/>
  <c r="O85"/>
  <c r="P85"/>
  <c r="M86"/>
  <c r="N86"/>
  <c r="O86"/>
  <c r="P86"/>
  <c r="M87"/>
  <c r="N87"/>
  <c r="O87"/>
  <c r="P87"/>
  <c r="M88"/>
  <c r="N88"/>
  <c r="O88"/>
  <c r="P88"/>
  <c r="M89"/>
  <c r="N89"/>
  <c r="O89"/>
  <c r="P89"/>
  <c r="M90"/>
  <c r="N90"/>
  <c r="O90"/>
  <c r="P90"/>
  <c r="M91"/>
  <c r="N91"/>
  <c r="O91"/>
  <c r="P91"/>
  <c r="M92"/>
  <c r="N92"/>
  <c r="O92"/>
  <c r="P92"/>
  <c r="M93"/>
  <c r="N93"/>
  <c r="O93"/>
  <c r="P93"/>
  <c r="M94"/>
  <c r="N94"/>
  <c r="O94"/>
  <c r="P94"/>
  <c r="M95"/>
  <c r="N95"/>
  <c r="O95"/>
  <c r="P95"/>
  <c r="M96"/>
  <c r="N96"/>
  <c r="O96"/>
  <c r="P96"/>
  <c r="M97"/>
  <c r="N97"/>
  <c r="O97"/>
  <c r="P97"/>
  <c r="M98"/>
  <c r="N98"/>
  <c r="O98"/>
  <c r="P98"/>
  <c r="M99"/>
  <c r="N99"/>
  <c r="O99"/>
  <c r="P99"/>
  <c r="M100"/>
  <c r="N100"/>
  <c r="O100"/>
  <c r="P100"/>
  <c r="M101"/>
  <c r="N101"/>
  <c r="O101"/>
  <c r="P101"/>
  <c r="M102"/>
  <c r="N102"/>
  <c r="O102"/>
  <c r="P102"/>
  <c r="M103"/>
  <c r="N103"/>
  <c r="O103"/>
  <c r="P103"/>
  <c r="M104"/>
  <c r="N104"/>
  <c r="O104"/>
  <c r="P104"/>
  <c r="M105"/>
  <c r="N105"/>
  <c r="O105"/>
  <c r="P105"/>
  <c r="M106"/>
  <c r="N106"/>
  <c r="O106"/>
  <c r="P106"/>
  <c r="M107"/>
  <c r="N107"/>
  <c r="O107"/>
  <c r="P107"/>
  <c r="M108"/>
  <c r="N108"/>
  <c r="O108"/>
  <c r="P108"/>
  <c r="M109"/>
  <c r="N109"/>
  <c r="O109"/>
  <c r="P109"/>
  <c r="M110"/>
  <c r="N110"/>
  <c r="O110"/>
  <c r="P110"/>
  <c r="M111"/>
  <c r="N111"/>
  <c r="O111"/>
  <c r="P111"/>
  <c r="M112"/>
  <c r="N112"/>
  <c r="O112"/>
  <c r="P112"/>
  <c r="M113"/>
  <c r="N113"/>
  <c r="O113"/>
  <c r="P113"/>
  <c r="M114"/>
  <c r="N114"/>
  <c r="O114"/>
  <c r="P114"/>
  <c r="M115"/>
  <c r="N115"/>
  <c r="O115"/>
  <c r="P115"/>
  <c r="M116"/>
  <c r="N116"/>
  <c r="O116"/>
  <c r="P116"/>
  <c r="M117"/>
  <c r="N117"/>
  <c r="O117"/>
  <c r="P117"/>
  <c r="M118"/>
  <c r="N118"/>
  <c r="O118"/>
  <c r="P118"/>
  <c r="M119"/>
  <c r="N119"/>
  <c r="O119"/>
  <c r="P119"/>
  <c r="M120"/>
  <c r="N120"/>
  <c r="O120"/>
  <c r="P120"/>
  <c r="M121"/>
  <c r="N121"/>
  <c r="O121"/>
  <c r="P121"/>
  <c r="M122"/>
  <c r="N122"/>
  <c r="O122"/>
  <c r="P122"/>
  <c r="M123"/>
  <c r="N123"/>
  <c r="O123"/>
  <c r="P123"/>
  <c r="M124"/>
  <c r="N124"/>
  <c r="O124"/>
  <c r="P124"/>
  <c r="M125"/>
  <c r="N125"/>
  <c r="O125"/>
  <c r="P125"/>
  <c r="M126"/>
  <c r="N126"/>
  <c r="O126"/>
  <c r="P126"/>
  <c r="M127"/>
  <c r="N127"/>
  <c r="O127"/>
  <c r="P127"/>
  <c r="M128"/>
  <c r="N128"/>
  <c r="O128"/>
  <c r="P128"/>
  <c r="M129"/>
  <c r="N129"/>
  <c r="O129"/>
  <c r="P129"/>
  <c r="M130"/>
  <c r="N130"/>
  <c r="O130"/>
  <c r="P130"/>
  <c r="M131"/>
  <c r="N131"/>
  <c r="O131"/>
  <c r="P131"/>
  <c r="M132"/>
  <c r="N132"/>
  <c r="O132"/>
  <c r="P132"/>
  <c r="M133"/>
  <c r="N133"/>
  <c r="O133"/>
  <c r="P133"/>
  <c r="M134"/>
  <c r="N134"/>
  <c r="O134"/>
  <c r="P134"/>
  <c r="M135"/>
  <c r="N135"/>
  <c r="O135"/>
  <c r="P135"/>
  <c r="M136"/>
  <c r="N136"/>
  <c r="O136"/>
  <c r="P136"/>
  <c r="M137"/>
  <c r="N137"/>
  <c r="O137"/>
  <c r="P137"/>
  <c r="M138"/>
  <c r="N138"/>
  <c r="O138"/>
  <c r="P138"/>
  <c r="M139"/>
  <c r="N139"/>
  <c r="O139"/>
  <c r="P139"/>
  <c r="M140"/>
  <c r="N140"/>
  <c r="O140"/>
  <c r="P140"/>
  <c r="M141"/>
  <c r="N141"/>
  <c r="O141"/>
  <c r="P141"/>
  <c r="M142"/>
  <c r="N142"/>
  <c r="O142"/>
  <c r="P142"/>
  <c r="M143"/>
  <c r="N143"/>
  <c r="O143"/>
  <c r="P143"/>
  <c r="M144"/>
  <c r="N144"/>
  <c r="O144"/>
  <c r="P144"/>
  <c r="M145"/>
  <c r="N145"/>
  <c r="O145"/>
  <c r="P145"/>
  <c r="M146"/>
  <c r="N146"/>
  <c r="O146"/>
  <c r="P146"/>
  <c r="M147"/>
  <c r="N147"/>
  <c r="O147"/>
  <c r="P147"/>
  <c r="M148"/>
  <c r="N148"/>
  <c r="O148"/>
  <c r="P148"/>
  <c r="M149"/>
  <c r="N149"/>
  <c r="O149"/>
  <c r="P149"/>
  <c r="M150"/>
  <c r="N150"/>
  <c r="O150"/>
  <c r="P150"/>
  <c r="M151"/>
  <c r="N151"/>
  <c r="O151"/>
  <c r="P151"/>
  <c r="M152"/>
  <c r="N152"/>
  <c r="O152"/>
  <c r="P152"/>
  <c r="M153"/>
  <c r="N153"/>
  <c r="O153"/>
  <c r="P153"/>
  <c r="M154"/>
  <c r="N154"/>
  <c r="O154"/>
  <c r="P154"/>
  <c r="M64"/>
  <c r="N64"/>
  <c r="O64"/>
  <c r="P64"/>
  <c r="P65"/>
  <c r="M65"/>
  <c r="N65"/>
  <c r="O65"/>
  <c r="P4" l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3"/>
  <c r="M379" a="1"/>
  <c r="M380" s="1"/>
  <c r="N375" a="1"/>
  <c r="O375" s="1"/>
  <c r="N375"/>
  <c r="N376"/>
  <c r="N377"/>
  <c r="N378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155"/>
  <c r="K155"/>
  <c r="I126"/>
  <c r="J388" a="1"/>
  <c r="J388" s="1"/>
  <c r="J373" a="1"/>
  <c r="K374" s="1"/>
  <c r="J373"/>
  <c r="K375"/>
  <c r="L375"/>
  <c r="H7"/>
  <c r="H70"/>
  <c r="H102"/>
  <c r="G150"/>
  <c r="F154"/>
  <c r="E70"/>
  <c r="E74"/>
  <c r="E82"/>
  <c r="E87"/>
  <c r="E94"/>
  <c r="E102"/>
  <c r="E106"/>
  <c r="E114"/>
  <c r="E126"/>
  <c r="E138"/>
  <c r="E151"/>
  <c r="F10"/>
  <c r="E6"/>
  <c r="E22"/>
  <c r="E55"/>
  <c r="D64"/>
  <c r="E64" s="1"/>
  <c r="D3"/>
  <c r="E4"/>
  <c r="D66"/>
  <c r="H66" s="1"/>
  <c r="D67"/>
  <c r="D68"/>
  <c r="F68" s="1"/>
  <c r="D69"/>
  <c r="E69" s="1"/>
  <c r="D70"/>
  <c r="F70" s="1"/>
  <c r="D71"/>
  <c r="E71" s="1"/>
  <c r="D72"/>
  <c r="F72" s="1"/>
  <c r="D73"/>
  <c r="E73" s="1"/>
  <c r="D74"/>
  <c r="F74" s="1"/>
  <c r="D75"/>
  <c r="D76"/>
  <c r="G76" s="1"/>
  <c r="D77"/>
  <c r="D78"/>
  <c r="H78" s="1"/>
  <c r="D79"/>
  <c r="D80"/>
  <c r="F80" s="1"/>
  <c r="D81"/>
  <c r="H81" s="1"/>
  <c r="D82"/>
  <c r="H82" s="1"/>
  <c r="D83"/>
  <c r="D84"/>
  <c r="D85"/>
  <c r="E85" s="1"/>
  <c r="D86"/>
  <c r="F86" s="1"/>
  <c r="D87"/>
  <c r="D88"/>
  <c r="F88" s="1"/>
  <c r="D89"/>
  <c r="D90"/>
  <c r="F90" s="1"/>
  <c r="D91"/>
  <c r="D92"/>
  <c r="G92" s="1"/>
  <c r="D93"/>
  <c r="D94"/>
  <c r="H94" s="1"/>
  <c r="D95"/>
  <c r="D96"/>
  <c r="D97"/>
  <c r="H97" s="1"/>
  <c r="D98"/>
  <c r="H98" s="1"/>
  <c r="D99"/>
  <c r="D100"/>
  <c r="F100" s="1"/>
  <c r="D101"/>
  <c r="D102"/>
  <c r="F102" s="1"/>
  <c r="D103"/>
  <c r="E103" s="1"/>
  <c r="D104"/>
  <c r="D105"/>
  <c r="E105" s="1"/>
  <c r="D106"/>
  <c r="F106" s="1"/>
  <c r="D107"/>
  <c r="D108"/>
  <c r="D109"/>
  <c r="D110"/>
  <c r="H110" s="1"/>
  <c r="D111"/>
  <c r="D112"/>
  <c r="D113"/>
  <c r="G113" s="1"/>
  <c r="D114"/>
  <c r="H114" s="1"/>
  <c r="D115"/>
  <c r="D116"/>
  <c r="F116" s="1"/>
  <c r="D117"/>
  <c r="D118"/>
  <c r="F118" s="1"/>
  <c r="D119"/>
  <c r="E119" s="1"/>
  <c r="D120"/>
  <c r="D121"/>
  <c r="E121" s="1"/>
  <c r="D122"/>
  <c r="F122" s="1"/>
  <c r="D123"/>
  <c r="D124"/>
  <c r="F124" s="1"/>
  <c r="D125"/>
  <c r="E125" s="1"/>
  <c r="D126"/>
  <c r="H126" s="1"/>
  <c r="D127"/>
  <c r="D128"/>
  <c r="D129"/>
  <c r="D130"/>
  <c r="H130" s="1"/>
  <c r="D131"/>
  <c r="D132"/>
  <c r="F132" s="1"/>
  <c r="D133"/>
  <c r="F133" s="1"/>
  <c r="D134"/>
  <c r="F134" s="1"/>
  <c r="D135"/>
  <c r="E135" s="1"/>
  <c r="D136"/>
  <c r="D137"/>
  <c r="E137" s="1"/>
  <c r="D138"/>
  <c r="F138" s="1"/>
  <c r="D139"/>
  <c r="D140"/>
  <c r="J140" s="1"/>
  <c r="D141"/>
  <c r="D142"/>
  <c r="H142" s="1"/>
  <c r="D143"/>
  <c r="D144"/>
  <c r="D145"/>
  <c r="H145" s="1"/>
  <c r="D146"/>
  <c r="H146" s="1"/>
  <c r="D147"/>
  <c r="D148"/>
  <c r="F148" s="1"/>
  <c r="D149"/>
  <c r="F149" s="1"/>
  <c r="D150"/>
  <c r="H150" s="1"/>
  <c r="D151"/>
  <c r="D152"/>
  <c r="D153"/>
  <c r="D154"/>
  <c r="G154" s="1"/>
  <c r="D65"/>
  <c r="A65"/>
  <c r="D5"/>
  <c r="D6"/>
  <c r="I6" s="1"/>
  <c r="D7"/>
  <c r="D8"/>
  <c r="D9"/>
  <c r="D10"/>
  <c r="I10" s="1"/>
  <c r="D11"/>
  <c r="E11" s="1"/>
  <c r="D12"/>
  <c r="K12" s="1"/>
  <c r="D13"/>
  <c r="D14"/>
  <c r="F14" s="1"/>
  <c r="D15"/>
  <c r="D16"/>
  <c r="D17"/>
  <c r="D18"/>
  <c r="I18" s="1"/>
  <c r="D19"/>
  <c r="E19" s="1"/>
  <c r="D20"/>
  <c r="D21"/>
  <c r="D22"/>
  <c r="I22" s="1"/>
  <c r="D23"/>
  <c r="D24"/>
  <c r="D25"/>
  <c r="D26"/>
  <c r="I26" s="1"/>
  <c r="D27"/>
  <c r="D28"/>
  <c r="D29"/>
  <c r="D30"/>
  <c r="E30" s="1"/>
  <c r="D31"/>
  <c r="E31" s="1"/>
  <c r="D32"/>
  <c r="D33"/>
  <c r="D34"/>
  <c r="D35"/>
  <c r="D36"/>
  <c r="D37"/>
  <c r="D38"/>
  <c r="F38" s="1"/>
  <c r="D39"/>
  <c r="D40"/>
  <c r="L40" s="1"/>
  <c r="D41"/>
  <c r="D42"/>
  <c r="D43"/>
  <c r="E43" s="1"/>
  <c r="D44"/>
  <c r="D45"/>
  <c r="D46"/>
  <c r="D47"/>
  <c r="E47" s="1"/>
  <c r="D48"/>
  <c r="D49"/>
  <c r="D50"/>
  <c r="D51"/>
  <c r="D52"/>
  <c r="D53"/>
  <c r="D54"/>
  <c r="D55"/>
  <c r="D56"/>
  <c r="I56" s="1"/>
  <c r="D57"/>
  <c r="D58"/>
  <c r="D59"/>
  <c r="E59" s="1"/>
  <c r="D60"/>
  <c r="D61"/>
  <c r="D62"/>
  <c r="I62" s="1"/>
  <c r="D63"/>
  <c r="D4"/>
  <c r="A4"/>
  <c r="M379" l="1"/>
  <c r="M381"/>
  <c r="M382"/>
  <c r="Q378"/>
  <c r="Q377"/>
  <c r="Q375"/>
  <c r="P378"/>
  <c r="P377"/>
  <c r="P376"/>
  <c r="P375"/>
  <c r="Q376"/>
  <c r="O378"/>
  <c r="O377"/>
  <c r="O376"/>
  <c r="E14"/>
  <c r="F22"/>
  <c r="E146"/>
  <c r="E134"/>
  <c r="F146"/>
  <c r="H134"/>
  <c r="E154"/>
  <c r="E142"/>
  <c r="E130"/>
  <c r="E118"/>
  <c r="E90"/>
  <c r="E78"/>
  <c r="E66"/>
  <c r="H118"/>
  <c r="H23"/>
  <c r="F26"/>
  <c r="F6"/>
  <c r="E150"/>
  <c r="E122"/>
  <c r="E110"/>
  <c r="E98"/>
  <c r="E86"/>
  <c r="F150"/>
  <c r="H86"/>
  <c r="H54"/>
  <c r="I57"/>
  <c r="L57"/>
  <c r="K57"/>
  <c r="J57"/>
  <c r="H38"/>
  <c r="I41"/>
  <c r="L41"/>
  <c r="K41"/>
  <c r="J41"/>
  <c r="H22"/>
  <c r="I25"/>
  <c r="L25"/>
  <c r="K25"/>
  <c r="J25"/>
  <c r="H10"/>
  <c r="I13"/>
  <c r="L13"/>
  <c r="K13"/>
  <c r="J13"/>
  <c r="J153"/>
  <c r="K153"/>
  <c r="I153"/>
  <c r="L153"/>
  <c r="G153"/>
  <c r="H153"/>
  <c r="J141"/>
  <c r="K141"/>
  <c r="L141"/>
  <c r="I141"/>
  <c r="H141"/>
  <c r="G141"/>
  <c r="J129"/>
  <c r="K129"/>
  <c r="I129"/>
  <c r="J117"/>
  <c r="K117"/>
  <c r="L117"/>
  <c r="I117"/>
  <c r="H117"/>
  <c r="G117"/>
  <c r="F117"/>
  <c r="J109"/>
  <c r="K109"/>
  <c r="L109"/>
  <c r="I109"/>
  <c r="H109"/>
  <c r="G109"/>
  <c r="F109"/>
  <c r="J101"/>
  <c r="K101"/>
  <c r="L101"/>
  <c r="H101"/>
  <c r="G101"/>
  <c r="F101"/>
  <c r="J89"/>
  <c r="K89"/>
  <c r="L89"/>
  <c r="I89"/>
  <c r="F89"/>
  <c r="H89"/>
  <c r="G89"/>
  <c r="J60"/>
  <c r="I60"/>
  <c r="L60"/>
  <c r="J52"/>
  <c r="L52"/>
  <c r="I52"/>
  <c r="K52"/>
  <c r="J44"/>
  <c r="I44"/>
  <c r="L44"/>
  <c r="J36"/>
  <c r="I36"/>
  <c r="L36"/>
  <c r="K36"/>
  <c r="J28"/>
  <c r="I28"/>
  <c r="L28"/>
  <c r="J24"/>
  <c r="I24"/>
  <c r="K24"/>
  <c r="J16"/>
  <c r="I16"/>
  <c r="H13"/>
  <c r="K16"/>
  <c r="L16"/>
  <c r="J8"/>
  <c r="I8"/>
  <c r="K8"/>
  <c r="L152"/>
  <c r="K152"/>
  <c r="J152"/>
  <c r="H152"/>
  <c r="E152"/>
  <c r="I152"/>
  <c r="G152"/>
  <c r="L144"/>
  <c r="K144"/>
  <c r="H144"/>
  <c r="J144"/>
  <c r="G144"/>
  <c r="E144"/>
  <c r="L136"/>
  <c r="K136"/>
  <c r="J136"/>
  <c r="H136"/>
  <c r="E136"/>
  <c r="G136"/>
  <c r="I136"/>
  <c r="L128"/>
  <c r="I128"/>
  <c r="K128"/>
  <c r="H128"/>
  <c r="J128"/>
  <c r="G128"/>
  <c r="E128"/>
  <c r="L120"/>
  <c r="I120"/>
  <c r="K120"/>
  <c r="J120"/>
  <c r="H120"/>
  <c r="E120"/>
  <c r="G120"/>
  <c r="L112"/>
  <c r="I112"/>
  <c r="K112"/>
  <c r="H112"/>
  <c r="J112"/>
  <c r="G112"/>
  <c r="E112"/>
  <c r="L104"/>
  <c r="I104"/>
  <c r="K104"/>
  <c r="J104"/>
  <c r="H104"/>
  <c r="E104"/>
  <c r="G104"/>
  <c r="L96"/>
  <c r="I96"/>
  <c r="K96"/>
  <c r="H96"/>
  <c r="J96"/>
  <c r="G96"/>
  <c r="E96"/>
  <c r="L84"/>
  <c r="I84"/>
  <c r="K84"/>
  <c r="H84"/>
  <c r="J84"/>
  <c r="E84"/>
  <c r="G84"/>
  <c r="L3"/>
  <c r="F3"/>
  <c r="J3"/>
  <c r="G3"/>
  <c r="K3"/>
  <c r="I3"/>
  <c r="F63"/>
  <c r="L63"/>
  <c r="K63"/>
  <c r="H60"/>
  <c r="E63"/>
  <c r="I63"/>
  <c r="G63"/>
  <c r="F59"/>
  <c r="L59"/>
  <c r="K59"/>
  <c r="H56"/>
  <c r="J59"/>
  <c r="I59"/>
  <c r="G59"/>
  <c r="F55"/>
  <c r="L55"/>
  <c r="K55"/>
  <c r="I55"/>
  <c r="H52"/>
  <c r="J55"/>
  <c r="F51"/>
  <c r="L51"/>
  <c r="K51"/>
  <c r="J51"/>
  <c r="H48"/>
  <c r="G51"/>
  <c r="F47"/>
  <c r="L47"/>
  <c r="K47"/>
  <c r="H44"/>
  <c r="I47"/>
  <c r="F43"/>
  <c r="L43"/>
  <c r="K43"/>
  <c r="J43"/>
  <c r="H40"/>
  <c r="I43"/>
  <c r="G43"/>
  <c r="F39"/>
  <c r="L39"/>
  <c r="K39"/>
  <c r="I39"/>
  <c r="H36"/>
  <c r="J39"/>
  <c r="F35"/>
  <c r="L35"/>
  <c r="K35"/>
  <c r="G35"/>
  <c r="E35"/>
  <c r="J35"/>
  <c r="I35"/>
  <c r="H32"/>
  <c r="F31"/>
  <c r="L31"/>
  <c r="K31"/>
  <c r="H28"/>
  <c r="I31"/>
  <c r="F27"/>
  <c r="L27"/>
  <c r="K27"/>
  <c r="I27"/>
  <c r="J27"/>
  <c r="E27"/>
  <c r="H24"/>
  <c r="G27"/>
  <c r="F23"/>
  <c r="L23"/>
  <c r="K23"/>
  <c r="G23"/>
  <c r="I23"/>
  <c r="H20"/>
  <c r="J23"/>
  <c r="F19"/>
  <c r="L19"/>
  <c r="K19"/>
  <c r="H16"/>
  <c r="I19"/>
  <c r="J19"/>
  <c r="G19"/>
  <c r="F15"/>
  <c r="L15"/>
  <c r="K15"/>
  <c r="I15"/>
  <c r="H12"/>
  <c r="F11"/>
  <c r="L11"/>
  <c r="K11"/>
  <c r="G11"/>
  <c r="I11"/>
  <c r="J11"/>
  <c r="H8"/>
  <c r="F7"/>
  <c r="L7"/>
  <c r="K7"/>
  <c r="H4"/>
  <c r="I7"/>
  <c r="G7"/>
  <c r="E7"/>
  <c r="J7"/>
  <c r="J65"/>
  <c r="K65"/>
  <c r="H62"/>
  <c r="F65"/>
  <c r="I65"/>
  <c r="G65"/>
  <c r="J151"/>
  <c r="L151"/>
  <c r="I151"/>
  <c r="K151"/>
  <c r="F151"/>
  <c r="H151"/>
  <c r="G151"/>
  <c r="J147"/>
  <c r="L147"/>
  <c r="K147"/>
  <c r="I147"/>
  <c r="F147"/>
  <c r="G147"/>
  <c r="H147"/>
  <c r="J143"/>
  <c r="L143"/>
  <c r="I143"/>
  <c r="K143"/>
  <c r="H143"/>
  <c r="F143"/>
  <c r="G143"/>
  <c r="J139"/>
  <c r="L139"/>
  <c r="I139"/>
  <c r="K139"/>
  <c r="G139"/>
  <c r="F139"/>
  <c r="J135"/>
  <c r="L135"/>
  <c r="I135"/>
  <c r="F135"/>
  <c r="H135"/>
  <c r="K135"/>
  <c r="J131"/>
  <c r="L131"/>
  <c r="K131"/>
  <c r="F131"/>
  <c r="I131"/>
  <c r="G131"/>
  <c r="H131"/>
  <c r="J127"/>
  <c r="L127"/>
  <c r="I127"/>
  <c r="K127"/>
  <c r="H127"/>
  <c r="F127"/>
  <c r="G127"/>
  <c r="J123"/>
  <c r="L123"/>
  <c r="K123"/>
  <c r="I123"/>
  <c r="G123"/>
  <c r="F123"/>
  <c r="J119"/>
  <c r="L119"/>
  <c r="I119"/>
  <c r="F119"/>
  <c r="K119"/>
  <c r="H119"/>
  <c r="J115"/>
  <c r="L115"/>
  <c r="K115"/>
  <c r="F115"/>
  <c r="G115"/>
  <c r="I115"/>
  <c r="H115"/>
  <c r="J111"/>
  <c r="L111"/>
  <c r="I111"/>
  <c r="K111"/>
  <c r="H111"/>
  <c r="F111"/>
  <c r="G111"/>
  <c r="J107"/>
  <c r="L107"/>
  <c r="I107"/>
  <c r="K107"/>
  <c r="G107"/>
  <c r="F107"/>
  <c r="J103"/>
  <c r="L103"/>
  <c r="I103"/>
  <c r="F103"/>
  <c r="H103"/>
  <c r="J99"/>
  <c r="L99"/>
  <c r="K99"/>
  <c r="I99"/>
  <c r="F99"/>
  <c r="G99"/>
  <c r="H99"/>
  <c r="J95"/>
  <c r="L95"/>
  <c r="I95"/>
  <c r="K95"/>
  <c r="H95"/>
  <c r="F95"/>
  <c r="G95"/>
  <c r="J91"/>
  <c r="L91"/>
  <c r="I91"/>
  <c r="K91"/>
  <c r="G91"/>
  <c r="F91"/>
  <c r="J87"/>
  <c r="L87"/>
  <c r="I87"/>
  <c r="K87"/>
  <c r="F87"/>
  <c r="H87"/>
  <c r="J83"/>
  <c r="L83"/>
  <c r="I83"/>
  <c r="K83"/>
  <c r="F83"/>
  <c r="G83"/>
  <c r="H83"/>
  <c r="J79"/>
  <c r="L79"/>
  <c r="I79"/>
  <c r="K79"/>
  <c r="H79"/>
  <c r="F79"/>
  <c r="G79"/>
  <c r="J75"/>
  <c r="L75"/>
  <c r="I75"/>
  <c r="K75"/>
  <c r="G75"/>
  <c r="F75"/>
  <c r="J71"/>
  <c r="L71"/>
  <c r="I71"/>
  <c r="F71"/>
  <c r="H71"/>
  <c r="K71"/>
  <c r="J67"/>
  <c r="L67"/>
  <c r="I67"/>
  <c r="K67"/>
  <c r="F67"/>
  <c r="G67"/>
  <c r="H67"/>
  <c r="J64"/>
  <c r="L64"/>
  <c r="H64"/>
  <c r="K64"/>
  <c r="I64"/>
  <c r="G64"/>
  <c r="E51"/>
  <c r="E39"/>
  <c r="E15"/>
  <c r="F62"/>
  <c r="E149"/>
  <c r="E143"/>
  <c r="E133"/>
  <c r="E127"/>
  <c r="E117"/>
  <c r="E111"/>
  <c r="E101"/>
  <c r="E95"/>
  <c r="E79"/>
  <c r="F144"/>
  <c r="F136"/>
  <c r="F128"/>
  <c r="F120"/>
  <c r="F104"/>
  <c r="G145"/>
  <c r="G124"/>
  <c r="G103"/>
  <c r="G81"/>
  <c r="H129"/>
  <c r="H107"/>
  <c r="E3"/>
  <c r="G39"/>
  <c r="I40"/>
  <c r="J47"/>
  <c r="K44"/>
  <c r="K103"/>
  <c r="H50"/>
  <c r="I53"/>
  <c r="L53"/>
  <c r="K53"/>
  <c r="J53"/>
  <c r="H34"/>
  <c r="I37"/>
  <c r="L37"/>
  <c r="K37"/>
  <c r="J37"/>
  <c r="H14"/>
  <c r="I17"/>
  <c r="L17"/>
  <c r="K17"/>
  <c r="J17"/>
  <c r="G62"/>
  <c r="J62"/>
  <c r="L62"/>
  <c r="K62"/>
  <c r="G58"/>
  <c r="J58"/>
  <c r="L58"/>
  <c r="K58"/>
  <c r="I58"/>
  <c r="H55"/>
  <c r="G54"/>
  <c r="J54"/>
  <c r="H51"/>
  <c r="L54"/>
  <c r="K54"/>
  <c r="E54"/>
  <c r="I54"/>
  <c r="G50"/>
  <c r="J50"/>
  <c r="L50"/>
  <c r="K50"/>
  <c r="I50"/>
  <c r="F50"/>
  <c r="G46"/>
  <c r="J46"/>
  <c r="L46"/>
  <c r="K46"/>
  <c r="E46"/>
  <c r="G42"/>
  <c r="J42"/>
  <c r="H39"/>
  <c r="L42"/>
  <c r="K42"/>
  <c r="I42"/>
  <c r="G38"/>
  <c r="J38"/>
  <c r="L38"/>
  <c r="K38"/>
  <c r="I38"/>
  <c r="H35"/>
  <c r="G34"/>
  <c r="J34"/>
  <c r="L34"/>
  <c r="K34"/>
  <c r="F34"/>
  <c r="G30"/>
  <c r="J30"/>
  <c r="L30"/>
  <c r="K30"/>
  <c r="I30"/>
  <c r="E62"/>
  <c r="E50"/>
  <c r="E38"/>
  <c r="E23"/>
  <c r="F54"/>
  <c r="F30"/>
  <c r="E153"/>
  <c r="E147"/>
  <c r="E131"/>
  <c r="E115"/>
  <c r="E99"/>
  <c r="E89"/>
  <c r="E83"/>
  <c r="E67"/>
  <c r="F153"/>
  <c r="F141"/>
  <c r="F125"/>
  <c r="F84"/>
  <c r="G140"/>
  <c r="G119"/>
  <c r="G97"/>
  <c r="H123"/>
  <c r="H61"/>
  <c r="G31"/>
  <c r="F64"/>
  <c r="I34"/>
  <c r="J31"/>
  <c r="K28"/>
  <c r="L24"/>
  <c r="I101"/>
  <c r="L129"/>
  <c r="H42"/>
  <c r="I45"/>
  <c r="L45"/>
  <c r="K45"/>
  <c r="J45"/>
  <c r="H26"/>
  <c r="I29"/>
  <c r="L29"/>
  <c r="K29"/>
  <c r="J29"/>
  <c r="H6"/>
  <c r="I9"/>
  <c r="L9"/>
  <c r="K9"/>
  <c r="J9"/>
  <c r="J145"/>
  <c r="K145"/>
  <c r="I145"/>
  <c r="L145"/>
  <c r="J133"/>
  <c r="K133"/>
  <c r="L133"/>
  <c r="I133"/>
  <c r="H133"/>
  <c r="G133"/>
  <c r="J121"/>
  <c r="K121"/>
  <c r="L121"/>
  <c r="I121"/>
  <c r="H121"/>
  <c r="G121"/>
  <c r="J105"/>
  <c r="K105"/>
  <c r="L105"/>
  <c r="I105"/>
  <c r="F105"/>
  <c r="H105"/>
  <c r="G105"/>
  <c r="J93"/>
  <c r="K93"/>
  <c r="L93"/>
  <c r="I93"/>
  <c r="H93"/>
  <c r="G93"/>
  <c r="F93"/>
  <c r="J85"/>
  <c r="K85"/>
  <c r="L85"/>
  <c r="I85"/>
  <c r="H85"/>
  <c r="G85"/>
  <c r="F85"/>
  <c r="J81"/>
  <c r="K81"/>
  <c r="L81"/>
  <c r="F81"/>
  <c r="I81"/>
  <c r="J77"/>
  <c r="K77"/>
  <c r="L77"/>
  <c r="I77"/>
  <c r="H77"/>
  <c r="G77"/>
  <c r="F77"/>
  <c r="J73"/>
  <c r="K73"/>
  <c r="L73"/>
  <c r="I73"/>
  <c r="F73"/>
  <c r="H73"/>
  <c r="G73"/>
  <c r="J69"/>
  <c r="K69"/>
  <c r="L69"/>
  <c r="I69"/>
  <c r="H69"/>
  <c r="G69"/>
  <c r="F69"/>
  <c r="E34"/>
  <c r="F46"/>
  <c r="E141"/>
  <c r="E109"/>
  <c r="E93"/>
  <c r="E77"/>
  <c r="F152"/>
  <c r="F140"/>
  <c r="F112"/>
  <c r="F96"/>
  <c r="G135"/>
  <c r="G71"/>
  <c r="H139"/>
  <c r="H75"/>
  <c r="G55"/>
  <c r="I51"/>
  <c r="J15"/>
  <c r="L8"/>
  <c r="L65"/>
  <c r="H58"/>
  <c r="I61"/>
  <c r="L61"/>
  <c r="K61"/>
  <c r="J61"/>
  <c r="H46"/>
  <c r="I49"/>
  <c r="L49"/>
  <c r="K49"/>
  <c r="J49"/>
  <c r="H30"/>
  <c r="I33"/>
  <c r="L33"/>
  <c r="K33"/>
  <c r="J33"/>
  <c r="H18"/>
  <c r="I21"/>
  <c r="L21"/>
  <c r="K21"/>
  <c r="J21"/>
  <c r="F5"/>
  <c r="I5"/>
  <c r="L5"/>
  <c r="K5"/>
  <c r="J5"/>
  <c r="J149"/>
  <c r="K149"/>
  <c r="L149"/>
  <c r="I149"/>
  <c r="H149"/>
  <c r="G149"/>
  <c r="J137"/>
  <c r="K137"/>
  <c r="I137"/>
  <c r="L137"/>
  <c r="H137"/>
  <c r="G137"/>
  <c r="J125"/>
  <c r="K125"/>
  <c r="L125"/>
  <c r="I125"/>
  <c r="H125"/>
  <c r="G125"/>
  <c r="J113"/>
  <c r="K113"/>
  <c r="I113"/>
  <c r="L113"/>
  <c r="F113"/>
  <c r="J97"/>
  <c r="K97"/>
  <c r="I97"/>
  <c r="F97"/>
  <c r="L97"/>
  <c r="J4"/>
  <c r="I4"/>
  <c r="L4"/>
  <c r="F4"/>
  <c r="K4"/>
  <c r="G4"/>
  <c r="J56"/>
  <c r="K56"/>
  <c r="H45"/>
  <c r="J48"/>
  <c r="K48"/>
  <c r="L48"/>
  <c r="I48"/>
  <c r="J40"/>
  <c r="K40"/>
  <c r="J32"/>
  <c r="I32"/>
  <c r="H29"/>
  <c r="K32"/>
  <c r="L32"/>
  <c r="J20"/>
  <c r="I20"/>
  <c r="L20"/>
  <c r="K20"/>
  <c r="J12"/>
  <c r="I12"/>
  <c r="L12"/>
  <c r="L148"/>
  <c r="K148"/>
  <c r="H148"/>
  <c r="J148"/>
  <c r="E148"/>
  <c r="I148"/>
  <c r="G148"/>
  <c r="L140"/>
  <c r="K140"/>
  <c r="H140"/>
  <c r="I140"/>
  <c r="E140"/>
  <c r="L132"/>
  <c r="I132"/>
  <c r="K132"/>
  <c r="H132"/>
  <c r="J132"/>
  <c r="E132"/>
  <c r="G132"/>
  <c r="L124"/>
  <c r="I124"/>
  <c r="K124"/>
  <c r="H124"/>
  <c r="J124"/>
  <c r="E124"/>
  <c r="L116"/>
  <c r="I116"/>
  <c r="K116"/>
  <c r="H116"/>
  <c r="J116"/>
  <c r="E116"/>
  <c r="G116"/>
  <c r="L108"/>
  <c r="I108"/>
  <c r="K108"/>
  <c r="H108"/>
  <c r="E108"/>
  <c r="J108"/>
  <c r="L100"/>
  <c r="I100"/>
  <c r="K100"/>
  <c r="H100"/>
  <c r="J100"/>
  <c r="E100"/>
  <c r="G100"/>
  <c r="L92"/>
  <c r="I92"/>
  <c r="K92"/>
  <c r="H92"/>
  <c r="E92"/>
  <c r="J92"/>
  <c r="L88"/>
  <c r="I88"/>
  <c r="K88"/>
  <c r="J88"/>
  <c r="H88"/>
  <c r="E88"/>
  <c r="G88"/>
  <c r="L80"/>
  <c r="I80"/>
  <c r="K80"/>
  <c r="H80"/>
  <c r="J80"/>
  <c r="G80"/>
  <c r="E80"/>
  <c r="L76"/>
  <c r="I76"/>
  <c r="K76"/>
  <c r="H76"/>
  <c r="E76"/>
  <c r="L72"/>
  <c r="I72"/>
  <c r="K72"/>
  <c r="J72"/>
  <c r="H72"/>
  <c r="E72"/>
  <c r="G72"/>
  <c r="L68"/>
  <c r="I68"/>
  <c r="K68"/>
  <c r="H68"/>
  <c r="J68"/>
  <c r="E68"/>
  <c r="G68"/>
  <c r="F42"/>
  <c r="E145"/>
  <c r="E139"/>
  <c r="E129"/>
  <c r="E123"/>
  <c r="E113"/>
  <c r="E107"/>
  <c r="E97"/>
  <c r="E91"/>
  <c r="E81"/>
  <c r="E75"/>
  <c r="E65"/>
  <c r="F145"/>
  <c r="F137"/>
  <c r="F129"/>
  <c r="F121"/>
  <c r="F108"/>
  <c r="F92"/>
  <c r="F76"/>
  <c r="G129"/>
  <c r="G108"/>
  <c r="G87"/>
  <c r="H65"/>
  <c r="H113"/>
  <c r="H91"/>
  <c r="G47"/>
  <c r="G15"/>
  <c r="I46"/>
  <c r="J63"/>
  <c r="K60"/>
  <c r="L56"/>
  <c r="I144"/>
  <c r="J76"/>
  <c r="F142"/>
  <c r="F130"/>
  <c r="F126"/>
  <c r="F114"/>
  <c r="F110"/>
  <c r="F98"/>
  <c r="F94"/>
  <c r="F82"/>
  <c r="F78"/>
  <c r="F66"/>
  <c r="H63"/>
  <c r="H19"/>
  <c r="G26"/>
  <c r="J26"/>
  <c r="L26"/>
  <c r="K26"/>
  <c r="G22"/>
  <c r="J22"/>
  <c r="L22"/>
  <c r="K22"/>
  <c r="G18"/>
  <c r="J18"/>
  <c r="L18"/>
  <c r="K18"/>
  <c r="G14"/>
  <c r="J14"/>
  <c r="L14"/>
  <c r="K14"/>
  <c r="G10"/>
  <c r="J10"/>
  <c r="L10"/>
  <c r="K10"/>
  <c r="J6"/>
  <c r="L6"/>
  <c r="K6"/>
  <c r="K154"/>
  <c r="J154"/>
  <c r="K150"/>
  <c r="L150"/>
  <c r="J150"/>
  <c r="I150"/>
  <c r="K146"/>
  <c r="L146"/>
  <c r="J146"/>
  <c r="G146"/>
  <c r="I146"/>
  <c r="K142"/>
  <c r="L142"/>
  <c r="J142"/>
  <c r="G142"/>
  <c r="I142"/>
  <c r="K138"/>
  <c r="L138"/>
  <c r="J138"/>
  <c r="G138"/>
  <c r="I138"/>
  <c r="K134"/>
  <c r="L134"/>
  <c r="J134"/>
  <c r="G134"/>
  <c r="I134"/>
  <c r="K130"/>
  <c r="L130"/>
  <c r="J130"/>
  <c r="I130"/>
  <c r="G130"/>
  <c r="K126"/>
  <c r="L126"/>
  <c r="J126"/>
  <c r="G126"/>
  <c r="K122"/>
  <c r="L122"/>
  <c r="J122"/>
  <c r="G122"/>
  <c r="I122"/>
  <c r="K118"/>
  <c r="L118"/>
  <c r="J118"/>
  <c r="G118"/>
  <c r="I118"/>
  <c r="K114"/>
  <c r="L114"/>
  <c r="J114"/>
  <c r="I114"/>
  <c r="G114"/>
  <c r="K110"/>
  <c r="L110"/>
  <c r="I110"/>
  <c r="J110"/>
  <c r="G110"/>
  <c r="K106"/>
  <c r="L106"/>
  <c r="I106"/>
  <c r="J106"/>
  <c r="G106"/>
  <c r="K102"/>
  <c r="L102"/>
  <c r="I102"/>
  <c r="J102"/>
  <c r="G102"/>
  <c r="K98"/>
  <c r="L98"/>
  <c r="I98"/>
  <c r="J98"/>
  <c r="G98"/>
  <c r="K94"/>
  <c r="L94"/>
  <c r="I94"/>
  <c r="J94"/>
  <c r="G94"/>
  <c r="K90"/>
  <c r="L90"/>
  <c r="I90"/>
  <c r="J90"/>
  <c r="G90"/>
  <c r="K86"/>
  <c r="L86"/>
  <c r="I86"/>
  <c r="J86"/>
  <c r="G86"/>
  <c r="K82"/>
  <c r="L82"/>
  <c r="I82"/>
  <c r="J82"/>
  <c r="G82"/>
  <c r="K78"/>
  <c r="L78"/>
  <c r="I78"/>
  <c r="J78"/>
  <c r="G78"/>
  <c r="K74"/>
  <c r="L74"/>
  <c r="I74"/>
  <c r="J74"/>
  <c r="G74"/>
  <c r="K70"/>
  <c r="L70"/>
  <c r="I70"/>
  <c r="J70"/>
  <c r="G70"/>
  <c r="K66"/>
  <c r="L66"/>
  <c r="I66"/>
  <c r="J66"/>
  <c r="G66"/>
  <c r="E18"/>
  <c r="F18"/>
  <c r="H154"/>
  <c r="H138"/>
  <c r="H122"/>
  <c r="H106"/>
  <c r="H90"/>
  <c r="H74"/>
  <c r="K373"/>
  <c r="I377" s="1" a="1"/>
  <c r="J374"/>
  <c r="I14"/>
  <c r="K390"/>
  <c r="J390"/>
  <c r="L388"/>
  <c r="J389"/>
  <c r="L389"/>
  <c r="K388"/>
  <c r="I392" s="1" a="1"/>
  <c r="L390"/>
  <c r="K389"/>
  <c r="J375"/>
  <c r="L373"/>
  <c r="L374"/>
  <c r="E9"/>
  <c r="F57"/>
  <c r="G33"/>
  <c r="G56"/>
  <c r="E56"/>
  <c r="E41"/>
  <c r="E25"/>
  <c r="G60"/>
  <c r="E60"/>
  <c r="G48"/>
  <c r="E48"/>
  <c r="F48"/>
  <c r="G40"/>
  <c r="E40"/>
  <c r="F40"/>
  <c r="G32"/>
  <c r="E32"/>
  <c r="F32"/>
  <c r="G24"/>
  <c r="E24"/>
  <c r="F24"/>
  <c r="G12"/>
  <c r="E12"/>
  <c r="F12"/>
  <c r="E45"/>
  <c r="E29"/>
  <c r="E13"/>
  <c r="F61"/>
  <c r="F49"/>
  <c r="F25"/>
  <c r="F9"/>
  <c r="G61"/>
  <c r="G45"/>
  <c r="G29"/>
  <c r="G13"/>
  <c r="H9"/>
  <c r="F60"/>
  <c r="G57"/>
  <c r="H53"/>
  <c r="H47"/>
  <c r="G41"/>
  <c r="H37"/>
  <c r="H31"/>
  <c r="G25"/>
  <c r="H21"/>
  <c r="H15"/>
  <c r="G9"/>
  <c r="G5"/>
  <c r="E57"/>
  <c r="G49"/>
  <c r="G17"/>
  <c r="G52"/>
  <c r="E52"/>
  <c r="F52"/>
  <c r="G44"/>
  <c r="E44"/>
  <c r="F44"/>
  <c r="G36"/>
  <c r="E36"/>
  <c r="F36"/>
  <c r="G28"/>
  <c r="E28"/>
  <c r="F28"/>
  <c r="G20"/>
  <c r="E20"/>
  <c r="F20"/>
  <c r="G16"/>
  <c r="E16"/>
  <c r="F16"/>
  <c r="H5"/>
  <c r="G8"/>
  <c r="E8"/>
  <c r="F8"/>
  <c r="E61"/>
  <c r="F56"/>
  <c r="F41"/>
  <c r="F33"/>
  <c r="F17"/>
  <c r="H57"/>
  <c r="H41"/>
  <c r="H25"/>
  <c r="E49"/>
  <c r="E33"/>
  <c r="E17"/>
  <c r="G6"/>
  <c r="H3"/>
  <c r="E58"/>
  <c r="E53"/>
  <c r="E42"/>
  <c r="E37"/>
  <c r="E26"/>
  <c r="E21"/>
  <c r="E10"/>
  <c r="E5"/>
  <c r="F58"/>
  <c r="F53"/>
  <c r="F45"/>
  <c r="F37"/>
  <c r="F29"/>
  <c r="F21"/>
  <c r="F13"/>
  <c r="H59"/>
  <c r="G53"/>
  <c r="H49"/>
  <c r="H43"/>
  <c r="G37"/>
  <c r="H33"/>
  <c r="H27"/>
  <c r="G21"/>
  <c r="H17"/>
  <c r="H11"/>
  <c r="I393" l="1"/>
  <c r="I392"/>
  <c r="I394"/>
  <c r="I377"/>
  <c r="I378"/>
  <c r="I379"/>
</calcChain>
</file>

<file path=xl/sharedStrings.xml><?xml version="1.0" encoding="utf-8"?>
<sst xmlns="http://schemas.openxmlformats.org/spreadsheetml/2006/main" count="31" uniqueCount="18">
  <si>
    <t>θ</t>
  </si>
  <si>
    <r>
      <rPr>
        <sz val="11"/>
        <color theme="1"/>
        <rFont val="Calibri"/>
        <family val="2"/>
      </rPr>
      <t>θ/</t>
    </r>
    <r>
      <rPr>
        <sz val="11"/>
        <color theme="1"/>
        <rFont val="Symbol"/>
        <family val="1"/>
        <charset val="2"/>
      </rPr>
      <t>b</t>
    </r>
  </si>
  <si>
    <t>s</t>
  </si>
  <si>
    <t>v</t>
  </si>
  <si>
    <t>a</t>
  </si>
  <si>
    <t>j</t>
  </si>
  <si>
    <t>θ#</t>
  </si>
  <si>
    <t>Cycloids</t>
  </si>
  <si>
    <t>S</t>
  </si>
  <si>
    <t>3-4-5 Polynomial</t>
  </si>
  <si>
    <t>4-5-6-7 Polynomial</t>
  </si>
  <si>
    <t>Region 1 Solution</t>
  </si>
  <si>
    <t>C3</t>
  </si>
  <si>
    <t>C4</t>
  </si>
  <si>
    <t>C5</t>
  </si>
  <si>
    <t>Region 2 Solution</t>
  </si>
  <si>
    <t>C6</t>
  </si>
  <si>
    <t>C7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</si>
</sst>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00000000"/>
    <numFmt numFmtId="166" formatCode="0.00000000000000"/>
    <numFmt numFmtId="167" formatCode="0.000000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6" borderId="0" xfId="0" applyNumberFormat="1" applyFill="1"/>
    <xf numFmtId="164" fontId="0" fillId="6" borderId="1" xfId="0" applyNumberFormat="1" applyFill="1" applyBorder="1"/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0" xfId="0" applyNumberFormat="1"/>
    <xf numFmtId="166" fontId="0" fillId="0" borderId="1" xfId="0" applyNumberFormat="1" applyBorder="1"/>
    <xf numFmtId="167" fontId="0" fillId="0" borderId="0" xfId="0" applyNumberFormat="1"/>
    <xf numFmtId="165" fontId="0" fillId="0" borderId="1" xfId="0" applyNumberFormat="1" applyBorder="1"/>
    <xf numFmtId="164" fontId="0" fillId="0" borderId="0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Cycloid Displacement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Sheet1!$E$3:$E$364</c:f>
              <c:numCache>
                <c:formatCode>0.0000</c:formatCode>
                <c:ptCount val="362"/>
                <c:pt idx="0">
                  <c:v>0</c:v>
                </c:pt>
                <c:pt idx="1">
                  <c:v>6.0890087640014245E-5</c:v>
                </c:pt>
                <c:pt idx="2">
                  <c:v>4.8632002618621828E-4</c:v>
                </c:pt>
                <c:pt idx="3">
                  <c:v>1.6368356916534182E-3</c:v>
                </c:pt>
                <c:pt idx="4">
                  <c:v>3.8650387690983001E-3</c:v>
                </c:pt>
                <c:pt idx="5">
                  <c:v>7.5117235747713396E-3</c:v>
                </c:pt>
                <c:pt idx="6">
                  <c:v>1.2902143242272179E-2</c:v>
                </c:pt>
                <c:pt idx="7">
                  <c:v>2.0342446181154328E-2</c:v>
                </c:pt>
                <c:pt idx="8">
                  <c:v>3.0116321850884337E-2</c:v>
                </c:pt>
                <c:pt idx="9">
                  <c:v>4.2481892599758042E-2</c:v>
                </c:pt>
                <c:pt idx="10">
                  <c:v>5.7668885622437271E-2</c:v>
                </c:pt>
                <c:pt idx="11">
                  <c:v>7.5876116020731355E-2</c:v>
                </c:pt>
                <c:pt idx="12">
                  <c:v>9.7269308543737221E-2</c:v>
                </c:pt>
                <c:pt idx="13">
                  <c:v>0.12197928187280771</c:v>
                </c:pt>
                <c:pt idx="14">
                  <c:v>0.15010051534470381</c:v>
                </c:pt>
                <c:pt idx="15">
                  <c:v>0.18169011381620931</c:v>
                </c:pt>
                <c:pt idx="16">
                  <c:v>0.21676718201137041</c:v>
                </c:pt>
                <c:pt idx="17">
                  <c:v>0.25531261520614101</c:v>
                </c:pt>
                <c:pt idx="18">
                  <c:v>0.29726930854373712</c:v>
                </c:pt>
                <c:pt idx="19">
                  <c:v>0.34254278268739802</c:v>
                </c:pt>
                <c:pt idx="20">
                  <c:v>0.39100221895577059</c:v>
                </c:pt>
                <c:pt idx="21">
                  <c:v>0.44248189259975801</c:v>
                </c:pt>
                <c:pt idx="22">
                  <c:v>0.49678298851755087</c:v>
                </c:pt>
                <c:pt idx="23">
                  <c:v>0.55367577951448776</c:v>
                </c:pt>
                <c:pt idx="24">
                  <c:v>0.61290214324227221</c:v>
                </c:pt>
                <c:pt idx="25">
                  <c:v>0.674178390241438</c:v>
                </c:pt>
                <c:pt idx="26">
                  <c:v>0.73719837210243166</c:v>
                </c:pt>
                <c:pt idx="27">
                  <c:v>0.80163683569165345</c:v>
                </c:pt>
                <c:pt idx="28">
                  <c:v>0.8671529866928529</c:v>
                </c:pt>
                <c:pt idx="29">
                  <c:v>0.93339422342097322</c:v>
                </c:pt>
                <c:pt idx="30">
                  <c:v>1</c:v>
                </c:pt>
                <c:pt idx="31">
                  <c:v>1.0666057765790267</c:v>
                </c:pt>
                <c:pt idx="32">
                  <c:v>1.1328470133071471</c:v>
                </c:pt>
                <c:pt idx="33">
                  <c:v>1.1983631643083468</c:v>
                </c:pt>
                <c:pt idx="34">
                  <c:v>1.2628016278975682</c:v>
                </c:pt>
                <c:pt idx="35">
                  <c:v>1.3258216097585622</c:v>
                </c:pt>
                <c:pt idx="36">
                  <c:v>1.3870978567577277</c:v>
                </c:pt>
                <c:pt idx="37">
                  <c:v>1.4463242204855125</c:v>
                </c:pt>
                <c:pt idx="38">
                  <c:v>1.503217011482449</c:v>
                </c:pt>
                <c:pt idx="39">
                  <c:v>1.557518107400242</c:v>
                </c:pt>
                <c:pt idx="40">
                  <c:v>1.6089977810442293</c:v>
                </c:pt>
                <c:pt idx="41">
                  <c:v>1.6574572173126021</c:v>
                </c:pt>
                <c:pt idx="42">
                  <c:v>1.7027306914562628</c:v>
                </c:pt>
                <c:pt idx="43">
                  <c:v>1.7446873847938589</c:v>
                </c:pt>
                <c:pt idx="44">
                  <c:v>1.7832328179886294</c:v>
                </c:pt>
                <c:pt idx="45">
                  <c:v>1.8183098861837907</c:v>
                </c:pt>
                <c:pt idx="46">
                  <c:v>1.8498994846552963</c:v>
                </c:pt>
                <c:pt idx="47">
                  <c:v>1.8780207181271922</c:v>
                </c:pt>
                <c:pt idx="48">
                  <c:v>1.9027306914562629</c:v>
                </c:pt>
                <c:pt idx="49">
                  <c:v>1.9241238839792687</c:v>
                </c:pt>
                <c:pt idx="50">
                  <c:v>1.9423311143775628</c:v>
                </c:pt>
                <c:pt idx="51">
                  <c:v>1.9575181074002419</c:v>
                </c:pt>
                <c:pt idx="52">
                  <c:v>1.9698836781491158</c:v>
                </c:pt>
                <c:pt idx="53">
                  <c:v>1.9796575538188459</c:v>
                </c:pt>
                <c:pt idx="54">
                  <c:v>1.987097856757728</c:v>
                </c:pt>
                <c:pt idx="55">
                  <c:v>1.9924882764252287</c:v>
                </c:pt>
                <c:pt idx="56">
                  <c:v>1.9961349612309016</c:v>
                </c:pt>
                <c:pt idx="57">
                  <c:v>1.9983631643083466</c:v>
                </c:pt>
                <c:pt idx="58">
                  <c:v>1.999513679973814</c:v>
                </c:pt>
                <c:pt idx="59">
                  <c:v>1.9999391099123602</c:v>
                </c:pt>
                <c:pt idx="60">
                  <c:v>2</c:v>
                </c:pt>
                <c:pt idx="61">
                  <c:v>2</c:v>
                </c:pt>
                <c:pt idx="62">
                  <c:v>1.9999819529958529</c:v>
                </c:pt>
                <c:pt idx="63">
                  <c:v>1.9998557294819992</c:v>
                </c:pt>
                <c:pt idx="64">
                  <c:v>1.9995136799738138</c:v>
                </c:pt>
                <c:pt idx="65">
                  <c:v>1.9988492064692212</c:v>
                </c:pt>
                <c:pt idx="66">
                  <c:v>1.9977572817834464</c:v>
                </c:pt>
                <c:pt idx="67">
                  <c:v>1.9961349612309016</c:v>
                </c:pt>
                <c:pt idx="68">
                  <c:v>1.9938818841613477</c:v>
                </c:pt>
                <c:pt idx="69">
                  <c:v>1.9909007629068918</c:v>
                </c:pt>
                <c:pt idx="70">
                  <c:v>1.9870978567577278</c:v>
                </c:pt>
                <c:pt idx="71">
                  <c:v>1.9823834286574509</c:v>
                </c:pt>
                <c:pt idx="72">
                  <c:v>1.9766721823929765</c:v>
                </c:pt>
                <c:pt idx="73">
                  <c:v>1.9698836781491156</c:v>
                </c:pt>
                <c:pt idx="74">
                  <c:v>1.9619427244032699</c:v>
                </c:pt>
                <c:pt idx="75">
                  <c:v>1.9527797442509702</c:v>
                </c:pt>
                <c:pt idx="76">
                  <c:v>1.9423311143775628</c:v>
                </c:pt>
                <c:pt idx="77">
                  <c:v>1.930539475024601</c:v>
                </c:pt>
                <c:pt idx="78">
                  <c:v>1.9173540094408246</c:v>
                </c:pt>
                <c:pt idx="79">
                  <c:v>1.9027306914562627</c:v>
                </c:pt>
                <c:pt idx="80">
                  <c:v>1.8866324999733086</c:v>
                </c:pt>
                <c:pt idx="81">
                  <c:v>1.8690295993297861</c:v>
                </c:pt>
                <c:pt idx="82">
                  <c:v>1.8498994846552961</c:v>
                </c:pt>
                <c:pt idx="83">
                  <c:v>1.829227091512684</c:v>
                </c:pt>
                <c:pt idx="84">
                  <c:v>1.8070048692904617</c:v>
                </c:pt>
                <c:pt idx="85">
                  <c:v>1.7832328179886296</c:v>
                </c:pt>
                <c:pt idx="86">
                  <c:v>1.7579184882186749</c:v>
                </c:pt>
                <c:pt idx="87">
                  <c:v>1.7310769444177532</c:v>
                </c:pt>
                <c:pt idx="88">
                  <c:v>1.7027306914562628</c:v>
                </c:pt>
                <c:pt idx="89">
                  <c:v>1.6729095649963801</c:v>
                </c:pt>
                <c:pt idx="90">
                  <c:v>1.641650586135712</c:v>
                </c:pt>
                <c:pt idx="91">
                  <c:v>1.6089977810442293</c:v>
                </c:pt>
                <c:pt idx="92">
                  <c:v>1.5750019664731925</c:v>
                </c:pt>
                <c:pt idx="93">
                  <c:v>1.5397205021810476</c:v>
                </c:pt>
                <c:pt idx="94">
                  <c:v>1.503217011482449</c:v>
                </c:pt>
                <c:pt idx="95">
                  <c:v>1.4655610712818654</c:v>
                </c:pt>
                <c:pt idx="96">
                  <c:v>1.4268278731018955</c:v>
                </c:pt>
                <c:pt idx="97">
                  <c:v>1.3870978567577277</c:v>
                </c:pt>
                <c:pt idx="98">
                  <c:v>1.3464563184624474</c:v>
                </c:pt>
                <c:pt idx="99">
                  <c:v>1.3049929952724588</c:v>
                </c:pt>
                <c:pt idx="100">
                  <c:v>1.2628016278975682</c:v>
                </c:pt>
                <c:pt idx="101">
                  <c:v>1.2199795040056687</c:v>
                </c:pt>
                <c:pt idx="102">
                  <c:v>1.176626984246999</c:v>
                </c:pt>
                <c:pt idx="103">
                  <c:v>1.1328470133071471</c:v>
                </c:pt>
                <c:pt idx="104">
                  <c:v>1.088744618370888</c:v>
                </c:pt>
                <c:pt idx="105">
                  <c:v>1.0444263974402974</c:v>
                </c:pt>
                <c:pt idx="106">
                  <c:v>1</c:v>
                </c:pt>
                <c:pt idx="107">
                  <c:v>0.95557360255970281</c:v>
                </c:pt>
                <c:pt idx="108">
                  <c:v>0.91125538162911179</c:v>
                </c:pt>
                <c:pt idx="109">
                  <c:v>0.8671529866928529</c:v>
                </c:pt>
                <c:pt idx="110">
                  <c:v>0.82337301575300126</c:v>
                </c:pt>
                <c:pt idx="111">
                  <c:v>0.78002049599433154</c:v>
                </c:pt>
                <c:pt idx="112">
                  <c:v>0.73719837210243178</c:v>
                </c:pt>
                <c:pt idx="113">
                  <c:v>0.6950070047275414</c:v>
                </c:pt>
                <c:pt idx="114">
                  <c:v>0.6535436815375526</c:v>
                </c:pt>
                <c:pt idx="115">
                  <c:v>0.61290214324227232</c:v>
                </c:pt>
                <c:pt idx="116">
                  <c:v>0.57317212689810448</c:v>
                </c:pt>
                <c:pt idx="117">
                  <c:v>0.53443892871813459</c:v>
                </c:pt>
                <c:pt idx="118">
                  <c:v>0.49678298851755098</c:v>
                </c:pt>
                <c:pt idx="119">
                  <c:v>0.46027949781895217</c:v>
                </c:pt>
                <c:pt idx="120">
                  <c:v>0.42499803352680754</c:v>
                </c:pt>
                <c:pt idx="121">
                  <c:v>0.3910022189557707</c:v>
                </c:pt>
                <c:pt idx="122">
                  <c:v>0.35834941386428776</c:v>
                </c:pt>
                <c:pt idx="123">
                  <c:v>0.32709043500361989</c:v>
                </c:pt>
                <c:pt idx="124">
                  <c:v>0.29726930854373723</c:v>
                </c:pt>
                <c:pt idx="125">
                  <c:v>0.26892305558224683</c:v>
                </c:pt>
                <c:pt idx="126">
                  <c:v>0.24208151178132509</c:v>
                </c:pt>
                <c:pt idx="127">
                  <c:v>0.21676718201137057</c:v>
                </c:pt>
                <c:pt idx="128">
                  <c:v>0.19299513070953833</c:v>
                </c:pt>
                <c:pt idx="129">
                  <c:v>0.17077290848731619</c:v>
                </c:pt>
                <c:pt idx="130">
                  <c:v>0.1501005153447037</c:v>
                </c:pt>
                <c:pt idx="131">
                  <c:v>0.13097040067021393</c:v>
                </c:pt>
                <c:pt idx="132">
                  <c:v>0.11336750002669138</c:v>
                </c:pt>
                <c:pt idx="133">
                  <c:v>9.7269308543737054E-2</c:v>
                </c:pt>
                <c:pt idx="134">
                  <c:v>8.2645990559175431E-2</c:v>
                </c:pt>
                <c:pt idx="135">
                  <c:v>6.9460524975399007E-2</c:v>
                </c:pt>
                <c:pt idx="136">
                  <c:v>5.7668885622437216E-2</c:v>
                </c:pt>
                <c:pt idx="137">
                  <c:v>4.7220255749029771E-2</c:v>
                </c:pt>
                <c:pt idx="138">
                  <c:v>3.8057275596730111E-2</c:v>
                </c:pt>
                <c:pt idx="139">
                  <c:v>3.0116321850884198E-2</c:v>
                </c:pt>
                <c:pt idx="140">
                  <c:v>2.3327817607023515E-2</c:v>
                </c:pt>
                <c:pt idx="141">
                  <c:v>1.7616571342549125E-2</c:v>
                </c:pt>
                <c:pt idx="142">
                  <c:v>1.2902143242272013E-2</c:v>
                </c:pt>
                <c:pt idx="143">
                  <c:v>9.0992370931082256E-3</c:v>
                </c:pt>
                <c:pt idx="144">
                  <c:v>6.1181158386522938E-3</c:v>
                </c:pt>
                <c:pt idx="145">
                  <c:v>3.8650387690983834E-3</c:v>
                </c:pt>
                <c:pt idx="146">
                  <c:v>2.2427182165536408E-3</c:v>
                </c:pt>
                <c:pt idx="147">
                  <c:v>1.1507935307788486E-3</c:v>
                </c:pt>
                <c:pt idx="148">
                  <c:v>4.8632002618598236E-4</c:v>
                </c:pt>
                <c:pt idx="149">
                  <c:v>1.4427051800081081E-4</c:v>
                </c:pt>
                <c:pt idx="150">
                  <c:v>1.8047004146870549E-5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173181184"/>
        <c:axId val="233578496"/>
      </c:scatterChart>
      <c:valAx>
        <c:axId val="173181184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3578496"/>
        <c:crosses val="autoZero"/>
        <c:crossBetween val="midCat"/>
        <c:majorUnit val="30"/>
      </c:valAx>
      <c:valAx>
        <c:axId val="233578496"/>
        <c:scaling>
          <c:orientation val="minMax"/>
          <c:max val="2.5"/>
          <c:min val="0"/>
        </c:scaling>
        <c:axPos val="l"/>
        <c:majorGridlines/>
        <c:numFmt formatCode="0.0000" sourceLinked="1"/>
        <c:tickLblPos val="nextTo"/>
        <c:crossAx val="17318118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4-5-6-7</a:t>
            </a:r>
            <a:r>
              <a:rPr lang="en-US" baseline="0"/>
              <a:t> Polynomial</a:t>
            </a:r>
            <a:r>
              <a:rPr lang="en-US"/>
              <a:t> Velocity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velocity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Sheet1!$N$3:$N$364</c:f>
              <c:numCache>
                <c:formatCode>0.0000</c:formatCode>
                <c:ptCount val="362"/>
                <c:pt idx="0">
                  <c:v>0</c:v>
                </c:pt>
                <c:pt idx="1">
                  <c:v>1.1770040195519167E-3</c:v>
                </c:pt>
                <c:pt idx="2">
                  <c:v>8.9453199504453147E-3</c:v>
                </c:pt>
                <c:pt idx="3">
                  <c:v>2.8655648560016896E-2</c:v>
                </c:pt>
                <c:pt idx="4">
                  <c:v>6.4411878650924792E-2</c:v>
                </c:pt>
                <c:pt idx="5">
                  <c:v>0.1191845586409456</c:v>
                </c:pt>
                <c:pt idx="6">
                  <c:v>0.19492024190350613</c:v>
                </c:pt>
                <c:pt idx="7">
                  <c:v>0.2926467058689492</c:v>
                </c:pt>
                <c:pt idx="8">
                  <c:v>0.41257404488653576</c:v>
                </c:pt>
                <c:pt idx="9">
                  <c:v>0.55419163684717887</c:v>
                </c:pt>
                <c:pt idx="10">
                  <c:v>0.7163609835669158</c:v>
                </c:pt>
                <c:pt idx="11">
                  <c:v>0.89740442493111072</c:v>
                </c:pt>
                <c:pt idx="12">
                  <c:v>1.095189726799398</c:v>
                </c:pt>
                <c:pt idx="13">
                  <c:v>1.3072105426713503</c:v>
                </c:pt>
                <c:pt idx="14">
                  <c:v>1.5306627491128939</c:v>
                </c:pt>
                <c:pt idx="15">
                  <c:v>1.7625166549434503</c:v>
                </c:pt>
                <c:pt idx="16">
                  <c:v>1.9995850841838105</c:v>
                </c:pt>
                <c:pt idx="17">
                  <c:v>2.2385873327647543</c:v>
                </c:pt>
                <c:pt idx="18">
                  <c:v>2.476208998996392</c:v>
                </c:pt>
                <c:pt idx="19">
                  <c:v>2.7091576877982493</c:v>
                </c:pt>
                <c:pt idx="20">
                  <c:v>2.9342145886900863</c:v>
                </c:pt>
                <c:pt idx="21">
                  <c:v>3.1482819275434442</c:v>
                </c:pt>
                <c:pt idx="22">
                  <c:v>3.3484262920939343</c:v>
                </c:pt>
                <c:pt idx="23">
                  <c:v>3.5319178312142592</c:v>
                </c:pt>
                <c:pt idx="24">
                  <c:v>3.6962653279479674</c:v>
                </c:pt>
                <c:pt idx="25">
                  <c:v>3.8392471463039368</c:v>
                </c:pt>
                <c:pt idx="26">
                  <c:v>3.9589380518116228</c:v>
                </c:pt>
                <c:pt idx="27">
                  <c:v>4.0537319058369778</c:v>
                </c:pt>
                <c:pt idx="28">
                  <c:v>4.1223602336591796</c:v>
                </c:pt>
                <c:pt idx="29">
                  <c:v>4.1639066663080708</c:v>
                </c:pt>
                <c:pt idx="30">
                  <c:v>4.1778172561622524</c:v>
                </c:pt>
                <c:pt idx="31">
                  <c:v>4.1639066663080611</c:v>
                </c:pt>
                <c:pt idx="32">
                  <c:v>4.1223602336591822</c:v>
                </c:pt>
                <c:pt idx="33">
                  <c:v>4.0537319058369885</c:v>
                </c:pt>
                <c:pt idx="34">
                  <c:v>3.9589380518116313</c:v>
                </c:pt>
                <c:pt idx="35">
                  <c:v>3.8392471463039444</c:v>
                </c:pt>
                <c:pt idx="36">
                  <c:v>3.6962653279479705</c:v>
                </c:pt>
                <c:pt idx="37">
                  <c:v>3.5319178312142787</c:v>
                </c:pt>
                <c:pt idx="38">
                  <c:v>3.3484262920939356</c:v>
                </c:pt>
                <c:pt idx="39">
                  <c:v>3.1482819275434699</c:v>
                </c:pt>
                <c:pt idx="40">
                  <c:v>2.934214588690069</c:v>
                </c:pt>
                <c:pt idx="41">
                  <c:v>2.709157687798279</c:v>
                </c:pt>
                <c:pt idx="42">
                  <c:v>2.4762089989963854</c:v>
                </c:pt>
                <c:pt idx="43">
                  <c:v>2.2385873327647605</c:v>
                </c:pt>
                <c:pt idx="44">
                  <c:v>1.9995850841838174</c:v>
                </c:pt>
                <c:pt idx="45">
                  <c:v>1.7625166549434503</c:v>
                </c:pt>
                <c:pt idx="46">
                  <c:v>1.5306627491128906</c:v>
                </c:pt>
                <c:pt idx="47">
                  <c:v>1.3072105426713025</c:v>
                </c:pt>
                <c:pt idx="48">
                  <c:v>1.0951897267994073</c:v>
                </c:pt>
                <c:pt idx="49">
                  <c:v>0.89740442493109551</c:v>
                </c:pt>
                <c:pt idx="50">
                  <c:v>0.71636098356686306</c:v>
                </c:pt>
                <c:pt idx="51">
                  <c:v>0.55419163684720651</c:v>
                </c:pt>
                <c:pt idx="52">
                  <c:v>0.41257404488653354</c:v>
                </c:pt>
                <c:pt idx="53">
                  <c:v>0.29264670586893288</c:v>
                </c:pt>
                <c:pt idx="54">
                  <c:v>0.19492024190349552</c:v>
                </c:pt>
                <c:pt idx="55">
                  <c:v>0.1191845586409794</c:v>
                </c:pt>
                <c:pt idx="56">
                  <c:v>6.4411878650812993E-2</c:v>
                </c:pt>
                <c:pt idx="57">
                  <c:v>2.8655648559957676E-2</c:v>
                </c:pt>
                <c:pt idx="58">
                  <c:v>8.9453199505350172E-3</c:v>
                </c:pt>
                <c:pt idx="59">
                  <c:v>1.1770040195299512E-3</c:v>
                </c:pt>
                <c:pt idx="60">
                  <c:v>0</c:v>
                </c:pt>
                <c:pt idx="61">
                  <c:v>0</c:v>
                </c:pt>
                <c:pt idx="62">
                  <c:v>-3.5468626961149887E-4</c:v>
                </c:pt>
                <c:pt idx="63">
                  <c:v>-2.7429150674675045E-3</c:v>
                </c:pt>
                <c:pt idx="64">
                  <c:v>-8.9453199504453147E-3</c:v>
                </c:pt>
                <c:pt idx="65">
                  <c:v>-2.0480930528656918E-2</c:v>
                </c:pt>
                <c:pt idx="66">
                  <c:v>-3.8622568035821751E-2</c:v>
                </c:pt>
                <c:pt idx="67">
                  <c:v>-6.4411878650924792E-2</c:v>
                </c:pt>
                <c:pt idx="68">
                  <c:v>-9.8674004571160018E-2</c:v>
                </c:pt>
                <c:pt idx="69">
                  <c:v>-0.14203189283615919</c:v>
                </c:pt>
                <c:pt idx="70">
                  <c:v>-0.19492024190350613</c:v>
                </c:pt>
                <c:pt idx="71">
                  <c:v>-0.25759908597553577</c:v>
                </c:pt>
                <c:pt idx="72">
                  <c:v>-0.33016701707741958</c:v>
                </c:pt>
                <c:pt idx="73">
                  <c:v>-0.41257404488653576</c:v>
                </c:pt>
                <c:pt idx="74">
                  <c:v>-0.50463409431312367</c:v>
                </c:pt>
                <c:pt idx="75">
                  <c:v>-0.60603714083222648</c:v>
                </c:pt>
                <c:pt idx="76">
                  <c:v>-0.7163609835669158</c:v>
                </c:pt>
                <c:pt idx="77">
                  <c:v>-0.83508265612280397</c:v>
                </c:pt>
                <c:pt idx="78">
                  <c:v>-0.9615894751738413</c:v>
                </c:pt>
                <c:pt idx="79">
                  <c:v>-1.095189726799398</c:v>
                </c:pt>
                <c:pt idx="80">
                  <c:v>-1.2351229905726302</c:v>
                </c:pt>
                <c:pt idx="81">
                  <c:v>-1.3805701014001373</c:v>
                </c:pt>
                <c:pt idx="82">
                  <c:v>-1.5306627491128939</c:v>
                </c:pt>
                <c:pt idx="83">
                  <c:v>-1.6844927158084808</c:v>
                </c:pt>
                <c:pt idx="84">
                  <c:v>-1.8411207509445875</c:v>
                </c:pt>
                <c:pt idx="85">
                  <c:v>-1.9995850841838105</c:v>
                </c:pt>
                <c:pt idx="86">
                  <c:v>-2.1589095759897305</c:v>
                </c:pt>
                <c:pt idx="87">
                  <c:v>-2.3181115059742807</c:v>
                </c:pt>
                <c:pt idx="88">
                  <c:v>-2.476208998996392</c:v>
                </c:pt>
                <c:pt idx="89">
                  <c:v>-2.6322280890119343</c:v>
                </c:pt>
                <c:pt idx="90">
                  <c:v>-2.7852094206749363</c:v>
                </c:pt>
                <c:pt idx="91">
                  <c:v>-2.9342145886900863</c:v>
                </c:pt>
                <c:pt idx="92">
                  <c:v>-3.0783321149165341</c:v>
                </c:pt>
                <c:pt idx="93">
                  <c:v>-3.2166830632229599</c:v>
                </c:pt>
                <c:pt idx="94">
                  <c:v>-3.3484262920939343</c:v>
                </c:pt>
                <c:pt idx="95">
                  <c:v>-3.4727633449875834</c:v>
                </c:pt>
                <c:pt idx="96">
                  <c:v>-3.5889429784444977</c:v>
                </c:pt>
                <c:pt idx="97">
                  <c:v>-3.6962653279479674</c:v>
                </c:pt>
                <c:pt idx="98">
                  <c:v>-3.7940857115354829</c:v>
                </c:pt>
                <c:pt idx="99">
                  <c:v>-3.8818180711615207</c:v>
                </c:pt>
                <c:pt idx="100">
                  <c:v>-3.9589380518116228</c:v>
                </c:pt>
                <c:pt idx="101">
                  <c:v>-4.0249857183677502</c:v>
                </c:pt>
                <c:pt idx="102">
                  <c:v>-4.0795679102249238</c:v>
                </c:pt>
                <c:pt idx="103">
                  <c:v>-4.1223602336591796</c:v>
                </c:pt>
                <c:pt idx="104">
                  <c:v>-4.1531086919467777</c:v>
                </c:pt>
                <c:pt idx="105">
                  <c:v>-4.1716309532346365</c:v>
                </c:pt>
                <c:pt idx="106">
                  <c:v>-4.1778172561622524</c:v>
                </c:pt>
                <c:pt idx="107">
                  <c:v>-4.1716309532346454</c:v>
                </c:pt>
                <c:pt idx="108">
                  <c:v>-4.1531086919467706</c:v>
                </c:pt>
                <c:pt idx="109">
                  <c:v>-4.1223602336591822</c:v>
                </c:pt>
                <c:pt idx="110">
                  <c:v>-4.0795679102249238</c:v>
                </c:pt>
                <c:pt idx="111">
                  <c:v>-4.0249857183677378</c:v>
                </c:pt>
                <c:pt idx="112">
                  <c:v>-3.9589380518116313</c:v>
                </c:pt>
                <c:pt idx="113">
                  <c:v>-3.8818180711615327</c:v>
                </c:pt>
                <c:pt idx="114">
                  <c:v>-3.7940857115354731</c:v>
                </c:pt>
                <c:pt idx="115">
                  <c:v>-3.6962653279479705</c:v>
                </c:pt>
                <c:pt idx="116">
                  <c:v>-3.5889429784445013</c:v>
                </c:pt>
                <c:pt idx="117">
                  <c:v>-3.4727633449875812</c:v>
                </c:pt>
                <c:pt idx="118">
                  <c:v>-3.3484262920939356</c:v>
                </c:pt>
                <c:pt idx="119">
                  <c:v>-3.2166830632229524</c:v>
                </c:pt>
                <c:pt idx="120">
                  <c:v>-3.0783321149165399</c:v>
                </c:pt>
                <c:pt idx="121">
                  <c:v>-2.934214588690069</c:v>
                </c:pt>
                <c:pt idx="122">
                  <c:v>-2.7852094206749318</c:v>
                </c:pt>
                <c:pt idx="123">
                  <c:v>-2.6322280890119139</c:v>
                </c:pt>
                <c:pt idx="124">
                  <c:v>-2.4762089989963854</c:v>
                </c:pt>
                <c:pt idx="125">
                  <c:v>-2.318111505974314</c:v>
                </c:pt>
                <c:pt idx="126">
                  <c:v>-2.1589095759897452</c:v>
                </c:pt>
                <c:pt idx="127">
                  <c:v>-1.9995850841838174</c:v>
                </c:pt>
                <c:pt idx="128">
                  <c:v>-1.8411207509445784</c:v>
                </c:pt>
                <c:pt idx="129">
                  <c:v>-1.6844927158084937</c:v>
                </c:pt>
                <c:pt idx="130">
                  <c:v>-1.5306627491128906</c:v>
                </c:pt>
                <c:pt idx="131">
                  <c:v>-1.3805701014001612</c:v>
                </c:pt>
                <c:pt idx="132">
                  <c:v>-1.2351229905726755</c:v>
                </c:pt>
                <c:pt idx="133">
                  <c:v>-1.0951897267994073</c:v>
                </c:pt>
                <c:pt idx="134">
                  <c:v>-0.96158947517385451</c:v>
                </c:pt>
                <c:pt idx="135">
                  <c:v>-0.83508265612279553</c:v>
                </c:pt>
                <c:pt idx="136">
                  <c:v>-0.71636098356686306</c:v>
                </c:pt>
                <c:pt idx="137">
                  <c:v>-0.60603714083223192</c:v>
                </c:pt>
                <c:pt idx="138">
                  <c:v>-0.50463409431308015</c:v>
                </c:pt>
                <c:pt idx="139">
                  <c:v>-0.41257404488653354</c:v>
                </c:pt>
                <c:pt idx="140">
                  <c:v>-0.33016701707742124</c:v>
                </c:pt>
                <c:pt idx="141">
                  <c:v>-0.25759908597556813</c:v>
                </c:pt>
                <c:pt idx="142">
                  <c:v>-0.19492024190349552</c:v>
                </c:pt>
                <c:pt idx="143">
                  <c:v>-0.14203189283619777</c:v>
                </c:pt>
                <c:pt idx="144">
                  <c:v>-9.8674004571217819E-2</c:v>
                </c:pt>
                <c:pt idx="145">
                  <c:v>-6.4411878650812993E-2</c:v>
                </c:pt>
                <c:pt idx="146">
                  <c:v>-3.8622568035912054E-2</c:v>
                </c:pt>
                <c:pt idx="147">
                  <c:v>-2.0480930528769925E-2</c:v>
                </c:pt>
                <c:pt idx="148">
                  <c:v>-8.9453199505350172E-3</c:v>
                </c:pt>
                <c:pt idx="149">
                  <c:v>-2.7429150674326943E-3</c:v>
                </c:pt>
                <c:pt idx="150">
                  <c:v>-3.5468626958155884E-4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3309312"/>
        <c:axId val="235785216"/>
      </c:scatterChart>
      <c:valAx>
        <c:axId val="233309312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785216"/>
        <c:crosses val="autoZero"/>
        <c:crossBetween val="midCat"/>
        <c:majorUnit val="30"/>
      </c:valAx>
      <c:valAx>
        <c:axId val="235785216"/>
        <c:scaling>
          <c:orientation val="minMax"/>
        </c:scaling>
        <c:axPos val="l"/>
        <c:majorGridlines/>
        <c:numFmt formatCode="0.0000" sourceLinked="1"/>
        <c:tickLblPos val="nextTo"/>
        <c:crossAx val="233309312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4-5-6-7 Polynomial Acceleration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Sheet1!$O$3:$O$364</c:f>
              <c:numCache>
                <c:formatCode>0.0000</c:formatCode>
                <c:ptCount val="362"/>
                <c:pt idx="0">
                  <c:v>0</c:v>
                </c:pt>
                <c:pt idx="1">
                  <c:v>0.19888306992381252</c:v>
                </c:pt>
                <c:pt idx="2">
                  <c:v>0.74228349452748399</c:v>
                </c:pt>
                <c:pt idx="3">
                  <c:v>1.5554346837149398</c:v>
                </c:pt>
                <c:pt idx="4">
                  <c:v>2.5701896980547363</c:v>
                </c:pt>
                <c:pt idx="5">
                  <c:v>3.7247848326848998</c:v>
                </c:pt>
                <c:pt idx="6">
                  <c:v>4.963603201217758</c:v>
                </c:pt>
                <c:pt idx="7">
                  <c:v>6.2369383196447696</c:v>
                </c:pt>
                <c:pt idx="8">
                  <c:v>7.5007576902413744</c:v>
                </c:pt>
                <c:pt idx="9">
                  <c:v>8.7164663854718043</c:v>
                </c:pt>
                <c:pt idx="10">
                  <c:v>9.8506706318939496</c:v>
                </c:pt>
                <c:pt idx="11">
                  <c:v>10.874941394064155</c:v>
                </c:pt>
                <c:pt idx="12">
                  <c:v>11.765577958442094</c:v>
                </c:pt>
                <c:pt idx="13">
                  <c:v>12.503371517295557</c:v>
                </c:pt>
                <c:pt idx="14">
                  <c:v>13.073368752605338</c:v>
                </c:pt>
                <c:pt idx="15">
                  <c:v>13.464635419970044</c:v>
                </c:pt>
                <c:pt idx="16">
                  <c:v>13.670019932510908</c:v>
                </c:pt>
                <c:pt idx="17">
                  <c:v>13.685916944776649</c:v>
                </c:pt>
                <c:pt idx="18">
                  <c:v>13.51203093664833</c:v>
                </c:pt>
                <c:pt idx="19">
                  <c:v>13.15113979724415</c:v>
                </c:pt>
                <c:pt idx="20">
                  <c:v>12.608858408824251</c:v>
                </c:pt>
                <c:pt idx="21">
                  <c:v>11.893402230695676</c:v>
                </c:pt>
                <c:pt idx="22">
                  <c:v>11.015350883117053</c:v>
                </c:pt>
                <c:pt idx="23">
                  <c:v>9.9874117312035207</c:v>
                </c:pt>
                <c:pt idx="24">
                  <c:v>8.8241834688315937</c:v>
                </c:pt>
                <c:pt idx="25">
                  <c:v>7.5419197025438001</c:v>
                </c:pt>
                <c:pt idx="26">
                  <c:v>6.1582925354538327</c:v>
                </c:pt>
                <c:pt idx="27">
                  <c:v>4.692156151151134</c:v>
                </c:pt>
                <c:pt idx="28">
                  <c:v>3.1633103976058061</c:v>
                </c:pt>
                <c:pt idx="29">
                  <c:v>1.5922643710734277</c:v>
                </c:pt>
                <c:pt idx="30">
                  <c:v>0</c:v>
                </c:pt>
                <c:pt idx="31">
                  <c:v>-1.5922643710734083</c:v>
                </c:pt>
                <c:pt idx="32">
                  <c:v>-3.163310397605819</c:v>
                </c:pt>
                <c:pt idx="33">
                  <c:v>-4.6921561511512442</c:v>
                </c:pt>
                <c:pt idx="34">
                  <c:v>-6.1582925354539109</c:v>
                </c:pt>
                <c:pt idx="35">
                  <c:v>-7.5419197025438649</c:v>
                </c:pt>
                <c:pt idx="36">
                  <c:v>-8.8241834688316327</c:v>
                </c:pt>
                <c:pt idx="37">
                  <c:v>-9.9874117312035491</c:v>
                </c:pt>
                <c:pt idx="38">
                  <c:v>-11.015350883117108</c:v>
                </c:pt>
                <c:pt idx="39">
                  <c:v>-11.893402230695697</c:v>
                </c:pt>
                <c:pt idx="40">
                  <c:v>-12.608858408824235</c:v>
                </c:pt>
                <c:pt idx="41">
                  <c:v>-13.15113979724417</c:v>
                </c:pt>
                <c:pt idx="42">
                  <c:v>-13.512030936648364</c:v>
                </c:pt>
                <c:pt idx="43">
                  <c:v>-13.685916944776782</c:v>
                </c:pt>
                <c:pt idx="44">
                  <c:v>-13.67001993251089</c:v>
                </c:pt>
                <c:pt idx="45">
                  <c:v>-13.464635419970044</c:v>
                </c:pt>
                <c:pt idx="46">
                  <c:v>-13.073368752605461</c:v>
                </c:pt>
                <c:pt idx="47">
                  <c:v>-12.50337151729577</c:v>
                </c:pt>
                <c:pt idx="48">
                  <c:v>-11.765577958441831</c:v>
                </c:pt>
                <c:pt idx="49">
                  <c:v>-10.874941394064253</c:v>
                </c:pt>
                <c:pt idx="50">
                  <c:v>-9.8506706318938075</c:v>
                </c:pt>
                <c:pt idx="51">
                  <c:v>-8.7164663854715947</c:v>
                </c:pt>
                <c:pt idx="52">
                  <c:v>-7.5007576902415805</c:v>
                </c:pt>
                <c:pt idx="53">
                  <c:v>-6.2369383196444881</c:v>
                </c:pt>
                <c:pt idx="54">
                  <c:v>-4.9636032012181106</c:v>
                </c:pt>
                <c:pt idx="55">
                  <c:v>-3.7247848326852968</c:v>
                </c:pt>
                <c:pt idx="56">
                  <c:v>-2.5701896980547798</c:v>
                </c:pt>
                <c:pt idx="57">
                  <c:v>-1.555434683714759</c:v>
                </c:pt>
                <c:pt idx="58">
                  <c:v>-0.74228349452772058</c:v>
                </c:pt>
                <c:pt idx="59">
                  <c:v>-0.19888306992380839</c:v>
                </c:pt>
                <c:pt idx="60">
                  <c:v>0</c:v>
                </c:pt>
                <c:pt idx="61">
                  <c:v>0</c:v>
                </c:pt>
                <c:pt idx="62">
                  <c:v>-9.0421600166194757E-2</c:v>
                </c:pt>
                <c:pt idx="63">
                  <c:v>-0.34556781722396762</c:v>
                </c:pt>
                <c:pt idx="64">
                  <c:v>-0.74228349452748399</c:v>
                </c:pt>
                <c:pt idx="65">
                  <c:v>-1.2587521937311053</c:v>
                </c:pt>
                <c:pt idx="66">
                  <c:v>-1.8744650618056635</c:v>
                </c:pt>
                <c:pt idx="67">
                  <c:v>-2.5701896980547363</c:v>
                </c:pt>
                <c:pt idx="68">
                  <c:v>-3.3279390211309208</c:v>
                </c:pt>
                <c:pt idx="69">
                  <c:v>-4.1309401360521072</c:v>
                </c:pt>
                <c:pt idx="70">
                  <c:v>-4.963603201217758</c:v>
                </c:pt>
                <c:pt idx="71">
                  <c:v>-5.8114902954251715</c:v>
                </c:pt>
                <c:pt idx="72">
                  <c:v>-6.661284284885773</c:v>
                </c:pt>
                <c:pt idx="73">
                  <c:v>-7.5007576902413744</c:v>
                </c:pt>
                <c:pt idx="74">
                  <c:v>-8.3187415535804519</c:v>
                </c:pt>
                <c:pt idx="75">
                  <c:v>-9.1050943054544344</c:v>
                </c:pt>
                <c:pt idx="76">
                  <c:v>-9.8506706318939496</c:v>
                </c:pt>
                <c:pt idx="77">
                  <c:v>-10.547290341425128</c:v>
                </c:pt>
                <c:pt idx="78">
                  <c:v>-11.187707232085867</c:v>
                </c:pt>
                <c:pt idx="79">
                  <c:v>-11.765577958442094</c:v>
                </c:pt>
                <c:pt idx="80">
                  <c:v>-12.275430898604045</c:v>
                </c:pt>
                <c:pt idx="81">
                  <c:v>-12.712635021242566</c:v>
                </c:pt>
                <c:pt idx="82">
                  <c:v>-13.073368752605338</c:v>
                </c:pt>
                <c:pt idx="83">
                  <c:v>-13.354588843533215</c:v>
                </c:pt>
                <c:pt idx="84">
                  <c:v>-13.55399923647642</c:v>
                </c:pt>
                <c:pt idx="85">
                  <c:v>-13.670019932510908</c:v>
                </c:pt>
                <c:pt idx="86">
                  <c:v>-13.701755858354556</c:v>
                </c:pt>
                <c:pt idx="87">
                  <c:v>-13.648965733383482</c:v>
                </c:pt>
                <c:pt idx="88">
                  <c:v>-13.51203093664833</c:v>
                </c:pt>
                <c:pt idx="89">
                  <c:v>-13.291924373890543</c:v>
                </c:pt>
                <c:pt idx="90">
                  <c:v>-12.990179344558587</c:v>
                </c:pt>
                <c:pt idx="91">
                  <c:v>-12.608858408824251</c:v>
                </c:pt>
                <c:pt idx="92">
                  <c:v>-12.150522254599004</c:v>
                </c:pt>
                <c:pt idx="93">
                  <c:v>-11.61819856455009</c:v>
                </c:pt>
                <c:pt idx="94">
                  <c:v>-11.015350883117053</c:v>
                </c:pt>
                <c:pt idx="95">
                  <c:v>-10.345847483527715</c:v>
                </c:pt>
                <c:pt idx="96">
                  <c:v>-9.6139302348146742</c:v>
                </c:pt>
                <c:pt idx="97">
                  <c:v>-8.8241834688315937</c:v>
                </c:pt>
                <c:pt idx="98">
                  <c:v>-7.9815028472691605</c:v>
                </c:pt>
                <c:pt idx="99">
                  <c:v>-7.091064228671887</c:v>
                </c:pt>
                <c:pt idx="100">
                  <c:v>-6.1582925354538327</c:v>
                </c:pt>
                <c:pt idx="101">
                  <c:v>-5.1888306209153399</c:v>
                </c:pt>
                <c:pt idx="102">
                  <c:v>-4.1885081362589247</c:v>
                </c:pt>
                <c:pt idx="103">
                  <c:v>-3.1633103976058061</c:v>
                </c:pt>
                <c:pt idx="104">
                  <c:v>-2.1193472530121871</c:v>
                </c:pt>
                <c:pt idx="105">
                  <c:v>-1.0628219494853595</c:v>
                </c:pt>
                <c:pt idx="106">
                  <c:v>0</c:v>
                </c:pt>
                <c:pt idx="107">
                  <c:v>1.0628219494853726</c:v>
                </c:pt>
                <c:pt idx="108">
                  <c:v>2.1193472530122457</c:v>
                </c:pt>
                <c:pt idx="109">
                  <c:v>3.163310397605819</c:v>
                </c:pt>
                <c:pt idx="110">
                  <c:v>4.1885081362588465</c:v>
                </c:pt>
                <c:pt idx="111">
                  <c:v>5.1888306209152715</c:v>
                </c:pt>
                <c:pt idx="112">
                  <c:v>6.1582925354539109</c:v>
                </c:pt>
                <c:pt idx="113">
                  <c:v>7.0910642286718577</c:v>
                </c:pt>
                <c:pt idx="114">
                  <c:v>7.9815028472691409</c:v>
                </c:pt>
                <c:pt idx="115">
                  <c:v>8.8241834688316327</c:v>
                </c:pt>
                <c:pt idx="116">
                  <c:v>9.6139302348146938</c:v>
                </c:pt>
                <c:pt idx="117">
                  <c:v>10.345847483527718</c:v>
                </c:pt>
                <c:pt idx="118">
                  <c:v>11.015350883117108</c:v>
                </c:pt>
                <c:pt idx="119">
                  <c:v>11.618198564550099</c:v>
                </c:pt>
                <c:pt idx="120">
                  <c:v>12.150522254598988</c:v>
                </c:pt>
                <c:pt idx="121">
                  <c:v>12.608858408824235</c:v>
                </c:pt>
                <c:pt idx="122">
                  <c:v>12.990179344558603</c:v>
                </c:pt>
                <c:pt idx="123">
                  <c:v>13.291924373890438</c:v>
                </c:pt>
                <c:pt idx="124">
                  <c:v>13.512030936648364</c:v>
                </c:pt>
                <c:pt idx="125">
                  <c:v>13.648965733383744</c:v>
                </c:pt>
                <c:pt idx="126">
                  <c:v>13.701755858354719</c:v>
                </c:pt>
                <c:pt idx="127">
                  <c:v>13.67001993251089</c:v>
                </c:pt>
                <c:pt idx="128">
                  <c:v>13.55399923647626</c:v>
                </c:pt>
                <c:pt idx="129">
                  <c:v>13.354588843533154</c:v>
                </c:pt>
                <c:pt idx="130">
                  <c:v>13.073368752605461</c:v>
                </c:pt>
                <c:pt idx="131">
                  <c:v>12.712635021242761</c:v>
                </c:pt>
                <c:pt idx="132">
                  <c:v>12.275430898604149</c:v>
                </c:pt>
                <c:pt idx="133">
                  <c:v>11.765577958441831</c:v>
                </c:pt>
                <c:pt idx="134">
                  <c:v>11.187707232085728</c:v>
                </c:pt>
                <c:pt idx="135">
                  <c:v>10.547290341425263</c:v>
                </c:pt>
                <c:pt idx="136">
                  <c:v>9.8506706318938075</c:v>
                </c:pt>
                <c:pt idx="137">
                  <c:v>9.105094305454454</c:v>
                </c:pt>
                <c:pt idx="138">
                  <c:v>8.318741553580324</c:v>
                </c:pt>
                <c:pt idx="139">
                  <c:v>7.5007576902415805</c:v>
                </c:pt>
                <c:pt idx="140">
                  <c:v>6.661284284885836</c:v>
                </c:pt>
                <c:pt idx="141">
                  <c:v>5.8114902954251768</c:v>
                </c:pt>
                <c:pt idx="142">
                  <c:v>4.9636032012181106</c:v>
                </c:pt>
                <c:pt idx="143">
                  <c:v>4.1309401360521445</c:v>
                </c:pt>
                <c:pt idx="144">
                  <c:v>3.327939021130808</c:v>
                </c:pt>
                <c:pt idx="145">
                  <c:v>2.5701896980547798</c:v>
                </c:pt>
                <c:pt idx="146">
                  <c:v>1.8744650618060095</c:v>
                </c:pt>
                <c:pt idx="147">
                  <c:v>1.2587521937311219</c:v>
                </c:pt>
                <c:pt idx="148">
                  <c:v>0.74228349452772058</c:v>
                </c:pt>
                <c:pt idx="149">
                  <c:v>0.34556781722405572</c:v>
                </c:pt>
                <c:pt idx="150">
                  <c:v>9.042160016636637E-2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45424512"/>
        <c:axId val="245426432"/>
      </c:scatterChart>
      <c:valAx>
        <c:axId val="245424512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45426432"/>
        <c:crosses val="autoZero"/>
        <c:crossBetween val="midCat"/>
        <c:majorUnit val="30"/>
      </c:valAx>
      <c:valAx>
        <c:axId val="245426432"/>
        <c:scaling>
          <c:orientation val="minMax"/>
        </c:scaling>
        <c:axPos val="l"/>
        <c:majorGridlines/>
        <c:numFmt formatCode="0.0000" sourceLinked="1"/>
        <c:tickLblPos val="nextTo"/>
        <c:crossAx val="245424512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4-5-6-7 Polynomial Jerk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Jerk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Sheet1!$P$3:$P$364</c:f>
              <c:numCache>
                <c:formatCode>0.0000</c:formatCode>
                <c:ptCount val="362"/>
                <c:pt idx="0">
                  <c:v>0</c:v>
                </c:pt>
                <c:pt idx="1">
                  <c:v>22.011107848806073</c:v>
                </c:pt>
                <c:pt idx="2">
                  <c:v>39.544251399234561</c:v>
                </c:pt>
                <c:pt idx="3">
                  <c:v>52.985481518450868</c:v>
                </c:pt>
                <c:pt idx="4">
                  <c:v>62.707303429158436</c:v>
                </c:pt>
                <c:pt idx="5">
                  <c:v>69.06867670959879</c:v>
                </c:pt>
                <c:pt idx="6">
                  <c:v>72.415015293551463</c:v>
                </c:pt>
                <c:pt idx="7">
                  <c:v>73.078187470334143</c:v>
                </c:pt>
                <c:pt idx="8">
                  <c:v>71.376515884802473</c:v>
                </c:pt>
                <c:pt idx="9">
                  <c:v>67.614777537350179</c:v>
                </c:pt>
                <c:pt idx="10">
                  <c:v>62.084203783909018</c:v>
                </c:pt>
                <c:pt idx="11">
                  <c:v>55.062480335948941</c:v>
                </c:pt>
                <c:pt idx="12">
                  <c:v>46.813747260477669</c:v>
                </c:pt>
                <c:pt idx="13">
                  <c:v>37.588598980041397</c:v>
                </c:pt>
                <c:pt idx="14">
                  <c:v>27.624084272723987</c:v>
                </c:pt>
                <c:pt idx="15">
                  <c:v>17.143706272147607</c:v>
                </c:pt>
                <c:pt idx="16">
                  <c:v>6.357422467472329</c:v>
                </c:pt>
                <c:pt idx="17">
                  <c:v>-4.5383552966037382</c:v>
                </c:pt>
                <c:pt idx="18">
                  <c:v>-15.360760819844169</c:v>
                </c:pt>
                <c:pt idx="19">
                  <c:v>-25.940473546474895</c:v>
                </c:pt>
                <c:pt idx="20">
                  <c:v>-36.121718565183471</c:v>
                </c:pt>
                <c:pt idx="21">
                  <c:v>-45.762266609119216</c:v>
                </c:pt>
                <c:pt idx="22">
                  <c:v>-54.733434055894165</c:v>
                </c:pt>
                <c:pt idx="23">
                  <c:v>-62.920082927581575</c:v>
                </c:pt>
                <c:pt idx="24">
                  <c:v>-70.220620890716802</c:v>
                </c:pt>
                <c:pt idx="25">
                  <c:v>-76.547001256296937</c:v>
                </c:pt>
                <c:pt idx="26">
                  <c:v>-81.824722979781839</c:v>
                </c:pt>
                <c:pt idx="27">
                  <c:v>-85.992830661092384</c:v>
                </c:pt>
                <c:pt idx="28">
                  <c:v>-89.003914544612115</c:v>
                </c:pt>
                <c:pt idx="29">
                  <c:v>-90.82411051918541</c:v>
                </c:pt>
                <c:pt idx="30">
                  <c:v>-91.433100118120564</c:v>
                </c:pt>
                <c:pt idx="31">
                  <c:v>-90.824110519185808</c:v>
                </c:pt>
                <c:pt idx="32">
                  <c:v>-89.003914544611774</c:v>
                </c:pt>
                <c:pt idx="33">
                  <c:v>-85.992830661092142</c:v>
                </c:pt>
                <c:pt idx="34">
                  <c:v>-81.824722979781782</c:v>
                </c:pt>
                <c:pt idx="35">
                  <c:v>-76.547001256297335</c:v>
                </c:pt>
                <c:pt idx="36">
                  <c:v>-70.220620890716091</c:v>
                </c:pt>
                <c:pt idx="37">
                  <c:v>-62.920082927581277</c:v>
                </c:pt>
                <c:pt idx="38">
                  <c:v>-54.733434055893937</c:v>
                </c:pt>
                <c:pt idx="39">
                  <c:v>-45.762266609119152</c:v>
                </c:pt>
                <c:pt idx="40">
                  <c:v>-36.12171856518367</c:v>
                </c:pt>
                <c:pt idx="41">
                  <c:v>-25.940473546474511</c:v>
                </c:pt>
                <c:pt idx="42">
                  <c:v>-15.360760819843946</c:v>
                </c:pt>
                <c:pt idx="43">
                  <c:v>-4.5383552966035214</c:v>
                </c:pt>
                <c:pt idx="44">
                  <c:v>6.3574224674723538</c:v>
                </c:pt>
                <c:pt idx="45">
                  <c:v>17.143706272147607</c:v>
                </c:pt>
                <c:pt idx="46">
                  <c:v>27.624084272723898</c:v>
                </c:pt>
                <c:pt idx="47">
                  <c:v>37.588598980041624</c:v>
                </c:pt>
                <c:pt idx="48">
                  <c:v>46.813747260476731</c:v>
                </c:pt>
                <c:pt idx="49">
                  <c:v>55.062480335949054</c:v>
                </c:pt>
                <c:pt idx="50">
                  <c:v>62.084203783909231</c:v>
                </c:pt>
                <c:pt idx="51">
                  <c:v>67.614777537350989</c:v>
                </c:pt>
                <c:pt idx="52">
                  <c:v>71.376515884802402</c:v>
                </c:pt>
                <c:pt idx="53">
                  <c:v>73.078187470333873</c:v>
                </c:pt>
                <c:pt idx="54">
                  <c:v>72.415015293551363</c:v>
                </c:pt>
                <c:pt idx="55">
                  <c:v>69.068676709600311</c:v>
                </c:pt>
                <c:pt idx="56">
                  <c:v>62.707303429157818</c:v>
                </c:pt>
                <c:pt idx="57">
                  <c:v>52.985481518449951</c:v>
                </c:pt>
                <c:pt idx="58">
                  <c:v>39.544251399235996</c:v>
                </c:pt>
                <c:pt idx="59">
                  <c:v>22.011107848806837</c:v>
                </c:pt>
                <c:pt idx="60">
                  <c:v>0</c:v>
                </c:pt>
                <c:pt idx="61">
                  <c:v>0</c:v>
                </c:pt>
                <c:pt idx="62">
                  <c:v>-4.501060128004875</c:v>
                </c:pt>
                <c:pt idx="63">
                  <c:v>-8.3951696781252654</c:v>
                </c:pt>
                <c:pt idx="64">
                  <c:v>-11.716815229402833</c:v>
                </c:pt>
                <c:pt idx="65">
                  <c:v>-14.499690565958737</c:v>
                </c:pt>
                <c:pt idx="66">
                  <c:v>-16.77669667699363</c:v>
                </c:pt>
                <c:pt idx="67">
                  <c:v>-18.579941756787687</c:v>
                </c:pt>
                <c:pt idx="68">
                  <c:v>-19.940741204700558</c:v>
                </c:pt>
                <c:pt idx="69">
                  <c:v>-20.889617625171436</c:v>
                </c:pt>
                <c:pt idx="70">
                  <c:v>-21.456300827718952</c:v>
                </c:pt>
                <c:pt idx="71">
                  <c:v>-21.669727826941315</c:v>
                </c:pt>
                <c:pt idx="72">
                  <c:v>-21.55804284251618</c:v>
                </c:pt>
                <c:pt idx="73">
                  <c:v>-21.148597299200734</c:v>
                </c:pt>
                <c:pt idx="74">
                  <c:v>-20.467949826831639</c:v>
                </c:pt>
                <c:pt idx="75">
                  <c:v>-19.541866260325072</c:v>
                </c:pt>
                <c:pt idx="76">
                  <c:v>-18.39531963967675</c:v>
                </c:pt>
                <c:pt idx="77">
                  <c:v>-17.052490209961828</c:v>
                </c:pt>
                <c:pt idx="78">
                  <c:v>-15.536765421334998</c:v>
                </c:pt>
                <c:pt idx="79">
                  <c:v>-13.870739929030421</c:v>
                </c:pt>
                <c:pt idx="80">
                  <c:v>-12.076215593361871</c:v>
                </c:pt>
                <c:pt idx="81">
                  <c:v>-10.174201479722443</c:v>
                </c:pt>
                <c:pt idx="82">
                  <c:v>-8.1849138585848848</c:v>
                </c:pt>
                <c:pt idx="83">
                  <c:v>-6.1277762055013882</c:v>
                </c:pt>
                <c:pt idx="84">
                  <c:v>-4.021419201103698</c:v>
                </c:pt>
                <c:pt idx="85">
                  <c:v>-1.8836807311029125</c:v>
                </c:pt>
                <c:pt idx="86">
                  <c:v>0.26839411371020089</c:v>
                </c:pt>
                <c:pt idx="87">
                  <c:v>2.4185530374654376</c:v>
                </c:pt>
                <c:pt idx="88">
                  <c:v>4.5513365392130876</c:v>
                </c:pt>
                <c:pt idx="89">
                  <c:v>6.6520779129239997</c:v>
                </c:pt>
                <c:pt idx="90">
                  <c:v>8.7069032474893948</c:v>
                </c:pt>
                <c:pt idx="91">
                  <c:v>10.702731426721028</c:v>
                </c:pt>
                <c:pt idx="92">
                  <c:v>12.627274129351218</c:v>
                </c:pt>
                <c:pt idx="93">
                  <c:v>14.4690358290328</c:v>
                </c:pt>
                <c:pt idx="94">
                  <c:v>16.217313794339013</c:v>
                </c:pt>
                <c:pt idx="95">
                  <c:v>17.862198088763606</c:v>
                </c:pt>
                <c:pt idx="96">
                  <c:v>19.394571570720924</c:v>
                </c:pt>
                <c:pt idx="97">
                  <c:v>20.80610989354572</c:v>
                </c:pt>
                <c:pt idx="98">
                  <c:v>22.089281505493048</c:v>
                </c:pt>
                <c:pt idx="99">
                  <c:v>23.237347649739032</c:v>
                </c:pt>
                <c:pt idx="100">
                  <c:v>24.244362364379803</c:v>
                </c:pt>
                <c:pt idx="101">
                  <c:v>25.105172482432007</c:v>
                </c:pt>
                <c:pt idx="102">
                  <c:v>25.815417631832975</c:v>
                </c:pt>
                <c:pt idx="103">
                  <c:v>26.371530235440627</c:v>
                </c:pt>
                <c:pt idx="104">
                  <c:v>26.770735511032949</c:v>
                </c:pt>
                <c:pt idx="105">
                  <c:v>27.011051471308917</c:v>
                </c:pt>
                <c:pt idx="106">
                  <c:v>27.091288923887575</c:v>
                </c:pt>
                <c:pt idx="107">
                  <c:v>27.011051471308843</c:v>
                </c:pt>
                <c:pt idx="108">
                  <c:v>26.770735511032875</c:v>
                </c:pt>
                <c:pt idx="109">
                  <c:v>26.371530235440524</c:v>
                </c:pt>
                <c:pt idx="110">
                  <c:v>25.815417631833078</c:v>
                </c:pt>
                <c:pt idx="111">
                  <c:v>25.105172482431918</c:v>
                </c:pt>
                <c:pt idx="112">
                  <c:v>24.244362364379789</c:v>
                </c:pt>
                <c:pt idx="113">
                  <c:v>23.237347649739078</c:v>
                </c:pt>
                <c:pt idx="114">
                  <c:v>22.089281505493144</c:v>
                </c:pt>
                <c:pt idx="115">
                  <c:v>20.806109893545507</c:v>
                </c:pt>
                <c:pt idx="116">
                  <c:v>19.394571570720945</c:v>
                </c:pt>
                <c:pt idx="117">
                  <c:v>17.862198088763559</c:v>
                </c:pt>
                <c:pt idx="118">
                  <c:v>16.217313794338946</c:v>
                </c:pt>
                <c:pt idx="119">
                  <c:v>14.46903582903291</c:v>
                </c:pt>
                <c:pt idx="120">
                  <c:v>12.627274129351248</c:v>
                </c:pt>
                <c:pt idx="121">
                  <c:v>10.702731426721087</c:v>
                </c:pt>
                <c:pt idx="122">
                  <c:v>8.7069032474893078</c:v>
                </c:pt>
                <c:pt idx="123">
                  <c:v>6.6520779129238274</c:v>
                </c:pt>
                <c:pt idx="124">
                  <c:v>4.5513365392130209</c:v>
                </c:pt>
                <c:pt idx="125">
                  <c:v>2.4185530374652471</c:v>
                </c:pt>
                <c:pt idx="126">
                  <c:v>0.26839411371019722</c:v>
                </c:pt>
                <c:pt idx="127">
                  <c:v>-1.8836807311029198</c:v>
                </c:pt>
                <c:pt idx="128">
                  <c:v>-4.0214192011037966</c:v>
                </c:pt>
                <c:pt idx="129">
                  <c:v>-6.1277762055014371</c:v>
                </c:pt>
                <c:pt idx="130">
                  <c:v>-8.1849138585848582</c:v>
                </c:pt>
                <c:pt idx="131">
                  <c:v>-10.174201479722511</c:v>
                </c:pt>
                <c:pt idx="132">
                  <c:v>-12.076215593362033</c:v>
                </c:pt>
                <c:pt idx="133">
                  <c:v>-13.870739929030144</c:v>
                </c:pt>
                <c:pt idx="134">
                  <c:v>-15.536765421334747</c:v>
                </c:pt>
                <c:pt idx="135">
                  <c:v>-17.052490209962244</c:v>
                </c:pt>
                <c:pt idx="136">
                  <c:v>-18.39531963967681</c:v>
                </c:pt>
                <c:pt idx="137">
                  <c:v>-19.541866260324994</c:v>
                </c:pt>
                <c:pt idx="138">
                  <c:v>-20.467949826831237</c:v>
                </c:pt>
                <c:pt idx="139">
                  <c:v>-21.148597299200713</c:v>
                </c:pt>
                <c:pt idx="140">
                  <c:v>-21.558042842516134</c:v>
                </c:pt>
                <c:pt idx="141">
                  <c:v>-21.669727826941287</c:v>
                </c:pt>
                <c:pt idx="142">
                  <c:v>-21.456300827718923</c:v>
                </c:pt>
                <c:pt idx="143">
                  <c:v>-20.889617625171685</c:v>
                </c:pt>
                <c:pt idx="144">
                  <c:v>-19.940741204700711</c:v>
                </c:pt>
                <c:pt idx="145">
                  <c:v>-18.579941756787502</c:v>
                </c:pt>
                <c:pt idx="146">
                  <c:v>-16.776696676993456</c:v>
                </c:pt>
                <c:pt idx="147">
                  <c:v>-14.499690565958936</c:v>
                </c:pt>
                <c:pt idx="148">
                  <c:v>-11.716815229403259</c:v>
                </c:pt>
                <c:pt idx="149">
                  <c:v>-8.3951696781249368</c:v>
                </c:pt>
                <c:pt idx="150">
                  <c:v>-4.5010601280047275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50951936"/>
        <c:axId val="250998784"/>
      </c:scatterChart>
      <c:valAx>
        <c:axId val="250951936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50998784"/>
        <c:crosses val="autoZero"/>
        <c:crossBetween val="midCat"/>
        <c:majorUnit val="30"/>
      </c:valAx>
      <c:valAx>
        <c:axId val="250998784"/>
        <c:scaling>
          <c:orientation val="minMax"/>
        </c:scaling>
        <c:axPos val="l"/>
        <c:majorGridlines/>
        <c:numFmt formatCode="0.0000" sourceLinked="1"/>
        <c:tickLblPos val="nextTo"/>
        <c:crossAx val="250951936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Cycloid Velocity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velocity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Sheet1!$F$3:$F$364</c:f>
              <c:numCache>
                <c:formatCode>0.0000</c:formatCode>
                <c:ptCount val="362"/>
                <c:pt idx="0">
                  <c:v>0</c:v>
                </c:pt>
                <c:pt idx="1">
                  <c:v>1.0462409170966953E-2</c:v>
                </c:pt>
                <c:pt idx="2">
                  <c:v>4.1735008339590374E-2</c:v>
                </c:pt>
                <c:pt idx="3">
                  <c:v>9.3475168365167352E-2</c:v>
                </c:pt>
                <c:pt idx="4">
                  <c:v>0.16511601322713257</c:v>
                </c:pt>
                <c:pt idx="5">
                  <c:v>0.25587263083736778</c:v>
                </c:pt>
                <c:pt idx="6">
                  <c:v>0.36475067270129241</c:v>
                </c:pt>
                <c:pt idx="7">
                  <c:v>0.49055724820804997</c:v>
                </c:pt>
                <c:pt idx="8">
                  <c:v>0.63191399418966998</c:v>
                </c:pt>
                <c:pt idx="9">
                  <c:v>0.78727217655637716</c:v>
                </c:pt>
                <c:pt idx="10">
                  <c:v>0.9549296585513718</c:v>
                </c:pt>
                <c:pt idx="11">
                  <c:v>1.1330495497173334</c:v>
                </c:pt>
                <c:pt idx="12">
                  <c:v>1.3196803312526644</c:v>
                </c:pt>
                <c:pt idx="13">
                  <c:v>1.5127772372598616</c:v>
                </c:pt>
                <c:pt idx="14">
                  <c:v>1.7102246576285842</c:v>
                </c:pt>
                <c:pt idx="15">
                  <c:v>1.9098593171027438</c:v>
                </c:pt>
                <c:pt idx="16">
                  <c:v>2.1094939765769039</c:v>
                </c:pt>
                <c:pt idx="17">
                  <c:v>2.3069413969456263</c:v>
                </c:pt>
                <c:pt idx="18">
                  <c:v>2.5000383029528237</c:v>
                </c:pt>
                <c:pt idx="19">
                  <c:v>2.6866690844881544</c:v>
                </c:pt>
                <c:pt idx="20">
                  <c:v>2.8647889756541156</c:v>
                </c:pt>
                <c:pt idx="21">
                  <c:v>3.0324464576491104</c:v>
                </c:pt>
                <c:pt idx="22">
                  <c:v>3.1878046400158171</c:v>
                </c:pt>
                <c:pt idx="23">
                  <c:v>3.3291613859974385</c:v>
                </c:pt>
                <c:pt idx="24">
                  <c:v>3.4549679615041957</c:v>
                </c:pt>
                <c:pt idx="25">
                  <c:v>3.5638460033681207</c:v>
                </c:pt>
                <c:pt idx="26">
                  <c:v>3.6546026209783555</c:v>
                </c:pt>
                <c:pt idx="27">
                  <c:v>3.7262434658403207</c:v>
                </c:pt>
                <c:pt idx="28">
                  <c:v>3.7779836258658976</c:v>
                </c:pt>
                <c:pt idx="29">
                  <c:v>3.8092562250345212</c:v>
                </c:pt>
                <c:pt idx="30">
                  <c:v>3.8197186342054881</c:v>
                </c:pt>
                <c:pt idx="31">
                  <c:v>3.8092562250345212</c:v>
                </c:pt>
                <c:pt idx="32">
                  <c:v>3.7779836258658976</c:v>
                </c:pt>
                <c:pt idx="33">
                  <c:v>3.7262434658403207</c:v>
                </c:pt>
                <c:pt idx="34">
                  <c:v>3.654602620978356</c:v>
                </c:pt>
                <c:pt idx="35">
                  <c:v>3.5638460033681203</c:v>
                </c:pt>
                <c:pt idx="36">
                  <c:v>3.4549679615041957</c:v>
                </c:pt>
                <c:pt idx="37">
                  <c:v>3.329161385997438</c:v>
                </c:pt>
                <c:pt idx="38">
                  <c:v>3.1878046400158184</c:v>
                </c:pt>
                <c:pt idx="39">
                  <c:v>3.0324464576491112</c:v>
                </c:pt>
                <c:pt idx="40">
                  <c:v>2.8647889756541169</c:v>
                </c:pt>
                <c:pt idx="41">
                  <c:v>2.6866690844881544</c:v>
                </c:pt>
                <c:pt idx="42">
                  <c:v>2.5000383029528237</c:v>
                </c:pt>
                <c:pt idx="43">
                  <c:v>2.3069413969456276</c:v>
                </c:pt>
                <c:pt idx="44">
                  <c:v>2.1094939765769052</c:v>
                </c:pt>
                <c:pt idx="45">
                  <c:v>1.9098593171027445</c:v>
                </c:pt>
                <c:pt idx="46">
                  <c:v>1.7102246576285833</c:v>
                </c:pt>
                <c:pt idx="47">
                  <c:v>1.5127772372598611</c:v>
                </c:pt>
                <c:pt idx="48">
                  <c:v>1.3196803312526648</c:v>
                </c:pt>
                <c:pt idx="49">
                  <c:v>1.1330495497173347</c:v>
                </c:pt>
                <c:pt idx="50">
                  <c:v>0.9549296585513718</c:v>
                </c:pt>
                <c:pt idx="51">
                  <c:v>0.7872721765563776</c:v>
                </c:pt>
                <c:pt idx="52">
                  <c:v>0.63191399418966954</c:v>
                </c:pt>
                <c:pt idx="53">
                  <c:v>0.49055724820805102</c:v>
                </c:pt>
                <c:pt idx="54">
                  <c:v>0.36475067270129258</c:v>
                </c:pt>
                <c:pt idx="55">
                  <c:v>0.25587263083736839</c:v>
                </c:pt>
                <c:pt idx="56">
                  <c:v>0.16511601322713235</c:v>
                </c:pt>
                <c:pt idx="57">
                  <c:v>9.3475168365167352E-2</c:v>
                </c:pt>
                <c:pt idx="58">
                  <c:v>4.1735008339590582E-2</c:v>
                </c:pt>
                <c:pt idx="59">
                  <c:v>1.0462409170966953E-2</c:v>
                </c:pt>
                <c:pt idx="60">
                  <c:v>0</c:v>
                </c:pt>
                <c:pt idx="61">
                  <c:v>0</c:v>
                </c:pt>
                <c:pt idx="62">
                  <c:v>-3.1015475381791766E-3</c:v>
                </c:pt>
                <c:pt idx="63">
                  <c:v>-1.2391079724876852E-2</c:v>
                </c:pt>
                <c:pt idx="64">
                  <c:v>-2.782333889306025E-2</c:v>
                </c:pt>
                <c:pt idx="65">
                  <c:v>-4.9323140627307159E-2</c:v>
                </c:pt>
                <c:pt idx="66">
                  <c:v>-7.6785740054720775E-2</c:v>
                </c:pt>
                <c:pt idx="67">
                  <c:v>-0.11007734215142172</c:v>
                </c:pt>
                <c:pt idx="68">
                  <c:v>-0.14903575357845472</c:v>
                </c:pt>
                <c:pt idx="69">
                  <c:v>-0.19347117287143345</c:v>
                </c:pt>
                <c:pt idx="70">
                  <c:v>-0.24316711513419495</c:v>
                </c:pt>
                <c:pt idx="71">
                  <c:v>-0.29788146673145394</c:v>
                </c:pt>
                <c:pt idx="72">
                  <c:v>-0.35734766484209562</c:v>
                </c:pt>
                <c:pt idx="73">
                  <c:v>-0.42127599612644667</c:v>
                </c:pt>
                <c:pt idx="74">
                  <c:v>-0.48935500818054295</c:v>
                </c:pt>
                <c:pt idx="75">
                  <c:v>-0.56125302690093526</c:v>
                </c:pt>
                <c:pt idx="76">
                  <c:v>-0.63661977236758127</c:v>
                </c:pt>
                <c:pt idx="77">
                  <c:v>-0.71508806537240666</c:v>
                </c:pt>
                <c:pt idx="78">
                  <c:v>-0.7962756162794965</c:v>
                </c:pt>
                <c:pt idx="79">
                  <c:v>-0.87978688750177636</c:v>
                </c:pt>
                <c:pt idx="80">
                  <c:v>-0.96521502052037433</c:v>
                </c:pt>
                <c:pt idx="81">
                  <c:v>-1.0521438180584297</c:v>
                </c:pt>
                <c:pt idx="82">
                  <c:v>-1.1401497717523896</c:v>
                </c:pt>
                <c:pt idx="83">
                  <c:v>-1.228804125442184</c:v>
                </c:pt>
                <c:pt idx="84">
                  <c:v>-1.3176749640281411</c:v>
                </c:pt>
                <c:pt idx="85">
                  <c:v>-1.4063293177179359</c:v>
                </c:pt>
                <c:pt idx="86">
                  <c:v>-1.4943352714118958</c:v>
                </c:pt>
                <c:pt idx="87">
                  <c:v>-1.5812640689499511</c:v>
                </c:pt>
                <c:pt idx="88">
                  <c:v>-1.6666922019685493</c:v>
                </c:pt>
                <c:pt idx="89">
                  <c:v>-1.7502034731908287</c:v>
                </c:pt>
                <c:pt idx="90">
                  <c:v>-1.831391024097919</c:v>
                </c:pt>
                <c:pt idx="91">
                  <c:v>-1.9098593171027438</c:v>
                </c:pt>
                <c:pt idx="92">
                  <c:v>-1.98522606256939</c:v>
                </c:pt>
                <c:pt idx="93">
                  <c:v>-2.0571240812897824</c:v>
                </c:pt>
                <c:pt idx="94">
                  <c:v>-2.1252030933438784</c:v>
                </c:pt>
                <c:pt idx="95">
                  <c:v>-2.1891314246282296</c:v>
                </c:pt>
                <c:pt idx="96">
                  <c:v>-2.2485976227388713</c:v>
                </c:pt>
                <c:pt idx="97">
                  <c:v>-2.3033119743361308</c:v>
                </c:pt>
                <c:pt idx="98">
                  <c:v>-2.3530079165988917</c:v>
                </c:pt>
                <c:pt idx="99">
                  <c:v>-2.3974433358918708</c:v>
                </c:pt>
                <c:pt idx="100">
                  <c:v>-2.4364017473189041</c:v>
                </c:pt>
                <c:pt idx="101">
                  <c:v>-2.4696933494156048</c:v>
                </c:pt>
                <c:pt idx="102">
                  <c:v>-2.4971559488430182</c:v>
                </c:pt>
                <c:pt idx="103">
                  <c:v>-2.5186557505772651</c:v>
                </c:pt>
                <c:pt idx="104">
                  <c:v>-2.5340880097454486</c:v>
                </c:pt>
                <c:pt idx="105">
                  <c:v>-2.5433775419321463</c:v>
                </c:pt>
                <c:pt idx="106">
                  <c:v>-2.5464790894703255</c:v>
                </c:pt>
                <c:pt idx="107">
                  <c:v>-2.5433775419321467</c:v>
                </c:pt>
                <c:pt idx="108">
                  <c:v>-2.5340880097454486</c:v>
                </c:pt>
                <c:pt idx="109">
                  <c:v>-2.5186557505772651</c:v>
                </c:pt>
                <c:pt idx="110">
                  <c:v>-2.4971559488430182</c:v>
                </c:pt>
                <c:pt idx="111">
                  <c:v>-2.4696933494156048</c:v>
                </c:pt>
                <c:pt idx="112">
                  <c:v>-2.4364017473189041</c:v>
                </c:pt>
                <c:pt idx="113">
                  <c:v>-2.3974433358918708</c:v>
                </c:pt>
                <c:pt idx="114">
                  <c:v>-2.3530079165988922</c:v>
                </c:pt>
                <c:pt idx="115">
                  <c:v>-2.3033119743361308</c:v>
                </c:pt>
                <c:pt idx="116">
                  <c:v>-2.2485976227388713</c:v>
                </c:pt>
                <c:pt idx="117">
                  <c:v>-2.1891314246282296</c:v>
                </c:pt>
                <c:pt idx="118">
                  <c:v>-2.1252030933438792</c:v>
                </c:pt>
                <c:pt idx="119">
                  <c:v>-2.0571240812897824</c:v>
                </c:pt>
                <c:pt idx="120">
                  <c:v>-1.9852260625693907</c:v>
                </c:pt>
                <c:pt idx="121">
                  <c:v>-1.9098593171027447</c:v>
                </c:pt>
                <c:pt idx="122">
                  <c:v>-1.8313910240979194</c:v>
                </c:pt>
                <c:pt idx="123">
                  <c:v>-1.7502034731908294</c:v>
                </c:pt>
                <c:pt idx="124">
                  <c:v>-1.6666922019685493</c:v>
                </c:pt>
                <c:pt idx="125">
                  <c:v>-1.5812640689499513</c:v>
                </c:pt>
                <c:pt idx="126">
                  <c:v>-1.4943352714118958</c:v>
                </c:pt>
                <c:pt idx="127">
                  <c:v>-1.406329317717937</c:v>
                </c:pt>
                <c:pt idx="128">
                  <c:v>-1.3176749640281411</c:v>
                </c:pt>
                <c:pt idx="129">
                  <c:v>-1.2288041254421849</c:v>
                </c:pt>
                <c:pt idx="130">
                  <c:v>-1.140149771752389</c:v>
                </c:pt>
                <c:pt idx="131">
                  <c:v>-1.0521438180584302</c:v>
                </c:pt>
                <c:pt idx="132">
                  <c:v>-0.96521502052037456</c:v>
                </c:pt>
                <c:pt idx="133">
                  <c:v>-0.87978688750177658</c:v>
                </c:pt>
                <c:pt idx="134">
                  <c:v>-0.79627561627949683</c:v>
                </c:pt>
                <c:pt idx="135">
                  <c:v>-0.71508806537240666</c:v>
                </c:pt>
                <c:pt idx="136">
                  <c:v>-0.63661977236758127</c:v>
                </c:pt>
                <c:pt idx="137">
                  <c:v>-0.56125302690093504</c:v>
                </c:pt>
                <c:pt idx="138">
                  <c:v>-0.4893550081805435</c:v>
                </c:pt>
                <c:pt idx="139">
                  <c:v>-0.42127599612644639</c:v>
                </c:pt>
                <c:pt idx="140">
                  <c:v>-0.35734766484209607</c:v>
                </c:pt>
                <c:pt idx="141">
                  <c:v>-0.29788146673145421</c:v>
                </c:pt>
                <c:pt idx="142">
                  <c:v>-0.24316711513419509</c:v>
                </c:pt>
                <c:pt idx="143">
                  <c:v>-0.19347117287143345</c:v>
                </c:pt>
                <c:pt idx="144">
                  <c:v>-0.14903575357845486</c:v>
                </c:pt>
                <c:pt idx="145">
                  <c:v>-0.11007734215142158</c:v>
                </c:pt>
                <c:pt idx="146">
                  <c:v>-7.6785740054721191E-2</c:v>
                </c:pt>
                <c:pt idx="147">
                  <c:v>-4.9323140627307159E-2</c:v>
                </c:pt>
                <c:pt idx="148">
                  <c:v>-2.7823338893060393E-2</c:v>
                </c:pt>
                <c:pt idx="149">
                  <c:v>-1.2391079724876993E-2</c:v>
                </c:pt>
                <c:pt idx="150">
                  <c:v>-3.1015475381791766E-3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3606528"/>
        <c:axId val="233616512"/>
      </c:scatterChart>
      <c:valAx>
        <c:axId val="233606528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3616512"/>
        <c:crosses val="autoZero"/>
        <c:crossBetween val="midCat"/>
        <c:majorUnit val="30"/>
      </c:valAx>
      <c:valAx>
        <c:axId val="233616512"/>
        <c:scaling>
          <c:orientation val="minMax"/>
        </c:scaling>
        <c:axPos val="l"/>
        <c:majorGridlines/>
        <c:numFmt formatCode="0.0000" sourceLinked="1"/>
        <c:tickLblPos val="nextTo"/>
        <c:crossAx val="23360652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Cycloid Acceleration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Sheet1!$G$3:$G$364</c:f>
              <c:numCache>
                <c:formatCode>0.0000</c:formatCode>
                <c:ptCount val="362"/>
                <c:pt idx="0">
                  <c:v>0</c:v>
                </c:pt>
                <c:pt idx="1">
                  <c:v>1.1978079568449593</c:v>
                </c:pt>
                <c:pt idx="2">
                  <c:v>2.3824924790572961</c:v>
                </c:pt>
                <c:pt idx="3">
                  <c:v>3.5410739151004771</c:v>
                </c:pt>
                <c:pt idx="4">
                  <c:v>4.6608586043124616</c:v>
                </c:pt>
                <c:pt idx="5">
                  <c:v>5.7295779513082312</c:v>
                </c:pt>
                <c:pt idx="6">
                  <c:v>6.7355228432782015</c:v>
                </c:pt>
                <c:pt idx="7">
                  <c:v>7.6676719374784446</c:v>
                </c:pt>
                <c:pt idx="8">
                  <c:v>8.5158124133681632</c:v>
                </c:pt>
                <c:pt idx="9">
                  <c:v>9.2706518664087092</c:v>
                </c:pt>
                <c:pt idx="10">
                  <c:v>9.9239201175922567</c:v>
                </c:pt>
                <c:pt idx="11">
                  <c:v>10.468459823253669</c:v>
                </c:pt>
                <c:pt idx="12">
                  <c:v>10.898304892425459</c:v>
                </c:pt>
                <c:pt idx="13">
                  <c:v>11.208745852578922</c:v>
                </c:pt>
                <c:pt idx="14">
                  <c:v>11.396381447590663</c:v>
                </c:pt>
                <c:pt idx="15">
                  <c:v>11.459155902616464</c:v>
                </c:pt>
                <c:pt idx="16">
                  <c:v>11.396381447590663</c:v>
                </c:pt>
                <c:pt idx="17">
                  <c:v>11.208745852578922</c:v>
                </c:pt>
                <c:pt idx="18">
                  <c:v>10.898304892425461</c:v>
                </c:pt>
                <c:pt idx="19">
                  <c:v>10.468459823253671</c:v>
                </c:pt>
                <c:pt idx="20">
                  <c:v>9.9239201175922584</c:v>
                </c:pt>
                <c:pt idx="21">
                  <c:v>9.2706518664087092</c:v>
                </c:pt>
                <c:pt idx="22">
                  <c:v>8.5158124133681667</c:v>
                </c:pt>
                <c:pt idx="23">
                  <c:v>7.6676719374784419</c:v>
                </c:pt>
                <c:pt idx="24">
                  <c:v>6.7355228432782024</c:v>
                </c:pt>
                <c:pt idx="25">
                  <c:v>5.7295779513082312</c:v>
                </c:pt>
                <c:pt idx="26">
                  <c:v>4.6608586043124598</c:v>
                </c:pt>
                <c:pt idx="27">
                  <c:v>3.5410739151004784</c:v>
                </c:pt>
                <c:pt idx="28">
                  <c:v>2.3824924790572961</c:v>
                </c:pt>
                <c:pt idx="29">
                  <c:v>1.1978079568449627</c:v>
                </c:pt>
                <c:pt idx="30">
                  <c:v>1.4039167148647555E-15</c:v>
                </c:pt>
                <c:pt idx="31">
                  <c:v>-1.1978079568449598</c:v>
                </c:pt>
                <c:pt idx="32">
                  <c:v>-2.382492479057293</c:v>
                </c:pt>
                <c:pt idx="33">
                  <c:v>-3.5410739151004811</c:v>
                </c:pt>
                <c:pt idx="34">
                  <c:v>-4.6608586043124571</c:v>
                </c:pt>
                <c:pt idx="35">
                  <c:v>-5.729577951308233</c:v>
                </c:pt>
                <c:pt idx="36">
                  <c:v>-6.7355228432781997</c:v>
                </c:pt>
                <c:pt idx="37">
                  <c:v>-7.6676719374784446</c:v>
                </c:pt>
                <c:pt idx="38">
                  <c:v>-8.5158124133681614</c:v>
                </c:pt>
                <c:pt idx="39">
                  <c:v>-9.2706518664087092</c:v>
                </c:pt>
                <c:pt idx="40">
                  <c:v>-9.9239201175922531</c:v>
                </c:pt>
                <c:pt idx="41">
                  <c:v>-10.468459823253671</c:v>
                </c:pt>
                <c:pt idx="42">
                  <c:v>-10.898304892425459</c:v>
                </c:pt>
                <c:pt idx="43">
                  <c:v>-11.20874585257892</c:v>
                </c:pt>
                <c:pt idx="44">
                  <c:v>-11.396381447590663</c:v>
                </c:pt>
                <c:pt idx="45">
                  <c:v>-11.459155902616464</c:v>
                </c:pt>
                <c:pt idx="46">
                  <c:v>-11.396381447590663</c:v>
                </c:pt>
                <c:pt idx="47">
                  <c:v>-11.20874585257892</c:v>
                </c:pt>
                <c:pt idx="48">
                  <c:v>-10.898304892425461</c:v>
                </c:pt>
                <c:pt idx="49">
                  <c:v>-10.468459823253671</c:v>
                </c:pt>
                <c:pt idx="50">
                  <c:v>-9.9239201175922567</c:v>
                </c:pt>
                <c:pt idx="51">
                  <c:v>-9.270651866408711</c:v>
                </c:pt>
                <c:pt idx="52">
                  <c:v>-8.5158124133681614</c:v>
                </c:pt>
                <c:pt idx="53">
                  <c:v>-7.6676719374784508</c:v>
                </c:pt>
                <c:pt idx="54">
                  <c:v>-6.7355228432782033</c:v>
                </c:pt>
                <c:pt idx="55">
                  <c:v>-5.7295779513082374</c:v>
                </c:pt>
                <c:pt idx="56">
                  <c:v>-4.6608586043124616</c:v>
                </c:pt>
                <c:pt idx="57">
                  <c:v>-3.5410739151004798</c:v>
                </c:pt>
                <c:pt idx="58">
                  <c:v>-2.3824924790573023</c:v>
                </c:pt>
                <c:pt idx="59">
                  <c:v>-1.1978079568449691</c:v>
                </c:pt>
                <c:pt idx="60">
                  <c:v>-2.8078334297295109E-15</c:v>
                </c:pt>
                <c:pt idx="61">
                  <c:v>0</c:v>
                </c:pt>
                <c:pt idx="62">
                  <c:v>0.35526680348920175</c:v>
                </c:pt>
                <c:pt idx="63">
                  <c:v>0.70880278282309828</c:v>
                </c:pt>
                <c:pt idx="64">
                  <c:v>1.0588855462476872</c:v>
                </c:pt>
                <c:pt idx="65">
                  <c:v>1.4038095257297603</c:v>
                </c:pt>
                <c:pt idx="66">
                  <c:v>1.7418942863129181</c:v>
                </c:pt>
                <c:pt idx="67">
                  <c:v>2.0714927130277605</c:v>
                </c:pt>
                <c:pt idx="68">
                  <c:v>2.3909990354704518</c:v>
                </c:pt>
                <c:pt idx="69">
                  <c:v>2.6988566509547129</c:v>
                </c:pt>
                <c:pt idx="70">
                  <c:v>2.9935657081236453</c:v>
                </c:pt>
                <c:pt idx="71">
                  <c:v>3.2736904140747711</c:v>
                </c:pt>
                <c:pt idx="72">
                  <c:v>3.5378660293987347</c:v>
                </c:pt>
                <c:pt idx="73">
                  <c:v>3.7848055170525172</c:v>
                </c:pt>
                <c:pt idx="74">
                  <c:v>4.0133058126745409</c:v>
                </c:pt>
                <c:pt idx="75">
                  <c:v>4.2222536857933033</c:v>
                </c:pt>
                <c:pt idx="76">
                  <c:v>4.4106311633743367</c:v>
                </c:pt>
                <c:pt idx="77">
                  <c:v>4.577520489282505</c:v>
                </c:pt>
                <c:pt idx="78">
                  <c:v>4.7221085954976383</c:v>
                </c:pt>
                <c:pt idx="79">
                  <c:v>4.8436910633002048</c:v>
                </c:pt>
                <c:pt idx="80">
                  <c:v>4.9416755551284952</c:v>
                </c:pt>
                <c:pt idx="81">
                  <c:v>5.0155847003876897</c:v>
                </c:pt>
                <c:pt idx="82">
                  <c:v>5.0650584211514058</c:v>
                </c:pt>
                <c:pt idx="83">
                  <c:v>5.0898556864251647</c:v>
                </c:pt>
                <c:pt idx="84">
                  <c:v>5.0898556864251647</c:v>
                </c:pt>
                <c:pt idx="85">
                  <c:v>5.0650584211514067</c:v>
                </c:pt>
                <c:pt idx="86">
                  <c:v>5.0155847003876897</c:v>
                </c:pt>
                <c:pt idx="87">
                  <c:v>4.9416755551284952</c:v>
                </c:pt>
                <c:pt idx="88">
                  <c:v>4.8436910633002057</c:v>
                </c:pt>
                <c:pt idx="89">
                  <c:v>4.7221085954976392</c:v>
                </c:pt>
                <c:pt idx="90">
                  <c:v>4.5775204892825041</c:v>
                </c:pt>
                <c:pt idx="91">
                  <c:v>4.4106311633743367</c:v>
                </c:pt>
                <c:pt idx="92">
                  <c:v>4.2222536857933033</c:v>
                </c:pt>
                <c:pt idx="93">
                  <c:v>4.0133058126745409</c:v>
                </c:pt>
                <c:pt idx="94">
                  <c:v>3.784805517052519</c:v>
                </c:pt>
                <c:pt idx="95">
                  <c:v>3.5378660293987361</c:v>
                </c:pt>
                <c:pt idx="96">
                  <c:v>3.273690414074772</c:v>
                </c:pt>
                <c:pt idx="97">
                  <c:v>2.9935657081236458</c:v>
                </c:pt>
                <c:pt idx="98">
                  <c:v>2.6988566509547129</c:v>
                </c:pt>
                <c:pt idx="99">
                  <c:v>2.3909990354704513</c:v>
                </c:pt>
                <c:pt idx="100">
                  <c:v>2.0714927130277601</c:v>
                </c:pt>
                <c:pt idx="101">
                  <c:v>1.741894286312919</c:v>
                </c:pt>
                <c:pt idx="102">
                  <c:v>1.4038095257297607</c:v>
                </c:pt>
                <c:pt idx="103">
                  <c:v>1.0588855462476872</c:v>
                </c:pt>
                <c:pt idx="104">
                  <c:v>0.70880278282309772</c:v>
                </c:pt>
                <c:pt idx="105">
                  <c:v>0.35526680348920286</c:v>
                </c:pt>
                <c:pt idx="106">
                  <c:v>6.2396298438433582E-16</c:v>
                </c:pt>
                <c:pt idx="107">
                  <c:v>-0.35526680348919931</c:v>
                </c:pt>
                <c:pt idx="108">
                  <c:v>-0.70880278282309872</c:v>
                </c:pt>
                <c:pt idx="109">
                  <c:v>-1.0588855462476858</c:v>
                </c:pt>
                <c:pt idx="110">
                  <c:v>-1.4038095257297576</c:v>
                </c:pt>
                <c:pt idx="111">
                  <c:v>-1.7418942863129179</c:v>
                </c:pt>
                <c:pt idx="112">
                  <c:v>-2.0714927130277592</c:v>
                </c:pt>
                <c:pt idx="113">
                  <c:v>-2.3909990354704505</c:v>
                </c:pt>
                <c:pt idx="114">
                  <c:v>-2.6988566509547125</c:v>
                </c:pt>
                <c:pt idx="115">
                  <c:v>-2.9935657081236444</c:v>
                </c:pt>
                <c:pt idx="116">
                  <c:v>-3.2736904140747711</c:v>
                </c:pt>
                <c:pt idx="117">
                  <c:v>-3.5378660293987352</c:v>
                </c:pt>
                <c:pt idx="118">
                  <c:v>-3.7848055170525168</c:v>
                </c:pt>
                <c:pt idx="119">
                  <c:v>-4.0133058126745418</c:v>
                </c:pt>
                <c:pt idx="120">
                  <c:v>-4.2222536857933015</c:v>
                </c:pt>
                <c:pt idx="121">
                  <c:v>-4.4106311633743349</c:v>
                </c:pt>
                <c:pt idx="122">
                  <c:v>-4.5775204892825041</c:v>
                </c:pt>
                <c:pt idx="123">
                  <c:v>-4.7221085954976383</c:v>
                </c:pt>
                <c:pt idx="124">
                  <c:v>-4.8436910633002048</c:v>
                </c:pt>
                <c:pt idx="125">
                  <c:v>-4.9416755551284952</c:v>
                </c:pt>
                <c:pt idx="126">
                  <c:v>-5.0155847003876897</c:v>
                </c:pt>
                <c:pt idx="127">
                  <c:v>-5.0650584211514058</c:v>
                </c:pt>
                <c:pt idx="128">
                  <c:v>-5.0898556864251647</c:v>
                </c:pt>
                <c:pt idx="129">
                  <c:v>-5.0898556864251647</c:v>
                </c:pt>
                <c:pt idx="130">
                  <c:v>-5.0650584211514058</c:v>
                </c:pt>
                <c:pt idx="131">
                  <c:v>-5.0155847003876897</c:v>
                </c:pt>
                <c:pt idx="132">
                  <c:v>-4.9416755551284961</c:v>
                </c:pt>
                <c:pt idx="133">
                  <c:v>-4.8436910633002057</c:v>
                </c:pt>
                <c:pt idx="134">
                  <c:v>-4.7221085954976392</c:v>
                </c:pt>
                <c:pt idx="135">
                  <c:v>-4.577520489282505</c:v>
                </c:pt>
                <c:pt idx="136">
                  <c:v>-4.4106311633743367</c:v>
                </c:pt>
                <c:pt idx="137">
                  <c:v>-4.2222536857933024</c:v>
                </c:pt>
                <c:pt idx="138">
                  <c:v>-4.0133058126745427</c:v>
                </c:pt>
                <c:pt idx="139">
                  <c:v>-3.7848055170525168</c:v>
                </c:pt>
                <c:pt idx="140">
                  <c:v>-3.5378660293987365</c:v>
                </c:pt>
                <c:pt idx="141">
                  <c:v>-3.2736904140747725</c:v>
                </c:pt>
                <c:pt idx="142">
                  <c:v>-2.9935657081236462</c:v>
                </c:pt>
                <c:pt idx="143">
                  <c:v>-2.6988566509547134</c:v>
                </c:pt>
                <c:pt idx="144">
                  <c:v>-2.3909990354704518</c:v>
                </c:pt>
                <c:pt idx="145">
                  <c:v>-2.0714927130277605</c:v>
                </c:pt>
                <c:pt idx="146">
                  <c:v>-1.7418942863129219</c:v>
                </c:pt>
                <c:pt idx="147">
                  <c:v>-1.4038095257297591</c:v>
                </c:pt>
                <c:pt idx="148">
                  <c:v>-1.05888554624769</c:v>
                </c:pt>
                <c:pt idx="149">
                  <c:v>-0.7088027828231005</c:v>
                </c:pt>
                <c:pt idx="150">
                  <c:v>-0.35526680348920342</c:v>
                </c:pt>
                <c:pt idx="151">
                  <c:v>-1.2479259687686716E-15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5537152"/>
        <c:axId val="235538688"/>
      </c:scatterChart>
      <c:valAx>
        <c:axId val="235537152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538688"/>
        <c:crosses val="autoZero"/>
        <c:crossBetween val="midCat"/>
        <c:majorUnit val="30"/>
      </c:valAx>
      <c:valAx>
        <c:axId val="235538688"/>
        <c:scaling>
          <c:orientation val="minMax"/>
        </c:scaling>
        <c:axPos val="l"/>
        <c:majorGridlines/>
        <c:numFmt formatCode="0.0000" sourceLinked="1"/>
        <c:tickLblPos val="nextTo"/>
        <c:crossAx val="23553715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Cycloid Jerk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Jerk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Sheet1!$H$3:$H$364</c:f>
              <c:numCache>
                <c:formatCode>0.0000</c:formatCode>
                <c:ptCount val="362"/>
                <c:pt idx="0">
                  <c:v>65.389829354552759</c:v>
                </c:pt>
                <c:pt idx="1">
                  <c:v>62.81075893952201</c:v>
                </c:pt>
                <c:pt idx="2">
                  <c:v>59.54352070555354</c:v>
                </c:pt>
                <c:pt idx="3">
                  <c:v>55.623911198452255</c:v>
                </c:pt>
                <c:pt idx="4">
                  <c:v>51.094874480208986</c:v>
                </c:pt>
                <c:pt idx="5">
                  <c:v>46.006031624870666</c:v>
                </c:pt>
                <c:pt idx="6">
                  <c:v>40.413137059669204</c:v>
                </c:pt>
                <c:pt idx="7">
                  <c:v>34.377467707849398</c:v>
                </c:pt>
                <c:pt idx="8">
                  <c:v>27.965151625874782</c:v>
                </c:pt>
                <c:pt idx="9">
                  <c:v>21.246443490602864</c:v>
                </c:pt>
                <c:pt idx="10">
                  <c:v>14.29495487434377</c:v>
                </c:pt>
                <c:pt idx="11">
                  <c:v>7.186847741069756</c:v>
                </c:pt>
                <c:pt idx="12">
                  <c:v>4.2117501445942658E-15</c:v>
                </c:pt>
                <c:pt idx="13">
                  <c:v>-7.1868477410697471</c:v>
                </c:pt>
                <c:pt idx="14">
                  <c:v>-14.294954874343762</c:v>
                </c:pt>
                <c:pt idx="15">
                  <c:v>-21.246443490602857</c:v>
                </c:pt>
                <c:pt idx="16">
                  <c:v>-27.965151625874761</c:v>
                </c:pt>
                <c:pt idx="17">
                  <c:v>-34.377467707849377</c:v>
                </c:pt>
                <c:pt idx="18">
                  <c:v>-40.413137059669197</c:v>
                </c:pt>
                <c:pt idx="19">
                  <c:v>-46.006031624870637</c:v>
                </c:pt>
                <c:pt idx="20">
                  <c:v>-51.094874480208993</c:v>
                </c:pt>
                <c:pt idx="21">
                  <c:v>-55.623911198452248</c:v>
                </c:pt>
                <c:pt idx="22">
                  <c:v>-59.54352070555354</c:v>
                </c:pt>
                <c:pt idx="23">
                  <c:v>-62.810758939522017</c:v>
                </c:pt>
                <c:pt idx="24">
                  <c:v>-65.389829354552759</c:v>
                </c:pt>
                <c:pt idx="25">
                  <c:v>-67.25247511547353</c:v>
                </c:pt>
                <c:pt idx="26">
                  <c:v>-68.378288685543978</c:v>
                </c:pt>
                <c:pt idx="27">
                  <c:v>-68.754935415698782</c:v>
                </c:pt>
                <c:pt idx="28">
                  <c:v>-68.378288685543978</c:v>
                </c:pt>
                <c:pt idx="29">
                  <c:v>-67.25247511547353</c:v>
                </c:pt>
                <c:pt idx="30">
                  <c:v>-65.389829354552759</c:v>
                </c:pt>
                <c:pt idx="31">
                  <c:v>-62.810758939522024</c:v>
                </c:pt>
                <c:pt idx="32">
                  <c:v>-59.543520705553533</c:v>
                </c:pt>
                <c:pt idx="33">
                  <c:v>-55.623911198452262</c:v>
                </c:pt>
                <c:pt idx="34">
                  <c:v>-51.094874480208986</c:v>
                </c:pt>
                <c:pt idx="35">
                  <c:v>-46.00603162487068</c:v>
                </c:pt>
                <c:pt idx="36">
                  <c:v>-40.413137059669211</c:v>
                </c:pt>
                <c:pt idx="37">
                  <c:v>-34.377467707849419</c:v>
                </c:pt>
                <c:pt idx="38">
                  <c:v>-27.965151625874764</c:v>
                </c:pt>
                <c:pt idx="39">
                  <c:v>-21.246443490602875</c:v>
                </c:pt>
                <c:pt idx="40">
                  <c:v>-14.294954874343807</c:v>
                </c:pt>
                <c:pt idx="41">
                  <c:v>-7.1868477410698093</c:v>
                </c:pt>
                <c:pt idx="42">
                  <c:v>-1.2635250433782798E-14</c:v>
                </c:pt>
                <c:pt idx="43">
                  <c:v>7.1868477410697844</c:v>
                </c:pt>
                <c:pt idx="44">
                  <c:v>14.294954874343782</c:v>
                </c:pt>
                <c:pt idx="45">
                  <c:v>21.24644349060285</c:v>
                </c:pt>
                <c:pt idx="46">
                  <c:v>27.965151625874739</c:v>
                </c:pt>
                <c:pt idx="47">
                  <c:v>34.377467707849398</c:v>
                </c:pt>
                <c:pt idx="48">
                  <c:v>40.413137059669189</c:v>
                </c:pt>
                <c:pt idx="49">
                  <c:v>46.00603162487068</c:v>
                </c:pt>
                <c:pt idx="50">
                  <c:v>51.094874480208944</c:v>
                </c:pt>
                <c:pt idx="51">
                  <c:v>55.623911198452248</c:v>
                </c:pt>
                <c:pt idx="52">
                  <c:v>59.543520705553519</c:v>
                </c:pt>
                <c:pt idx="53">
                  <c:v>62.810758939522017</c:v>
                </c:pt>
                <c:pt idx="54">
                  <c:v>65.389829354552759</c:v>
                </c:pt>
                <c:pt idx="55">
                  <c:v>67.252475115473516</c:v>
                </c:pt>
                <c:pt idx="56">
                  <c:v>68.378288685543978</c:v>
                </c:pt>
                <c:pt idx="57">
                  <c:v>68.754935415698782</c:v>
                </c:pt>
                <c:pt idx="58">
                  <c:v>68.754935415698782</c:v>
                </c:pt>
                <c:pt idx="59">
                  <c:v>68.587451848637102</c:v>
                </c:pt>
                <c:pt idx="60">
                  <c:v>68.085817110555425</c:v>
                </c:pt>
                <c:pt idx="61">
                  <c:v>-20.371832715762604</c:v>
                </c:pt>
                <c:pt idx="62">
                  <c:v>-20.322207955151736</c:v>
                </c:pt>
                <c:pt idx="63">
                  <c:v>-20.173575440164576</c:v>
                </c:pt>
                <c:pt idx="64">
                  <c:v>-19.926659293473641</c:v>
                </c:pt>
                <c:pt idx="65">
                  <c:v>-19.58266246572569</c:v>
                </c:pt>
                <c:pt idx="66">
                  <c:v>-19.143260874887073</c:v>
                </c:pt>
                <c:pt idx="67">
                  <c:v>-18.610595241339858</c:v>
                </c:pt>
                <c:pt idx="68">
                  <c:v>-17.987260658507328</c:v>
                </c:pt>
                <c:pt idx="69">
                  <c:v>-17.276293949819671</c:v>
                </c:pt>
                <c:pt idx="70">
                  <c:v>-16.481158873615485</c:v>
                </c:pt>
                <c:pt idx="71">
                  <c:v>-15.605729248059342</c:v>
                </c:pt>
                <c:pt idx="72">
                  <c:v>-14.654270078289073</c:v>
                </c:pt>
                <c:pt idx="73">
                  <c:v>-13.631416777739457</c:v>
                </c:pt>
                <c:pt idx="74">
                  <c:v>-12.542152584873916</c:v>
                </c:pt>
                <c:pt idx="75">
                  <c:v>-11.39178428534764</c:v>
                </c:pt>
                <c:pt idx="76">
                  <c:v>-10.185916357881304</c:v>
                </c:pt>
                <c:pt idx="77">
                  <c:v>-8.9304236698040995</c:v>
                </c:pt>
                <c:pt idx="78">
                  <c:v>-7.6314228552906602</c:v>
                </c:pt>
                <c:pt idx="79">
                  <c:v>-6.2952425157341834</c:v>
                </c:pt>
                <c:pt idx="80">
                  <c:v>-4.9283923874366149</c:v>
                </c:pt>
                <c:pt idx="81">
                  <c:v>-3.5375316268277301</c:v>
                </c:pt>
                <c:pt idx="82">
                  <c:v>-2.1294363677243724</c:v>
                </c:pt>
                <c:pt idx="83">
                  <c:v>-0.71096670868766065</c:v>
                </c:pt>
                <c:pt idx="84">
                  <c:v>0.71096670868765355</c:v>
                </c:pt>
                <c:pt idx="85">
                  <c:v>2.1294363677243697</c:v>
                </c:pt>
                <c:pt idx="86">
                  <c:v>3.5375316268277279</c:v>
                </c:pt>
                <c:pt idx="87">
                  <c:v>4.9283923874366131</c:v>
                </c:pt>
                <c:pt idx="88">
                  <c:v>6.2952425157341807</c:v>
                </c:pt>
                <c:pt idx="89">
                  <c:v>7.6314228552906576</c:v>
                </c:pt>
                <c:pt idx="90">
                  <c:v>8.9304236698040995</c:v>
                </c:pt>
                <c:pt idx="91">
                  <c:v>10.185916357881297</c:v>
                </c:pt>
                <c:pt idx="92">
                  <c:v>11.391784285347637</c:v>
                </c:pt>
                <c:pt idx="93">
                  <c:v>12.542152584873916</c:v>
                </c:pt>
                <c:pt idx="94">
                  <c:v>13.631416777739449</c:v>
                </c:pt>
                <c:pt idx="95">
                  <c:v>14.65427007828907</c:v>
                </c:pt>
                <c:pt idx="96">
                  <c:v>15.605729248059339</c:v>
                </c:pt>
                <c:pt idx="97">
                  <c:v>16.481158873615485</c:v>
                </c:pt>
                <c:pt idx="98">
                  <c:v>17.276293949819671</c:v>
                </c:pt>
                <c:pt idx="99">
                  <c:v>17.987260658507328</c:v>
                </c:pt>
                <c:pt idx="100">
                  <c:v>18.610595241339858</c:v>
                </c:pt>
                <c:pt idx="101">
                  <c:v>19.143260874887069</c:v>
                </c:pt>
                <c:pt idx="102">
                  <c:v>19.58266246572569</c:v>
                </c:pt>
                <c:pt idx="103">
                  <c:v>19.926659293473641</c:v>
                </c:pt>
                <c:pt idx="104">
                  <c:v>20.173575440164576</c:v>
                </c:pt>
                <c:pt idx="105">
                  <c:v>20.322207955151736</c:v>
                </c:pt>
                <c:pt idx="106">
                  <c:v>20.371832715762604</c:v>
                </c:pt>
                <c:pt idx="107">
                  <c:v>20.32220795515174</c:v>
                </c:pt>
                <c:pt idx="108">
                  <c:v>20.173575440164573</c:v>
                </c:pt>
                <c:pt idx="109">
                  <c:v>19.926659293473641</c:v>
                </c:pt>
                <c:pt idx="110">
                  <c:v>19.582662465725694</c:v>
                </c:pt>
                <c:pt idx="111">
                  <c:v>19.143260874887073</c:v>
                </c:pt>
                <c:pt idx="112">
                  <c:v>18.610595241339862</c:v>
                </c:pt>
                <c:pt idx="113">
                  <c:v>17.987260658507331</c:v>
                </c:pt>
                <c:pt idx="114">
                  <c:v>17.276293949819671</c:v>
                </c:pt>
                <c:pt idx="115">
                  <c:v>16.481158873615488</c:v>
                </c:pt>
                <c:pt idx="116">
                  <c:v>15.605729248059342</c:v>
                </c:pt>
                <c:pt idx="117">
                  <c:v>14.654270078289072</c:v>
                </c:pt>
                <c:pt idx="118">
                  <c:v>13.631416777739462</c:v>
                </c:pt>
                <c:pt idx="119">
                  <c:v>12.542152584873913</c:v>
                </c:pt>
                <c:pt idx="120">
                  <c:v>11.391784285347649</c:v>
                </c:pt>
                <c:pt idx="121">
                  <c:v>10.185916357881311</c:v>
                </c:pt>
                <c:pt idx="122">
                  <c:v>8.9304236698041048</c:v>
                </c:pt>
                <c:pt idx="123">
                  <c:v>7.631422855290662</c:v>
                </c:pt>
                <c:pt idx="124">
                  <c:v>6.2952425157341851</c:v>
                </c:pt>
                <c:pt idx="125">
                  <c:v>4.9283923874366176</c:v>
                </c:pt>
                <c:pt idx="126">
                  <c:v>3.5375316268277284</c:v>
                </c:pt>
                <c:pt idx="127">
                  <c:v>2.1294363677243884</c:v>
                </c:pt>
                <c:pt idx="128">
                  <c:v>0.7109667086876541</c:v>
                </c:pt>
                <c:pt idx="129">
                  <c:v>-0.71096670868764666</c:v>
                </c:pt>
                <c:pt idx="130">
                  <c:v>-2.1294363677243808</c:v>
                </c:pt>
                <c:pt idx="131">
                  <c:v>-3.5375316268277213</c:v>
                </c:pt>
                <c:pt idx="132">
                  <c:v>-4.9283923874366105</c:v>
                </c:pt>
                <c:pt idx="133">
                  <c:v>-6.2952425157341789</c:v>
                </c:pt>
                <c:pt idx="134">
                  <c:v>-7.6314228552906558</c:v>
                </c:pt>
                <c:pt idx="135">
                  <c:v>-8.9304236698040977</c:v>
                </c:pt>
                <c:pt idx="136">
                  <c:v>-10.185916357881304</c:v>
                </c:pt>
                <c:pt idx="137">
                  <c:v>-11.391784285347644</c:v>
                </c:pt>
                <c:pt idx="138">
                  <c:v>-12.542152584873907</c:v>
                </c:pt>
                <c:pt idx="139">
                  <c:v>-13.631416777739462</c:v>
                </c:pt>
                <c:pt idx="140">
                  <c:v>-14.654270078289068</c:v>
                </c:pt>
                <c:pt idx="141">
                  <c:v>-15.605729248059337</c:v>
                </c:pt>
                <c:pt idx="142">
                  <c:v>-16.481158873615485</c:v>
                </c:pt>
                <c:pt idx="143">
                  <c:v>-17.276293949819671</c:v>
                </c:pt>
                <c:pt idx="144">
                  <c:v>-17.987260658507328</c:v>
                </c:pt>
                <c:pt idx="145">
                  <c:v>-18.610595241339858</c:v>
                </c:pt>
                <c:pt idx="146">
                  <c:v>-19.143260874887066</c:v>
                </c:pt>
                <c:pt idx="147">
                  <c:v>-19.58266246572569</c:v>
                </c:pt>
                <c:pt idx="148">
                  <c:v>-19.926659293473637</c:v>
                </c:pt>
                <c:pt idx="149">
                  <c:v>-20.173575440164573</c:v>
                </c:pt>
                <c:pt idx="150">
                  <c:v>-20.322207955151736</c:v>
                </c:pt>
                <c:pt idx="151">
                  <c:v>-20.371832715762604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</c:numCache>
            </c:numRef>
          </c:yVal>
          <c:smooth val="1"/>
        </c:ser>
        <c:axId val="235571072"/>
        <c:axId val="235572608"/>
      </c:scatterChart>
      <c:valAx>
        <c:axId val="235571072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572608"/>
        <c:crosses val="autoZero"/>
        <c:crossBetween val="midCat"/>
        <c:majorUnit val="30"/>
      </c:valAx>
      <c:valAx>
        <c:axId val="235572608"/>
        <c:scaling>
          <c:orientation val="minMax"/>
        </c:scaling>
        <c:axPos val="l"/>
        <c:majorGridlines/>
        <c:numFmt formatCode="0.0000" sourceLinked="1"/>
        <c:tickLblPos val="nextTo"/>
        <c:crossAx val="23557107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3-4-5 Polynomial Displacement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Sheet1!$I$3:$I$364</c:f>
              <c:numCache>
                <c:formatCode>0.0000</c:formatCode>
                <c:ptCount val="362"/>
                <c:pt idx="0">
                  <c:v>0</c:v>
                </c:pt>
                <c:pt idx="1">
                  <c:v>9.0293209876543212E-5</c:v>
                </c:pt>
                <c:pt idx="2">
                  <c:v>7.0419753086419748E-4</c:v>
                </c:pt>
                <c:pt idx="3">
                  <c:v>2.3162500000000002E-3</c:v>
                </c:pt>
                <c:pt idx="4">
                  <c:v>5.3491358024691359E-3</c:v>
                </c:pt>
                <c:pt idx="5">
                  <c:v>1.017554012345679E-2</c:v>
                </c:pt>
                <c:pt idx="6">
                  <c:v>1.712E-2</c:v>
                </c:pt>
                <c:pt idx="7">
                  <c:v>2.6460756172839509E-2</c:v>
                </c:pt>
                <c:pt idx="8">
                  <c:v>3.8431604938271607E-2</c:v>
                </c:pt>
                <c:pt idx="9">
                  <c:v>5.3223750000000007E-2</c:v>
                </c:pt>
                <c:pt idx="10">
                  <c:v>7.0987654320987664E-2</c:v>
                </c:pt>
                <c:pt idx="11">
                  <c:v>9.1834891975308627E-2</c:v>
                </c:pt>
                <c:pt idx="12">
                  <c:v>0.11584000000000001</c:v>
                </c:pt>
                <c:pt idx="13">
                  <c:v>0.1430423302469136</c:v>
                </c:pt>
                <c:pt idx="14">
                  <c:v>0.17344790123456794</c:v>
                </c:pt>
                <c:pt idx="15">
                  <c:v>0.20703125</c:v>
                </c:pt>
                <c:pt idx="16">
                  <c:v>0.24373728395061728</c:v>
                </c:pt>
                <c:pt idx="17">
                  <c:v>0.28348313271604936</c:v>
                </c:pt>
                <c:pt idx="18">
                  <c:v>0.32616000000000006</c:v>
                </c:pt>
                <c:pt idx="19">
                  <c:v>0.3716350154320987</c:v>
                </c:pt>
                <c:pt idx="20">
                  <c:v>0.41975308641975306</c:v>
                </c:pt>
                <c:pt idx="21">
                  <c:v>0.47033874999999992</c:v>
                </c:pt>
                <c:pt idx="22">
                  <c:v>0.52319802469135801</c:v>
                </c:pt>
                <c:pt idx="23">
                  <c:v>0.57812026234567904</c:v>
                </c:pt>
                <c:pt idx="24">
                  <c:v>0.63488</c:v>
                </c:pt>
                <c:pt idx="25">
                  <c:v>0.69323881172839508</c:v>
                </c:pt>
                <c:pt idx="26">
                  <c:v>0.75294716049382726</c:v>
                </c:pt>
                <c:pt idx="27">
                  <c:v>0.81374625000000012</c:v>
                </c:pt>
                <c:pt idx="28">
                  <c:v>0.87536987654321008</c:v>
                </c:pt>
                <c:pt idx="29">
                  <c:v>0.93754628086419745</c:v>
                </c:pt>
                <c:pt idx="30">
                  <c:v>1</c:v>
                </c:pt>
                <c:pt idx="31">
                  <c:v>1.0624537191358026</c:v>
                </c:pt>
                <c:pt idx="32">
                  <c:v>1.1246301234567899</c:v>
                </c:pt>
                <c:pt idx="33">
                  <c:v>1.1862537500000006</c:v>
                </c:pt>
                <c:pt idx="34">
                  <c:v>1.2470528395061731</c:v>
                </c:pt>
                <c:pt idx="35">
                  <c:v>1.306761188271605</c:v>
                </c:pt>
                <c:pt idx="36">
                  <c:v>1.3651200000000003</c:v>
                </c:pt>
                <c:pt idx="37">
                  <c:v>1.4218797376543211</c:v>
                </c:pt>
                <c:pt idx="38">
                  <c:v>1.4768019753086417</c:v>
                </c:pt>
                <c:pt idx="39">
                  <c:v>1.5296612500000006</c:v>
                </c:pt>
                <c:pt idx="40">
                  <c:v>1.5802469135802468</c:v>
                </c:pt>
                <c:pt idx="41">
                  <c:v>1.6283649845679018</c:v>
                </c:pt>
                <c:pt idx="42">
                  <c:v>1.6738400000000002</c:v>
                </c:pt>
                <c:pt idx="43">
                  <c:v>1.7165168672839508</c:v>
                </c:pt>
                <c:pt idx="44">
                  <c:v>1.7562627160493838</c:v>
                </c:pt>
                <c:pt idx="45">
                  <c:v>1.79296875</c:v>
                </c:pt>
                <c:pt idx="46">
                  <c:v>1.8265520987654318</c:v>
                </c:pt>
                <c:pt idx="47">
                  <c:v>1.8569576697530872</c:v>
                </c:pt>
                <c:pt idx="48">
                  <c:v>1.8841599999999987</c:v>
                </c:pt>
                <c:pt idx="49">
                  <c:v>1.90816510802469</c:v>
                </c:pt>
                <c:pt idx="50">
                  <c:v>1.9290123456790109</c:v>
                </c:pt>
                <c:pt idx="51">
                  <c:v>1.9467762500000001</c:v>
                </c:pt>
                <c:pt idx="52">
                  <c:v>1.9615683950617289</c:v>
                </c:pt>
                <c:pt idx="53">
                  <c:v>1.9735392438271582</c:v>
                </c:pt>
                <c:pt idx="54">
                  <c:v>1.9828800000000006</c:v>
                </c:pt>
                <c:pt idx="55">
                  <c:v>1.9898244598765444</c:v>
                </c:pt>
                <c:pt idx="56">
                  <c:v>1.9946508641975331</c:v>
                </c:pt>
                <c:pt idx="57">
                  <c:v>1.9976837500000002</c:v>
                </c:pt>
                <c:pt idx="58">
                  <c:v>1.9992958024691365</c:v>
                </c:pt>
                <c:pt idx="59">
                  <c:v>1.9999097067901239</c:v>
                </c:pt>
                <c:pt idx="60">
                  <c:v>2</c:v>
                </c:pt>
                <c:pt idx="61">
                  <c:v>2</c:v>
                </c:pt>
                <c:pt idx="62">
                  <c:v>1.9999730203729105</c:v>
                </c:pt>
                <c:pt idx="63">
                  <c:v>1.9997877721891988</c:v>
                </c:pt>
                <c:pt idx="64">
                  <c:v>1.9992958024691359</c:v>
                </c:pt>
                <c:pt idx="65">
                  <c:v>1.9983591444393638</c:v>
                </c:pt>
                <c:pt idx="66">
                  <c:v>1.996850073667632</c:v>
                </c:pt>
                <c:pt idx="67">
                  <c:v>1.9946508641975309</c:v>
                </c:pt>
                <c:pt idx="68">
                  <c:v>1.9916535446832291</c:v>
                </c:pt>
                <c:pt idx="69">
                  <c:v>1.9877596545242089</c:v>
                </c:pt>
                <c:pt idx="70">
                  <c:v>1.98288</c:v>
                </c:pt>
                <c:pt idx="71">
                  <c:v>1.976934410404918</c:v>
                </c:pt>
                <c:pt idx="72">
                  <c:v>1.9698514941827974</c:v>
                </c:pt>
                <c:pt idx="73">
                  <c:v>1.9615683950617284</c:v>
                </c:pt>
                <c:pt idx="74">
                  <c:v>1.9520305481887923</c:v>
                </c:pt>
                <c:pt idx="75">
                  <c:v>1.9411914362647968</c:v>
                </c:pt>
                <c:pt idx="76">
                  <c:v>1.9290123456790125</c:v>
                </c:pt>
                <c:pt idx="77">
                  <c:v>1.9154621226439059</c:v>
                </c:pt>
                <c:pt idx="78">
                  <c:v>1.9005169293298785</c:v>
                </c:pt>
                <c:pt idx="79">
                  <c:v>1.8841599999999998</c:v>
                </c:pt>
                <c:pt idx="80">
                  <c:v>1.8663813971447443</c:v>
                </c:pt>
                <c:pt idx="81">
                  <c:v>1.8471777676167251</c:v>
                </c:pt>
                <c:pt idx="82">
                  <c:v>1.826552098765432</c:v>
                </c:pt>
                <c:pt idx="83">
                  <c:v>1.8045134745719658</c:v>
                </c:pt>
                <c:pt idx="84">
                  <c:v>1.7810768317837729</c:v>
                </c:pt>
                <c:pt idx="85">
                  <c:v>1.7562627160493827</c:v>
                </c:pt>
                <c:pt idx="86">
                  <c:v>1.7300970380531424</c:v>
                </c:pt>
                <c:pt idx="87">
                  <c:v>1.7026108296499518</c:v>
                </c:pt>
                <c:pt idx="88">
                  <c:v>1.6738399999999998</c:v>
                </c:pt>
                <c:pt idx="89">
                  <c:v>1.6438250917035007</c:v>
                </c:pt>
                <c:pt idx="90">
                  <c:v>1.6126110369354265</c:v>
                </c:pt>
                <c:pt idx="91">
                  <c:v>1.580246913580247</c:v>
                </c:pt>
                <c:pt idx="92">
                  <c:v>1.5467857013666613</c:v>
                </c:pt>
                <c:pt idx="93">
                  <c:v>1.512284038002337</c:v>
                </c:pt>
                <c:pt idx="94">
                  <c:v>1.4768019753086421</c:v>
                </c:pt>
                <c:pt idx="95">
                  <c:v>1.4404027353553828</c:v>
                </c:pt>
                <c:pt idx="96">
                  <c:v>1.4031524665955393</c:v>
                </c:pt>
                <c:pt idx="97">
                  <c:v>1.3651199999999999</c:v>
                </c:pt>
                <c:pt idx="98">
                  <c:v>1.3263766051922978</c:v>
                </c:pt>
                <c:pt idx="99">
                  <c:v>1.2869957465833461</c:v>
                </c:pt>
                <c:pt idx="100">
                  <c:v>1.2470528395061726</c:v>
                </c:pt>
                <c:pt idx="101">
                  <c:v>1.2066250063506581</c:v>
                </c:pt>
                <c:pt idx="102">
                  <c:v>1.1657908326982676</c:v>
                </c:pt>
                <c:pt idx="103">
                  <c:v>1.1246301234567899</c:v>
                </c:pt>
                <c:pt idx="104">
                  <c:v>1.0832236589950719</c:v>
                </c:pt>
                <c:pt idx="105">
                  <c:v>1.0416529512777521</c:v>
                </c:pt>
                <c:pt idx="106">
                  <c:v>1</c:v>
                </c:pt>
                <c:pt idx="107">
                  <c:v>0.95834704872224796</c:v>
                </c:pt>
                <c:pt idx="108">
                  <c:v>0.916776341004928</c:v>
                </c:pt>
                <c:pt idx="109">
                  <c:v>0.87536987654320997</c:v>
                </c:pt>
                <c:pt idx="110">
                  <c:v>0.83420916730173289</c:v>
                </c:pt>
                <c:pt idx="111">
                  <c:v>0.79337499364934183</c:v>
                </c:pt>
                <c:pt idx="112">
                  <c:v>0.75294716049382704</c:v>
                </c:pt>
                <c:pt idx="113">
                  <c:v>0.71300425341665385</c:v>
                </c:pt>
                <c:pt idx="114">
                  <c:v>0.67362339480770161</c:v>
                </c:pt>
                <c:pt idx="115">
                  <c:v>0.63487999999999967</c:v>
                </c:pt>
                <c:pt idx="116">
                  <c:v>0.59684753340446095</c:v>
                </c:pt>
                <c:pt idx="117">
                  <c:v>0.55959726464461701</c:v>
                </c:pt>
                <c:pt idx="118">
                  <c:v>0.52319802469135834</c:v>
                </c:pt>
                <c:pt idx="119">
                  <c:v>0.48771596199766387</c:v>
                </c:pt>
                <c:pt idx="120">
                  <c:v>0.45321429863333784</c:v>
                </c:pt>
                <c:pt idx="121">
                  <c:v>0.41975308641975317</c:v>
                </c:pt>
                <c:pt idx="122">
                  <c:v>0.38738896306457371</c:v>
                </c:pt>
                <c:pt idx="123">
                  <c:v>0.35617490829649912</c:v>
                </c:pt>
                <c:pt idx="124">
                  <c:v>0.32615999999999978</c:v>
                </c:pt>
                <c:pt idx="125">
                  <c:v>0.29738917035004775</c:v>
                </c:pt>
                <c:pt idx="126">
                  <c:v>0.26990296194685781</c:v>
                </c:pt>
                <c:pt idx="127">
                  <c:v>0.24373728395061622</c:v>
                </c:pt>
                <c:pt idx="128">
                  <c:v>0.21892316821622604</c:v>
                </c:pt>
                <c:pt idx="129">
                  <c:v>0.19548652542803424</c:v>
                </c:pt>
                <c:pt idx="130">
                  <c:v>0.17344790123456821</c:v>
                </c:pt>
                <c:pt idx="131">
                  <c:v>0.15282223238327486</c:v>
                </c:pt>
                <c:pt idx="132">
                  <c:v>0.13361860285525573</c:v>
                </c:pt>
                <c:pt idx="133">
                  <c:v>0.11584000000000128</c:v>
                </c:pt>
                <c:pt idx="134">
                  <c:v>9.9483070670123297E-2</c:v>
                </c:pt>
                <c:pt idx="135">
                  <c:v>8.4537877356094526E-2</c:v>
                </c:pt>
                <c:pt idx="136">
                  <c:v>7.098765432098908E-2</c:v>
                </c:pt>
                <c:pt idx="137">
                  <c:v>5.8808563735203379E-2</c:v>
                </c:pt>
                <c:pt idx="138">
                  <c:v>4.7969451811208152E-2</c:v>
                </c:pt>
                <c:pt idx="139">
                  <c:v>3.8431604938271136E-2</c:v>
                </c:pt>
                <c:pt idx="140">
                  <c:v>3.0148505817205518E-2</c:v>
                </c:pt>
                <c:pt idx="141">
                  <c:v>2.3065589595082869E-2</c:v>
                </c:pt>
                <c:pt idx="142">
                  <c:v>1.7119999999999358E-2</c:v>
                </c:pt>
                <c:pt idx="143">
                  <c:v>1.2240345475792225E-2</c:v>
                </c:pt>
                <c:pt idx="144">
                  <c:v>8.3464553167722499E-3</c:v>
                </c:pt>
                <c:pt idx="145">
                  <c:v>5.3491358024668756E-3</c:v>
                </c:pt>
                <c:pt idx="146">
                  <c:v>3.1499263323713222E-3</c:v>
                </c:pt>
                <c:pt idx="147">
                  <c:v>1.6408555606357567E-3</c:v>
                </c:pt>
                <c:pt idx="148">
                  <c:v>7.041975308634818E-4</c:v>
                </c:pt>
                <c:pt idx="149">
                  <c:v>2.1222781079899278E-4</c:v>
                </c:pt>
                <c:pt idx="150">
                  <c:v>2.6979627090639724E-5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5592704"/>
        <c:axId val="235696896"/>
      </c:scatterChart>
      <c:valAx>
        <c:axId val="235592704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696896"/>
        <c:crosses val="autoZero"/>
        <c:crossBetween val="midCat"/>
        <c:majorUnit val="30"/>
      </c:valAx>
      <c:valAx>
        <c:axId val="235696896"/>
        <c:scaling>
          <c:orientation val="minMax"/>
          <c:max val="2.5"/>
          <c:min val="0"/>
        </c:scaling>
        <c:axPos val="l"/>
        <c:majorGridlines/>
        <c:numFmt formatCode="0.0000" sourceLinked="1"/>
        <c:tickLblPos val="nextTo"/>
        <c:crossAx val="23559270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3-4-5</a:t>
            </a:r>
            <a:r>
              <a:rPr lang="en-US" baseline="0"/>
              <a:t> Polynomial</a:t>
            </a:r>
            <a:r>
              <a:rPr lang="en-US"/>
              <a:t> Velocity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velocity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Sheet1!$J$3:$J$364</c:f>
              <c:numCache>
                <c:formatCode>0.0000</c:formatCode>
                <c:ptCount val="362"/>
                <c:pt idx="0">
                  <c:v>0</c:v>
                </c:pt>
                <c:pt idx="1">
                  <c:v>1.5389398802857989E-2</c:v>
                </c:pt>
                <c:pt idx="2">
                  <c:v>5.9488580951237324E-2</c:v>
                </c:pt>
                <c:pt idx="3">
                  <c:v>0.12927360252639197</c:v>
                </c:pt>
                <c:pt idx="4">
                  <c:v>0.22182662290497054</c:v>
                </c:pt>
                <c:pt idx="5">
                  <c:v>0.33433590475901626</c:v>
                </c:pt>
                <c:pt idx="6">
                  <c:v>0.46409581405596689</c:v>
                </c:pt>
                <c:pt idx="7">
                  <c:v>0.60850682005865464</c:v>
                </c:pt>
                <c:pt idx="8">
                  <c:v>0.76507549532530661</c:v>
                </c:pt>
                <c:pt idx="9">
                  <c:v>0.93141451570954437</c:v>
                </c:pt>
                <c:pt idx="10">
                  <c:v>1.1052426603603842</c:v>
                </c:pt>
                <c:pt idx="11">
                  <c:v>1.2843848117222365</c:v>
                </c:pt>
                <c:pt idx="12">
                  <c:v>1.4667719555349077</c:v>
                </c:pt>
                <c:pt idx="13">
                  <c:v>1.6504411808335961</c:v>
                </c:pt>
                <c:pt idx="14">
                  <c:v>1.8335356799488978</c:v>
                </c:pt>
                <c:pt idx="15">
                  <c:v>2.0143047485068002</c:v>
                </c:pt>
                <c:pt idx="16">
                  <c:v>2.1911037854286888</c:v>
                </c:pt>
                <c:pt idx="17">
                  <c:v>2.3623942929313415</c:v>
                </c:pt>
                <c:pt idx="18">
                  <c:v>2.5267438765269303</c:v>
                </c:pt>
                <c:pt idx="19">
                  <c:v>2.682826245023024</c:v>
                </c:pt>
                <c:pt idx="20">
                  <c:v>2.8294212105225829</c:v>
                </c:pt>
                <c:pt idx="21">
                  <c:v>2.9654146884239663</c:v>
                </c:pt>
                <c:pt idx="22">
                  <c:v>3.0897986974209237</c:v>
                </c:pt>
                <c:pt idx="23">
                  <c:v>3.201671359502603</c:v>
                </c:pt>
                <c:pt idx="24">
                  <c:v>3.3002368999535423</c:v>
                </c:pt>
                <c:pt idx="25">
                  <c:v>3.3848056473536769</c:v>
                </c:pt>
                <c:pt idx="26">
                  <c:v>3.4547940335783367</c:v>
                </c:pt>
                <c:pt idx="27">
                  <c:v>3.5097245937982473</c:v>
                </c:pt>
                <c:pt idx="28">
                  <c:v>3.5492259664795305</c:v>
                </c:pt>
                <c:pt idx="29">
                  <c:v>3.5730328933836915</c:v>
                </c:pt>
                <c:pt idx="30">
                  <c:v>3.5809862195676452</c:v>
                </c:pt>
                <c:pt idx="31">
                  <c:v>3.5730328933836932</c:v>
                </c:pt>
                <c:pt idx="32">
                  <c:v>3.5492259664795287</c:v>
                </c:pt>
                <c:pt idx="33">
                  <c:v>3.5097245937982455</c:v>
                </c:pt>
                <c:pt idx="34">
                  <c:v>3.4547940335783389</c:v>
                </c:pt>
                <c:pt idx="35">
                  <c:v>3.3848056473536761</c:v>
                </c:pt>
                <c:pt idx="36">
                  <c:v>3.3002368999535414</c:v>
                </c:pt>
                <c:pt idx="37">
                  <c:v>3.2016713595026021</c:v>
                </c:pt>
                <c:pt idx="38">
                  <c:v>3.0897986974209264</c:v>
                </c:pt>
                <c:pt idx="39">
                  <c:v>2.9654146884239654</c:v>
                </c:pt>
                <c:pt idx="40">
                  <c:v>2.8294212105225793</c:v>
                </c:pt>
                <c:pt idx="41">
                  <c:v>2.6828262450230187</c:v>
                </c:pt>
                <c:pt idx="42">
                  <c:v>2.5267438765269312</c:v>
                </c:pt>
                <c:pt idx="43">
                  <c:v>2.3623942929313384</c:v>
                </c:pt>
                <c:pt idx="44">
                  <c:v>2.1911037854286857</c:v>
                </c:pt>
                <c:pt idx="45">
                  <c:v>2.0143047485068002</c:v>
                </c:pt>
                <c:pt idx="46">
                  <c:v>1.833535679948896</c:v>
                </c:pt>
                <c:pt idx="47">
                  <c:v>1.6504411808335939</c:v>
                </c:pt>
                <c:pt idx="48">
                  <c:v>1.4667719555349121</c:v>
                </c:pt>
                <c:pt idx="49">
                  <c:v>1.2843848117222418</c:v>
                </c:pt>
                <c:pt idx="50">
                  <c:v>1.1052426603603851</c:v>
                </c:pt>
                <c:pt idx="51">
                  <c:v>0.93141451570954081</c:v>
                </c:pt>
                <c:pt idx="52">
                  <c:v>0.76507549532529773</c:v>
                </c:pt>
                <c:pt idx="53">
                  <c:v>0.60850682005866596</c:v>
                </c:pt>
                <c:pt idx="54">
                  <c:v>0.46409581405595723</c:v>
                </c:pt>
                <c:pt idx="55">
                  <c:v>0.33433590475900921</c:v>
                </c:pt>
                <c:pt idx="56">
                  <c:v>0.22182662290497857</c:v>
                </c:pt>
                <c:pt idx="57">
                  <c:v>0.12927360252639519</c:v>
                </c:pt>
                <c:pt idx="58">
                  <c:v>5.9488580951236894E-2</c:v>
                </c:pt>
                <c:pt idx="59">
                  <c:v>1.5389398802847915E-2</c:v>
                </c:pt>
                <c:pt idx="60">
                  <c:v>0</c:v>
                </c:pt>
                <c:pt idx="61">
                  <c:v>0</c:v>
                </c:pt>
                <c:pt idx="62">
                  <c:v>-4.6114908248044003E-3</c:v>
                </c:pt>
                <c:pt idx="63">
                  <c:v>-1.8033776011758759E-2</c:v>
                </c:pt>
                <c:pt idx="64">
                  <c:v>-3.9659053967491552E-2</c:v>
                </c:pt>
                <c:pt idx="65">
                  <c:v>-6.8893495549053593E-2</c:v>
                </c:pt>
                <c:pt idx="66">
                  <c:v>-0.10515724406391805</c:v>
                </c:pt>
                <c:pt idx="67">
                  <c:v>-0.14788441526998036</c:v>
                </c:pt>
                <c:pt idx="68">
                  <c:v>-0.19652309737555845</c:v>
                </c:pt>
                <c:pt idx="69">
                  <c:v>-0.25053535103939234</c:v>
                </c:pt>
                <c:pt idx="70">
                  <c:v>-0.30939720937064463</c:v>
                </c:pt>
                <c:pt idx="71">
                  <c:v>-0.37259867792889989</c:v>
                </c:pt>
                <c:pt idx="72">
                  <c:v>-0.43964373472416568</c:v>
                </c:pt>
                <c:pt idx="73">
                  <c:v>-0.51005033021687107</c:v>
                </c:pt>
                <c:pt idx="74">
                  <c:v>-0.58335038731786815</c:v>
                </c:pt>
                <c:pt idx="75">
                  <c:v>-0.65908980138843132</c:v>
                </c:pt>
                <c:pt idx="76">
                  <c:v>-0.73682844024025607</c:v>
                </c:pt>
                <c:pt idx="77">
                  <c:v>-0.81614014413546232</c:v>
                </c:pt>
                <c:pt idx="78">
                  <c:v>-0.89661272578659068</c:v>
                </c:pt>
                <c:pt idx="79">
                  <c:v>-0.9778479703566052</c:v>
                </c:pt>
                <c:pt idx="80">
                  <c:v>-1.0594616354588908</c:v>
                </c:pt>
                <c:pt idx="81">
                  <c:v>-1.1410834511572558</c:v>
                </c:pt>
                <c:pt idx="82">
                  <c:v>-1.222357119965932</c:v>
                </c:pt>
                <c:pt idx="83">
                  <c:v>-1.3029403168495701</c:v>
                </c:pt>
                <c:pt idx="84">
                  <c:v>-1.3825046892232467</c:v>
                </c:pt>
                <c:pt idx="85">
                  <c:v>-1.4607358569524593</c:v>
                </c:pt>
                <c:pt idx="86">
                  <c:v>-1.537333412353127</c:v>
                </c:pt>
                <c:pt idx="87">
                  <c:v>-1.6120109201915924</c:v>
                </c:pt>
                <c:pt idx="88">
                  <c:v>-1.6844959176846204</c:v>
                </c:pt>
                <c:pt idx="89">
                  <c:v>-1.7545299144993971</c:v>
                </c:pt>
                <c:pt idx="90">
                  <c:v>-1.8218683927535322</c:v>
                </c:pt>
                <c:pt idx="91">
                  <c:v>-1.8862808070150552</c:v>
                </c:pt>
                <c:pt idx="92">
                  <c:v>-1.947550584302423</c:v>
                </c:pt>
                <c:pt idx="93">
                  <c:v>-2.0054751240845112</c:v>
                </c:pt>
                <c:pt idx="94">
                  <c:v>-2.0598657982806161</c:v>
                </c:pt>
                <c:pt idx="95">
                  <c:v>-2.1105479512604601</c:v>
                </c:pt>
                <c:pt idx="96">
                  <c:v>-2.1573608998441869</c:v>
                </c:pt>
                <c:pt idx="97">
                  <c:v>-2.2001579333023615</c:v>
                </c:pt>
                <c:pt idx="98">
                  <c:v>-2.2388063133559699</c:v>
                </c:pt>
                <c:pt idx="99">
                  <c:v>-2.2731872741764261</c:v>
                </c:pt>
                <c:pt idx="100">
                  <c:v>-2.3031960223855581</c:v>
                </c:pt>
                <c:pt idx="101">
                  <c:v>-2.328741737055624</c:v>
                </c:pt>
                <c:pt idx="102">
                  <c:v>-2.3497475697093018</c:v>
                </c:pt>
                <c:pt idx="103">
                  <c:v>-2.3661506443196871</c:v>
                </c:pt>
                <c:pt idx="104">
                  <c:v>-2.377902057310302</c:v>
                </c:pt>
                <c:pt idx="105">
                  <c:v>-2.3849668775550956</c:v>
                </c:pt>
                <c:pt idx="106">
                  <c:v>-2.3873241463784303</c:v>
                </c:pt>
                <c:pt idx="107">
                  <c:v>-2.3849668775550965</c:v>
                </c:pt>
                <c:pt idx="108">
                  <c:v>-2.3779020573103042</c:v>
                </c:pt>
                <c:pt idx="109">
                  <c:v>-2.3661506443196858</c:v>
                </c:pt>
                <c:pt idx="110">
                  <c:v>-2.3497475697092995</c:v>
                </c:pt>
                <c:pt idx="111">
                  <c:v>-2.3287417370556227</c:v>
                </c:pt>
                <c:pt idx="112">
                  <c:v>-2.3031960223855594</c:v>
                </c:pt>
                <c:pt idx="113">
                  <c:v>-2.2731872741764252</c:v>
                </c:pt>
                <c:pt idx="114">
                  <c:v>-2.2388063133559712</c:v>
                </c:pt>
                <c:pt idx="115">
                  <c:v>-2.2001579333023611</c:v>
                </c:pt>
                <c:pt idx="116">
                  <c:v>-2.1573608998441891</c:v>
                </c:pt>
                <c:pt idx="117">
                  <c:v>-2.110547951260461</c:v>
                </c:pt>
                <c:pt idx="118">
                  <c:v>-2.0598657982806174</c:v>
                </c:pt>
                <c:pt idx="119">
                  <c:v>-2.0054751240845143</c:v>
                </c:pt>
                <c:pt idx="120">
                  <c:v>-1.9475505843024208</c:v>
                </c:pt>
                <c:pt idx="121">
                  <c:v>-1.886280807015053</c:v>
                </c:pt>
                <c:pt idx="122">
                  <c:v>-1.8218683927535291</c:v>
                </c:pt>
                <c:pt idx="123">
                  <c:v>-1.7545299144993947</c:v>
                </c:pt>
                <c:pt idx="124">
                  <c:v>-1.6844959176846208</c:v>
                </c:pt>
                <c:pt idx="125">
                  <c:v>-1.6120109201915909</c:v>
                </c:pt>
                <c:pt idx="126">
                  <c:v>-1.5373334123531277</c:v>
                </c:pt>
                <c:pt idx="127">
                  <c:v>-1.4607358569524573</c:v>
                </c:pt>
                <c:pt idx="128">
                  <c:v>-1.3825046892232493</c:v>
                </c:pt>
                <c:pt idx="129">
                  <c:v>-1.3029403168495692</c:v>
                </c:pt>
                <c:pt idx="130">
                  <c:v>-1.2223571199659307</c:v>
                </c:pt>
                <c:pt idx="131">
                  <c:v>-1.1410834511572525</c:v>
                </c:pt>
                <c:pt idx="132">
                  <c:v>-1.0594616354588877</c:v>
                </c:pt>
                <c:pt idx="133">
                  <c:v>-0.97784797035660809</c:v>
                </c:pt>
                <c:pt idx="134">
                  <c:v>-0.89661272578659079</c:v>
                </c:pt>
                <c:pt idx="135">
                  <c:v>-0.81614014413546065</c:v>
                </c:pt>
                <c:pt idx="136">
                  <c:v>-0.73682844024025684</c:v>
                </c:pt>
                <c:pt idx="137">
                  <c:v>-0.65908980138843487</c:v>
                </c:pt>
                <c:pt idx="138">
                  <c:v>-0.58335038731787336</c:v>
                </c:pt>
                <c:pt idx="139">
                  <c:v>-0.51005033021686519</c:v>
                </c:pt>
                <c:pt idx="140">
                  <c:v>-0.43964373472417168</c:v>
                </c:pt>
                <c:pt idx="141">
                  <c:v>-0.37259867792889573</c:v>
                </c:pt>
                <c:pt idx="142">
                  <c:v>-0.30939720937063819</c:v>
                </c:pt>
                <c:pt idx="143">
                  <c:v>-0.25053535103939817</c:v>
                </c:pt>
                <c:pt idx="144">
                  <c:v>-0.196523097375564</c:v>
                </c:pt>
                <c:pt idx="145">
                  <c:v>-0.14788441526998572</c:v>
                </c:pt>
                <c:pt idx="146">
                  <c:v>-0.10515724406392064</c:v>
                </c:pt>
                <c:pt idx="147">
                  <c:v>-6.8893495549047057E-2</c:v>
                </c:pt>
                <c:pt idx="148">
                  <c:v>-3.9659053967491267E-2</c:v>
                </c:pt>
                <c:pt idx="149">
                  <c:v>-1.8033776011759792E-2</c:v>
                </c:pt>
                <c:pt idx="150">
                  <c:v>-4.611490824802696E-3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5712896"/>
        <c:axId val="235714432"/>
      </c:scatterChart>
      <c:valAx>
        <c:axId val="235712896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714432"/>
        <c:crosses val="autoZero"/>
        <c:crossBetween val="midCat"/>
        <c:majorUnit val="30"/>
      </c:valAx>
      <c:valAx>
        <c:axId val="235714432"/>
        <c:scaling>
          <c:orientation val="minMax"/>
        </c:scaling>
        <c:axPos val="l"/>
        <c:majorGridlines/>
        <c:numFmt formatCode="0.0000" sourceLinked="1"/>
        <c:tickLblPos val="nextTo"/>
        <c:crossAx val="235712896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3-4-5 Polynomial Acceleration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Sheet1!$K$3:$K$364</c:f>
              <c:numCache>
                <c:formatCode>0.0000</c:formatCode>
                <c:ptCount val="362"/>
                <c:pt idx="0">
                  <c:v>0</c:v>
                </c:pt>
                <c:pt idx="1">
                  <c:v>1.7336054521203992</c:v>
                </c:pt>
                <c:pt idx="2">
                  <c:v>3.290912044703131</c:v>
                </c:pt>
                <c:pt idx="3">
                  <c:v>4.6779990487667353</c:v>
                </c:pt>
                <c:pt idx="4">
                  <c:v>5.9009457353297519</c:v>
                </c:pt>
                <c:pt idx="5">
                  <c:v>6.9658313754107226</c:v>
                </c:pt>
                <c:pt idx="6">
                  <c:v>7.8787352400281847</c:v>
                </c:pt>
                <c:pt idx="7">
                  <c:v>8.6457366002006815</c:v>
                </c:pt>
                <c:pt idx="8">
                  <c:v>9.2729147269467536</c:v>
                </c:pt>
                <c:pt idx="9">
                  <c:v>9.7663488912849381</c:v>
                </c:pt>
                <c:pt idx="10">
                  <c:v>10.132118364233778</c:v>
                </c:pt>
                <c:pt idx="11">
                  <c:v>10.376302416811814</c:v>
                </c:pt>
                <c:pt idx="12">
                  <c:v>10.504980320037578</c:v>
                </c:pt>
                <c:pt idx="13">
                  <c:v>10.524231344929625</c:v>
                </c:pt>
                <c:pt idx="14">
                  <c:v>10.440134762506483</c:v>
                </c:pt>
                <c:pt idx="15">
                  <c:v>10.2587698437867</c:v>
                </c:pt>
                <c:pt idx="16">
                  <c:v>9.9862158597888104</c:v>
                </c:pt>
                <c:pt idx="17">
                  <c:v>9.6285520815313621</c:v>
                </c:pt>
                <c:pt idx="18">
                  <c:v>9.1918577800328851</c:v>
                </c:pt>
                <c:pt idx="19">
                  <c:v>8.682212226311929</c:v>
                </c:pt>
                <c:pt idx="20">
                  <c:v>8.105694691387022</c:v>
                </c:pt>
                <c:pt idx="21">
                  <c:v>7.4683844462767199</c:v>
                </c:pt>
                <c:pt idx="22">
                  <c:v>6.7763607619995554</c:v>
                </c:pt>
                <c:pt idx="23">
                  <c:v>6.0357029095740584</c:v>
                </c:pt>
                <c:pt idx="24">
                  <c:v>5.2524901600187857</c:v>
                </c:pt>
                <c:pt idx="25">
                  <c:v>4.4328017843522742</c:v>
                </c:pt>
                <c:pt idx="26">
                  <c:v>3.5827170535930599</c:v>
                </c:pt>
                <c:pt idx="27">
                  <c:v>2.7083152387596878</c:v>
                </c:pt>
                <c:pt idx="28">
                  <c:v>1.8156756108706884</c:v>
                </c:pt>
                <c:pt idx="29">
                  <c:v>0.91087744094461964</c:v>
                </c:pt>
                <c:pt idx="30">
                  <c:v>0</c:v>
                </c:pt>
                <c:pt idx="31">
                  <c:v>-0.9108774409446132</c:v>
                </c:pt>
                <c:pt idx="32">
                  <c:v>-1.8156756108706982</c:v>
                </c:pt>
                <c:pt idx="33">
                  <c:v>-2.708315238759694</c:v>
                </c:pt>
                <c:pt idx="34">
                  <c:v>-3.5827170535930537</c:v>
                </c:pt>
                <c:pt idx="35">
                  <c:v>-4.4328017843522867</c:v>
                </c:pt>
                <c:pt idx="36">
                  <c:v>-5.2524901600187883</c:v>
                </c:pt>
                <c:pt idx="37">
                  <c:v>-6.0357029095740558</c:v>
                </c:pt>
                <c:pt idx="38">
                  <c:v>-6.7763607619995341</c:v>
                </c:pt>
                <c:pt idx="39">
                  <c:v>-7.4683844462767279</c:v>
                </c:pt>
                <c:pt idx="40">
                  <c:v>-8.1056946913870185</c:v>
                </c:pt>
                <c:pt idx="41">
                  <c:v>-8.6822122263119113</c:v>
                </c:pt>
                <c:pt idx="42">
                  <c:v>-9.1918577800328816</c:v>
                </c:pt>
                <c:pt idx="43">
                  <c:v>-9.6285520815313568</c:v>
                </c:pt>
                <c:pt idx="44">
                  <c:v>-9.9862158597888033</c:v>
                </c:pt>
                <c:pt idx="45">
                  <c:v>-10.2587698437867</c:v>
                </c:pt>
                <c:pt idx="46">
                  <c:v>-10.440134762506483</c:v>
                </c:pt>
                <c:pt idx="47">
                  <c:v>-10.524231344929634</c:v>
                </c:pt>
                <c:pt idx="48">
                  <c:v>-10.504980320037589</c:v>
                </c:pt>
                <c:pt idx="49">
                  <c:v>-10.376302416811818</c:v>
                </c:pt>
                <c:pt idx="50">
                  <c:v>-10.132118364233781</c:v>
                </c:pt>
                <c:pt idx="51">
                  <c:v>-9.7663488912849203</c:v>
                </c:pt>
                <c:pt idx="52">
                  <c:v>-9.2729147269467518</c:v>
                </c:pt>
                <c:pt idx="53">
                  <c:v>-8.6457366002006886</c:v>
                </c:pt>
                <c:pt idx="54">
                  <c:v>-7.8787352400281732</c:v>
                </c:pt>
                <c:pt idx="55">
                  <c:v>-6.9658313754106933</c:v>
                </c:pt>
                <c:pt idx="56">
                  <c:v>-5.900945735329767</c:v>
                </c:pt>
                <c:pt idx="57">
                  <c:v>-4.6779990487667309</c:v>
                </c:pt>
                <c:pt idx="58">
                  <c:v>-3.290912044703127</c:v>
                </c:pt>
                <c:pt idx="59">
                  <c:v>-1.733605452120369</c:v>
                </c:pt>
                <c:pt idx="60">
                  <c:v>0</c:v>
                </c:pt>
                <c:pt idx="61">
                  <c:v>0</c:v>
                </c:pt>
                <c:pt idx="62">
                  <c:v>-0.52250041829582849</c:v>
                </c:pt>
                <c:pt idx="63">
                  <c:v>-1.0097760892908147</c:v>
                </c:pt>
                <c:pt idx="64">
                  <c:v>-1.4626275754236138</c:v>
                </c:pt>
                <c:pt idx="65">
                  <c:v>-1.8818554391328819</c:v>
                </c:pt>
                <c:pt idx="66">
                  <c:v>-2.2682602428572736</c:v>
                </c:pt>
                <c:pt idx="67">
                  <c:v>-2.6226425490354455</c:v>
                </c:pt>
                <c:pt idx="68">
                  <c:v>-2.9458029201060523</c:v>
                </c:pt>
                <c:pt idx="69">
                  <c:v>-3.23854191850775</c:v>
                </c:pt>
                <c:pt idx="70">
                  <c:v>-3.5016601066791928</c:v>
                </c:pt>
                <c:pt idx="71">
                  <c:v>-3.7359580470590386</c:v>
                </c:pt>
                <c:pt idx="72">
                  <c:v>-3.9422363020859414</c:v>
                </c:pt>
                <c:pt idx="73">
                  <c:v>-4.121295434198557</c:v>
                </c:pt>
                <c:pt idx="74">
                  <c:v>-4.2739360058355409</c:v>
                </c:pt>
                <c:pt idx="75">
                  <c:v>-4.4009585794355477</c:v>
                </c:pt>
                <c:pt idx="76">
                  <c:v>-4.5031637174372339</c:v>
                </c:pt>
                <c:pt idx="77">
                  <c:v>-4.5813519822792568</c:v>
                </c:pt>
                <c:pt idx="78">
                  <c:v>-4.6363239364002666</c:v>
                </c:pt>
                <c:pt idx="79">
                  <c:v>-4.6688801422389234</c:v>
                </c:pt>
                <c:pt idx="80">
                  <c:v>-4.6798211622338828</c:v>
                </c:pt>
                <c:pt idx="81">
                  <c:v>-4.6699475588237975</c:v>
                </c:pt>
                <c:pt idx="82">
                  <c:v>-4.6400598944473259</c:v>
                </c:pt>
                <c:pt idx="83">
                  <c:v>-4.5909587315431226</c:v>
                </c:pt>
                <c:pt idx="84">
                  <c:v>-4.5234446325498405</c:v>
                </c:pt>
                <c:pt idx="85">
                  <c:v>-4.4383181599061379</c:v>
                </c:pt>
                <c:pt idx="86">
                  <c:v>-4.3363798760506702</c:v>
                </c:pt>
                <c:pt idx="87">
                  <c:v>-4.2184303434220922</c:v>
                </c:pt>
                <c:pt idx="88">
                  <c:v>-4.0852701244590595</c:v>
                </c:pt>
                <c:pt idx="89">
                  <c:v>-3.9376997816002266</c:v>
                </c:pt>
                <c:pt idx="90">
                  <c:v>-3.7765198772842523</c:v>
                </c:pt>
                <c:pt idx="91">
                  <c:v>-3.6025309739497877</c:v>
                </c:pt>
                <c:pt idx="92">
                  <c:v>-3.4165336340354933</c:v>
                </c:pt>
                <c:pt idx="93">
                  <c:v>-3.2193284199800192</c:v>
                </c:pt>
                <c:pt idx="94">
                  <c:v>-3.0117158942220246</c:v>
                </c:pt>
                <c:pt idx="95">
                  <c:v>-2.7944966192001606</c:v>
                </c:pt>
                <c:pt idx="96">
                  <c:v>-2.5684711573530898</c:v>
                </c:pt>
                <c:pt idx="97">
                  <c:v>-2.3344400711194599</c:v>
                </c:pt>
                <c:pt idx="98">
                  <c:v>-2.0932039229379371</c:v>
                </c:pt>
                <c:pt idx="99">
                  <c:v>-1.845563275247164</c:v>
                </c:pt>
                <c:pt idx="100">
                  <c:v>-1.5923186904858044</c:v>
                </c:pt>
                <c:pt idx="101">
                  <c:v>-1.3342707310925108</c:v>
                </c:pt>
                <c:pt idx="102">
                  <c:v>-1.0722199595059434</c:v>
                </c:pt>
                <c:pt idx="103">
                  <c:v>-0.8069669381647504</c:v>
                </c:pt>
                <c:pt idx="104">
                  <c:v>-0.53931222950759672</c:v>
                </c:pt>
                <c:pt idx="105">
                  <c:v>-0.27005639597312586</c:v>
                </c:pt>
                <c:pt idx="106">
                  <c:v>0</c:v>
                </c:pt>
                <c:pt idx="107">
                  <c:v>0.27005639597312298</c:v>
                </c:pt>
                <c:pt idx="108">
                  <c:v>0.53931222950759383</c:v>
                </c:pt>
                <c:pt idx="109">
                  <c:v>0.80696693816475473</c:v>
                </c:pt>
                <c:pt idx="110">
                  <c:v>1.0722199595059421</c:v>
                </c:pt>
                <c:pt idx="111">
                  <c:v>1.334270731092515</c:v>
                </c:pt>
                <c:pt idx="112">
                  <c:v>1.5923186904858015</c:v>
                </c:pt>
                <c:pt idx="113">
                  <c:v>1.8455632752471669</c:v>
                </c:pt>
                <c:pt idx="114">
                  <c:v>2.0932039229379384</c:v>
                </c:pt>
                <c:pt idx="115">
                  <c:v>2.3344400711194617</c:v>
                </c:pt>
                <c:pt idx="116">
                  <c:v>2.5684711573530867</c:v>
                </c:pt>
                <c:pt idx="117">
                  <c:v>2.794496619200165</c:v>
                </c:pt>
                <c:pt idx="118">
                  <c:v>3.0117158942220152</c:v>
                </c:pt>
                <c:pt idx="119">
                  <c:v>3.219328419980017</c:v>
                </c:pt>
                <c:pt idx="120">
                  <c:v>3.4165336340354866</c:v>
                </c:pt>
                <c:pt idx="121">
                  <c:v>3.6025309739497864</c:v>
                </c:pt>
                <c:pt idx="122">
                  <c:v>3.7765198772842496</c:v>
                </c:pt>
                <c:pt idx="123">
                  <c:v>3.9376997816002213</c:v>
                </c:pt>
                <c:pt idx="124">
                  <c:v>4.0852701244590586</c:v>
                </c:pt>
                <c:pt idx="125">
                  <c:v>4.2184303434220887</c:v>
                </c:pt>
                <c:pt idx="126">
                  <c:v>4.3363798760506675</c:v>
                </c:pt>
                <c:pt idx="127">
                  <c:v>4.4383181599061352</c:v>
                </c:pt>
                <c:pt idx="128">
                  <c:v>4.5234446325498423</c:v>
                </c:pt>
                <c:pt idx="129">
                  <c:v>4.5909587315431226</c:v>
                </c:pt>
                <c:pt idx="130">
                  <c:v>4.6400598944473259</c:v>
                </c:pt>
                <c:pt idx="131">
                  <c:v>4.6699475588237922</c:v>
                </c:pt>
                <c:pt idx="132">
                  <c:v>4.6798211622338846</c:v>
                </c:pt>
                <c:pt idx="133">
                  <c:v>4.6688801422389288</c:v>
                </c:pt>
                <c:pt idx="134">
                  <c:v>4.6363239364002657</c:v>
                </c:pt>
                <c:pt idx="135">
                  <c:v>4.5813519822792506</c:v>
                </c:pt>
                <c:pt idx="136">
                  <c:v>4.5031637174372356</c:v>
                </c:pt>
                <c:pt idx="137">
                  <c:v>4.4009585794355592</c:v>
                </c:pt>
                <c:pt idx="138">
                  <c:v>4.2739360058355373</c:v>
                </c:pt>
                <c:pt idx="139">
                  <c:v>4.1212954341985562</c:v>
                </c:pt>
                <c:pt idx="140">
                  <c:v>3.9422363020859543</c:v>
                </c:pt>
                <c:pt idx="141">
                  <c:v>3.7359580470590479</c:v>
                </c:pt>
                <c:pt idx="142">
                  <c:v>3.5016601066791879</c:v>
                </c:pt>
                <c:pt idx="143">
                  <c:v>3.2385419185077597</c:v>
                </c:pt>
                <c:pt idx="144">
                  <c:v>2.9458029201060452</c:v>
                </c:pt>
                <c:pt idx="145">
                  <c:v>2.6226425490354521</c:v>
                </c:pt>
                <c:pt idx="146">
                  <c:v>2.268260242857274</c:v>
                </c:pt>
                <c:pt idx="147">
                  <c:v>1.8818554391328619</c:v>
                </c:pt>
                <c:pt idx="148">
                  <c:v>1.462627575423612</c:v>
                </c:pt>
                <c:pt idx="149">
                  <c:v>1.0097760892908179</c:v>
                </c:pt>
                <c:pt idx="150">
                  <c:v>0.52250041829581884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235611648"/>
        <c:axId val="235613184"/>
      </c:scatterChart>
      <c:valAx>
        <c:axId val="235611648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613184"/>
        <c:crosses val="autoZero"/>
        <c:crossBetween val="midCat"/>
        <c:majorUnit val="30"/>
      </c:valAx>
      <c:valAx>
        <c:axId val="235613184"/>
        <c:scaling>
          <c:orientation val="minMax"/>
        </c:scaling>
        <c:axPos val="l"/>
        <c:majorGridlines/>
        <c:numFmt formatCode="0.0000" sourceLinked="1"/>
        <c:tickLblPos val="nextTo"/>
        <c:crossAx val="23561164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3-4-5 Polynomial Jerk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Jerk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Sheet1!$H$3:$H$364</c:f>
              <c:numCache>
                <c:formatCode>0.0000</c:formatCode>
                <c:ptCount val="362"/>
                <c:pt idx="0">
                  <c:v>65.389829354552759</c:v>
                </c:pt>
                <c:pt idx="1">
                  <c:v>62.81075893952201</c:v>
                </c:pt>
                <c:pt idx="2">
                  <c:v>59.54352070555354</c:v>
                </c:pt>
                <c:pt idx="3">
                  <c:v>55.623911198452255</c:v>
                </c:pt>
                <c:pt idx="4">
                  <c:v>51.094874480208986</c:v>
                </c:pt>
                <c:pt idx="5">
                  <c:v>46.006031624870666</c:v>
                </c:pt>
                <c:pt idx="6">
                  <c:v>40.413137059669204</c:v>
                </c:pt>
                <c:pt idx="7">
                  <c:v>34.377467707849398</c:v>
                </c:pt>
                <c:pt idx="8">
                  <c:v>27.965151625874782</c:v>
                </c:pt>
                <c:pt idx="9">
                  <c:v>21.246443490602864</c:v>
                </c:pt>
                <c:pt idx="10">
                  <c:v>14.29495487434377</c:v>
                </c:pt>
                <c:pt idx="11">
                  <c:v>7.186847741069756</c:v>
                </c:pt>
                <c:pt idx="12">
                  <c:v>4.2117501445942658E-15</c:v>
                </c:pt>
                <c:pt idx="13">
                  <c:v>-7.1868477410697471</c:v>
                </c:pt>
                <c:pt idx="14">
                  <c:v>-14.294954874343762</c:v>
                </c:pt>
                <c:pt idx="15">
                  <c:v>-21.246443490602857</c:v>
                </c:pt>
                <c:pt idx="16">
                  <c:v>-27.965151625874761</c:v>
                </c:pt>
                <c:pt idx="17">
                  <c:v>-34.377467707849377</c:v>
                </c:pt>
                <c:pt idx="18">
                  <c:v>-40.413137059669197</c:v>
                </c:pt>
                <c:pt idx="19">
                  <c:v>-46.006031624870637</c:v>
                </c:pt>
                <c:pt idx="20">
                  <c:v>-51.094874480208993</c:v>
                </c:pt>
                <c:pt idx="21">
                  <c:v>-55.623911198452248</c:v>
                </c:pt>
                <c:pt idx="22">
                  <c:v>-59.54352070555354</c:v>
                </c:pt>
                <c:pt idx="23">
                  <c:v>-62.810758939522017</c:v>
                </c:pt>
                <c:pt idx="24">
                  <c:v>-65.389829354552759</c:v>
                </c:pt>
                <c:pt idx="25">
                  <c:v>-67.25247511547353</c:v>
                </c:pt>
                <c:pt idx="26">
                  <c:v>-68.378288685543978</c:v>
                </c:pt>
                <c:pt idx="27">
                  <c:v>-68.754935415698782</c:v>
                </c:pt>
                <c:pt idx="28">
                  <c:v>-68.378288685543978</c:v>
                </c:pt>
                <c:pt idx="29">
                  <c:v>-67.25247511547353</c:v>
                </c:pt>
                <c:pt idx="30">
                  <c:v>-65.389829354552759</c:v>
                </c:pt>
                <c:pt idx="31">
                  <c:v>-62.810758939522024</c:v>
                </c:pt>
                <c:pt idx="32">
                  <c:v>-59.543520705553533</c:v>
                </c:pt>
                <c:pt idx="33">
                  <c:v>-55.623911198452262</c:v>
                </c:pt>
                <c:pt idx="34">
                  <c:v>-51.094874480208986</c:v>
                </c:pt>
                <c:pt idx="35">
                  <c:v>-46.00603162487068</c:v>
                </c:pt>
                <c:pt idx="36">
                  <c:v>-40.413137059669211</c:v>
                </c:pt>
                <c:pt idx="37">
                  <c:v>-34.377467707849419</c:v>
                </c:pt>
                <c:pt idx="38">
                  <c:v>-27.965151625874764</c:v>
                </c:pt>
                <c:pt idx="39">
                  <c:v>-21.246443490602875</c:v>
                </c:pt>
                <c:pt idx="40">
                  <c:v>-14.294954874343807</c:v>
                </c:pt>
                <c:pt idx="41">
                  <c:v>-7.1868477410698093</c:v>
                </c:pt>
                <c:pt idx="42">
                  <c:v>-1.2635250433782798E-14</c:v>
                </c:pt>
                <c:pt idx="43">
                  <c:v>7.1868477410697844</c:v>
                </c:pt>
                <c:pt idx="44">
                  <c:v>14.294954874343782</c:v>
                </c:pt>
                <c:pt idx="45">
                  <c:v>21.24644349060285</c:v>
                </c:pt>
                <c:pt idx="46">
                  <c:v>27.965151625874739</c:v>
                </c:pt>
                <c:pt idx="47">
                  <c:v>34.377467707849398</c:v>
                </c:pt>
                <c:pt idx="48">
                  <c:v>40.413137059669189</c:v>
                </c:pt>
                <c:pt idx="49">
                  <c:v>46.00603162487068</c:v>
                </c:pt>
                <c:pt idx="50">
                  <c:v>51.094874480208944</c:v>
                </c:pt>
                <c:pt idx="51">
                  <c:v>55.623911198452248</c:v>
                </c:pt>
                <c:pt idx="52">
                  <c:v>59.543520705553519</c:v>
                </c:pt>
                <c:pt idx="53">
                  <c:v>62.810758939522017</c:v>
                </c:pt>
                <c:pt idx="54">
                  <c:v>65.389829354552759</c:v>
                </c:pt>
                <c:pt idx="55">
                  <c:v>67.252475115473516</c:v>
                </c:pt>
                <c:pt idx="56">
                  <c:v>68.378288685543978</c:v>
                </c:pt>
                <c:pt idx="57">
                  <c:v>68.754935415698782</c:v>
                </c:pt>
                <c:pt idx="58">
                  <c:v>68.754935415698782</c:v>
                </c:pt>
                <c:pt idx="59">
                  <c:v>68.587451848637102</c:v>
                </c:pt>
                <c:pt idx="60">
                  <c:v>68.085817110555425</c:v>
                </c:pt>
                <c:pt idx="61">
                  <c:v>-20.371832715762604</c:v>
                </c:pt>
                <c:pt idx="62">
                  <c:v>-20.322207955151736</c:v>
                </c:pt>
                <c:pt idx="63">
                  <c:v>-20.173575440164576</c:v>
                </c:pt>
                <c:pt idx="64">
                  <c:v>-19.926659293473641</c:v>
                </c:pt>
                <c:pt idx="65">
                  <c:v>-19.58266246572569</c:v>
                </c:pt>
                <c:pt idx="66">
                  <c:v>-19.143260874887073</c:v>
                </c:pt>
                <c:pt idx="67">
                  <c:v>-18.610595241339858</c:v>
                </c:pt>
                <c:pt idx="68">
                  <c:v>-17.987260658507328</c:v>
                </c:pt>
                <c:pt idx="69">
                  <c:v>-17.276293949819671</c:v>
                </c:pt>
                <c:pt idx="70">
                  <c:v>-16.481158873615485</c:v>
                </c:pt>
                <c:pt idx="71">
                  <c:v>-15.605729248059342</c:v>
                </c:pt>
                <c:pt idx="72">
                  <c:v>-14.654270078289073</c:v>
                </c:pt>
                <c:pt idx="73">
                  <c:v>-13.631416777739457</c:v>
                </c:pt>
                <c:pt idx="74">
                  <c:v>-12.542152584873916</c:v>
                </c:pt>
                <c:pt idx="75">
                  <c:v>-11.39178428534764</c:v>
                </c:pt>
                <c:pt idx="76">
                  <c:v>-10.185916357881304</c:v>
                </c:pt>
                <c:pt idx="77">
                  <c:v>-8.9304236698040995</c:v>
                </c:pt>
                <c:pt idx="78">
                  <c:v>-7.6314228552906602</c:v>
                </c:pt>
                <c:pt idx="79">
                  <c:v>-6.2952425157341834</c:v>
                </c:pt>
                <c:pt idx="80">
                  <c:v>-4.9283923874366149</c:v>
                </c:pt>
                <c:pt idx="81">
                  <c:v>-3.5375316268277301</c:v>
                </c:pt>
                <c:pt idx="82">
                  <c:v>-2.1294363677243724</c:v>
                </c:pt>
                <c:pt idx="83">
                  <c:v>-0.71096670868766065</c:v>
                </c:pt>
                <c:pt idx="84">
                  <c:v>0.71096670868765355</c:v>
                </c:pt>
                <c:pt idx="85">
                  <c:v>2.1294363677243697</c:v>
                </c:pt>
                <c:pt idx="86">
                  <c:v>3.5375316268277279</c:v>
                </c:pt>
                <c:pt idx="87">
                  <c:v>4.9283923874366131</c:v>
                </c:pt>
                <c:pt idx="88">
                  <c:v>6.2952425157341807</c:v>
                </c:pt>
                <c:pt idx="89">
                  <c:v>7.6314228552906576</c:v>
                </c:pt>
                <c:pt idx="90">
                  <c:v>8.9304236698040995</c:v>
                </c:pt>
                <c:pt idx="91">
                  <c:v>10.185916357881297</c:v>
                </c:pt>
                <c:pt idx="92">
                  <c:v>11.391784285347637</c:v>
                </c:pt>
                <c:pt idx="93">
                  <c:v>12.542152584873916</c:v>
                </c:pt>
                <c:pt idx="94">
                  <c:v>13.631416777739449</c:v>
                </c:pt>
                <c:pt idx="95">
                  <c:v>14.65427007828907</c:v>
                </c:pt>
                <c:pt idx="96">
                  <c:v>15.605729248059339</c:v>
                </c:pt>
                <c:pt idx="97">
                  <c:v>16.481158873615485</c:v>
                </c:pt>
                <c:pt idx="98">
                  <c:v>17.276293949819671</c:v>
                </c:pt>
                <c:pt idx="99">
                  <c:v>17.987260658507328</c:v>
                </c:pt>
                <c:pt idx="100">
                  <c:v>18.610595241339858</c:v>
                </c:pt>
                <c:pt idx="101">
                  <c:v>19.143260874887069</c:v>
                </c:pt>
                <c:pt idx="102">
                  <c:v>19.58266246572569</c:v>
                </c:pt>
                <c:pt idx="103">
                  <c:v>19.926659293473641</c:v>
                </c:pt>
                <c:pt idx="104">
                  <c:v>20.173575440164576</c:v>
                </c:pt>
                <c:pt idx="105">
                  <c:v>20.322207955151736</c:v>
                </c:pt>
                <c:pt idx="106">
                  <c:v>20.371832715762604</c:v>
                </c:pt>
                <c:pt idx="107">
                  <c:v>20.32220795515174</c:v>
                </c:pt>
                <c:pt idx="108">
                  <c:v>20.173575440164573</c:v>
                </c:pt>
                <c:pt idx="109">
                  <c:v>19.926659293473641</c:v>
                </c:pt>
                <c:pt idx="110">
                  <c:v>19.582662465725694</c:v>
                </c:pt>
                <c:pt idx="111">
                  <c:v>19.143260874887073</c:v>
                </c:pt>
                <c:pt idx="112">
                  <c:v>18.610595241339862</c:v>
                </c:pt>
                <c:pt idx="113">
                  <c:v>17.987260658507331</c:v>
                </c:pt>
                <c:pt idx="114">
                  <c:v>17.276293949819671</c:v>
                </c:pt>
                <c:pt idx="115">
                  <c:v>16.481158873615488</c:v>
                </c:pt>
                <c:pt idx="116">
                  <c:v>15.605729248059342</c:v>
                </c:pt>
                <c:pt idx="117">
                  <c:v>14.654270078289072</c:v>
                </c:pt>
                <c:pt idx="118">
                  <c:v>13.631416777739462</c:v>
                </c:pt>
                <c:pt idx="119">
                  <c:v>12.542152584873913</c:v>
                </c:pt>
                <c:pt idx="120">
                  <c:v>11.391784285347649</c:v>
                </c:pt>
                <c:pt idx="121">
                  <c:v>10.185916357881311</c:v>
                </c:pt>
                <c:pt idx="122">
                  <c:v>8.9304236698041048</c:v>
                </c:pt>
                <c:pt idx="123">
                  <c:v>7.631422855290662</c:v>
                </c:pt>
                <c:pt idx="124">
                  <c:v>6.2952425157341851</c:v>
                </c:pt>
                <c:pt idx="125">
                  <c:v>4.9283923874366176</c:v>
                </c:pt>
                <c:pt idx="126">
                  <c:v>3.5375316268277284</c:v>
                </c:pt>
                <c:pt idx="127">
                  <c:v>2.1294363677243884</c:v>
                </c:pt>
                <c:pt idx="128">
                  <c:v>0.7109667086876541</c:v>
                </c:pt>
                <c:pt idx="129">
                  <c:v>-0.71096670868764666</c:v>
                </c:pt>
                <c:pt idx="130">
                  <c:v>-2.1294363677243808</c:v>
                </c:pt>
                <c:pt idx="131">
                  <c:v>-3.5375316268277213</c:v>
                </c:pt>
                <c:pt idx="132">
                  <c:v>-4.9283923874366105</c:v>
                </c:pt>
                <c:pt idx="133">
                  <c:v>-6.2952425157341789</c:v>
                </c:pt>
                <c:pt idx="134">
                  <c:v>-7.6314228552906558</c:v>
                </c:pt>
                <c:pt idx="135">
                  <c:v>-8.9304236698040977</c:v>
                </c:pt>
                <c:pt idx="136">
                  <c:v>-10.185916357881304</c:v>
                </c:pt>
                <c:pt idx="137">
                  <c:v>-11.391784285347644</c:v>
                </c:pt>
                <c:pt idx="138">
                  <c:v>-12.542152584873907</c:v>
                </c:pt>
                <c:pt idx="139">
                  <c:v>-13.631416777739462</c:v>
                </c:pt>
                <c:pt idx="140">
                  <c:v>-14.654270078289068</c:v>
                </c:pt>
                <c:pt idx="141">
                  <c:v>-15.605729248059337</c:v>
                </c:pt>
                <c:pt idx="142">
                  <c:v>-16.481158873615485</c:v>
                </c:pt>
                <c:pt idx="143">
                  <c:v>-17.276293949819671</c:v>
                </c:pt>
                <c:pt idx="144">
                  <c:v>-17.987260658507328</c:v>
                </c:pt>
                <c:pt idx="145">
                  <c:v>-18.610595241339858</c:v>
                </c:pt>
                <c:pt idx="146">
                  <c:v>-19.143260874887066</c:v>
                </c:pt>
                <c:pt idx="147">
                  <c:v>-19.58266246572569</c:v>
                </c:pt>
                <c:pt idx="148">
                  <c:v>-19.926659293473637</c:v>
                </c:pt>
                <c:pt idx="149">
                  <c:v>-20.173575440164573</c:v>
                </c:pt>
                <c:pt idx="150">
                  <c:v>-20.322207955151736</c:v>
                </c:pt>
                <c:pt idx="151">
                  <c:v>-20.371832715762604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</c:numCache>
            </c:numRef>
          </c:yVal>
          <c:smooth val="1"/>
        </c:ser>
        <c:axId val="235633280"/>
        <c:axId val="235647360"/>
      </c:scatterChart>
      <c:valAx>
        <c:axId val="235633280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235647360"/>
        <c:crosses val="autoZero"/>
        <c:crossBetween val="midCat"/>
        <c:majorUnit val="30"/>
      </c:valAx>
      <c:valAx>
        <c:axId val="235647360"/>
        <c:scaling>
          <c:orientation val="minMax"/>
        </c:scaling>
        <c:axPos val="l"/>
        <c:majorGridlines/>
        <c:numFmt formatCode="0.0000" sourceLinked="1"/>
        <c:tickLblPos val="nextTo"/>
        <c:crossAx val="23563328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4-5-6-7 Polynomial Displacement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Sheet1!$B$3:$B$364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</c:numCache>
            </c:numRef>
          </c:xVal>
          <c:yVal>
            <c:numRef>
              <c:f>Sheet1!$I$3:$I$364</c:f>
              <c:numCache>
                <c:formatCode>0.0000</c:formatCode>
                <c:ptCount val="362"/>
                <c:pt idx="0">
                  <c:v>0</c:v>
                </c:pt>
                <c:pt idx="1">
                  <c:v>9.0293209876543212E-5</c:v>
                </c:pt>
                <c:pt idx="2">
                  <c:v>7.0419753086419748E-4</c:v>
                </c:pt>
                <c:pt idx="3">
                  <c:v>2.3162500000000002E-3</c:v>
                </c:pt>
                <c:pt idx="4">
                  <c:v>5.3491358024691359E-3</c:v>
                </c:pt>
                <c:pt idx="5">
                  <c:v>1.017554012345679E-2</c:v>
                </c:pt>
                <c:pt idx="6">
                  <c:v>1.712E-2</c:v>
                </c:pt>
                <c:pt idx="7">
                  <c:v>2.6460756172839509E-2</c:v>
                </c:pt>
                <c:pt idx="8">
                  <c:v>3.8431604938271607E-2</c:v>
                </c:pt>
                <c:pt idx="9">
                  <c:v>5.3223750000000007E-2</c:v>
                </c:pt>
                <c:pt idx="10">
                  <c:v>7.0987654320987664E-2</c:v>
                </c:pt>
                <c:pt idx="11">
                  <c:v>9.1834891975308627E-2</c:v>
                </c:pt>
                <c:pt idx="12">
                  <c:v>0.11584000000000001</c:v>
                </c:pt>
                <c:pt idx="13">
                  <c:v>0.1430423302469136</c:v>
                </c:pt>
                <c:pt idx="14">
                  <c:v>0.17344790123456794</c:v>
                </c:pt>
                <c:pt idx="15">
                  <c:v>0.20703125</c:v>
                </c:pt>
                <c:pt idx="16">
                  <c:v>0.24373728395061728</c:v>
                </c:pt>
                <c:pt idx="17">
                  <c:v>0.28348313271604936</c:v>
                </c:pt>
                <c:pt idx="18">
                  <c:v>0.32616000000000006</c:v>
                </c:pt>
                <c:pt idx="19">
                  <c:v>0.3716350154320987</c:v>
                </c:pt>
                <c:pt idx="20">
                  <c:v>0.41975308641975306</c:v>
                </c:pt>
                <c:pt idx="21">
                  <c:v>0.47033874999999992</c:v>
                </c:pt>
                <c:pt idx="22">
                  <c:v>0.52319802469135801</c:v>
                </c:pt>
                <c:pt idx="23">
                  <c:v>0.57812026234567904</c:v>
                </c:pt>
                <c:pt idx="24">
                  <c:v>0.63488</c:v>
                </c:pt>
                <c:pt idx="25">
                  <c:v>0.69323881172839508</c:v>
                </c:pt>
                <c:pt idx="26">
                  <c:v>0.75294716049382726</c:v>
                </c:pt>
                <c:pt idx="27">
                  <c:v>0.81374625000000012</c:v>
                </c:pt>
                <c:pt idx="28">
                  <c:v>0.87536987654321008</c:v>
                </c:pt>
                <c:pt idx="29">
                  <c:v>0.93754628086419745</c:v>
                </c:pt>
                <c:pt idx="30">
                  <c:v>1</c:v>
                </c:pt>
                <c:pt idx="31">
                  <c:v>1.0624537191358026</c:v>
                </c:pt>
                <c:pt idx="32">
                  <c:v>1.1246301234567899</c:v>
                </c:pt>
                <c:pt idx="33">
                  <c:v>1.1862537500000006</c:v>
                </c:pt>
                <c:pt idx="34">
                  <c:v>1.2470528395061731</c:v>
                </c:pt>
                <c:pt idx="35">
                  <c:v>1.306761188271605</c:v>
                </c:pt>
                <c:pt idx="36">
                  <c:v>1.3651200000000003</c:v>
                </c:pt>
                <c:pt idx="37">
                  <c:v>1.4218797376543211</c:v>
                </c:pt>
                <c:pt idx="38">
                  <c:v>1.4768019753086417</c:v>
                </c:pt>
                <c:pt idx="39">
                  <c:v>1.5296612500000006</c:v>
                </c:pt>
                <c:pt idx="40">
                  <c:v>1.5802469135802468</c:v>
                </c:pt>
                <c:pt idx="41">
                  <c:v>1.6283649845679018</c:v>
                </c:pt>
                <c:pt idx="42">
                  <c:v>1.6738400000000002</c:v>
                </c:pt>
                <c:pt idx="43">
                  <c:v>1.7165168672839508</c:v>
                </c:pt>
                <c:pt idx="44">
                  <c:v>1.7562627160493838</c:v>
                </c:pt>
                <c:pt idx="45">
                  <c:v>1.79296875</c:v>
                </c:pt>
                <c:pt idx="46">
                  <c:v>1.8265520987654318</c:v>
                </c:pt>
                <c:pt idx="47">
                  <c:v>1.8569576697530872</c:v>
                </c:pt>
                <c:pt idx="48">
                  <c:v>1.8841599999999987</c:v>
                </c:pt>
                <c:pt idx="49">
                  <c:v>1.90816510802469</c:v>
                </c:pt>
                <c:pt idx="50">
                  <c:v>1.9290123456790109</c:v>
                </c:pt>
                <c:pt idx="51">
                  <c:v>1.9467762500000001</c:v>
                </c:pt>
                <c:pt idx="52">
                  <c:v>1.9615683950617289</c:v>
                </c:pt>
                <c:pt idx="53">
                  <c:v>1.9735392438271582</c:v>
                </c:pt>
                <c:pt idx="54">
                  <c:v>1.9828800000000006</c:v>
                </c:pt>
                <c:pt idx="55">
                  <c:v>1.9898244598765444</c:v>
                </c:pt>
                <c:pt idx="56">
                  <c:v>1.9946508641975331</c:v>
                </c:pt>
                <c:pt idx="57">
                  <c:v>1.9976837500000002</c:v>
                </c:pt>
                <c:pt idx="58">
                  <c:v>1.9992958024691365</c:v>
                </c:pt>
                <c:pt idx="59">
                  <c:v>1.9999097067901239</c:v>
                </c:pt>
                <c:pt idx="60">
                  <c:v>2</c:v>
                </c:pt>
                <c:pt idx="61">
                  <c:v>2</c:v>
                </c:pt>
                <c:pt idx="62">
                  <c:v>1.9999730203729105</c:v>
                </c:pt>
                <c:pt idx="63">
                  <c:v>1.9997877721891988</c:v>
                </c:pt>
                <c:pt idx="64">
                  <c:v>1.9992958024691359</c:v>
                </c:pt>
                <c:pt idx="65">
                  <c:v>1.9983591444393638</c:v>
                </c:pt>
                <c:pt idx="66">
                  <c:v>1.996850073667632</c:v>
                </c:pt>
                <c:pt idx="67">
                  <c:v>1.9946508641975309</c:v>
                </c:pt>
                <c:pt idx="68">
                  <c:v>1.9916535446832291</c:v>
                </c:pt>
                <c:pt idx="69">
                  <c:v>1.9877596545242089</c:v>
                </c:pt>
                <c:pt idx="70">
                  <c:v>1.98288</c:v>
                </c:pt>
                <c:pt idx="71">
                  <c:v>1.976934410404918</c:v>
                </c:pt>
                <c:pt idx="72">
                  <c:v>1.9698514941827974</c:v>
                </c:pt>
                <c:pt idx="73">
                  <c:v>1.9615683950617284</c:v>
                </c:pt>
                <c:pt idx="74">
                  <c:v>1.9520305481887923</c:v>
                </c:pt>
                <c:pt idx="75">
                  <c:v>1.9411914362647968</c:v>
                </c:pt>
                <c:pt idx="76">
                  <c:v>1.9290123456790125</c:v>
                </c:pt>
                <c:pt idx="77">
                  <c:v>1.9154621226439059</c:v>
                </c:pt>
                <c:pt idx="78">
                  <c:v>1.9005169293298785</c:v>
                </c:pt>
                <c:pt idx="79">
                  <c:v>1.8841599999999998</c:v>
                </c:pt>
                <c:pt idx="80">
                  <c:v>1.8663813971447443</c:v>
                </c:pt>
                <c:pt idx="81">
                  <c:v>1.8471777676167251</c:v>
                </c:pt>
                <c:pt idx="82">
                  <c:v>1.826552098765432</c:v>
                </c:pt>
                <c:pt idx="83">
                  <c:v>1.8045134745719658</c:v>
                </c:pt>
                <c:pt idx="84">
                  <c:v>1.7810768317837729</c:v>
                </c:pt>
                <c:pt idx="85">
                  <c:v>1.7562627160493827</c:v>
                </c:pt>
                <c:pt idx="86">
                  <c:v>1.7300970380531424</c:v>
                </c:pt>
                <c:pt idx="87">
                  <c:v>1.7026108296499518</c:v>
                </c:pt>
                <c:pt idx="88">
                  <c:v>1.6738399999999998</c:v>
                </c:pt>
                <c:pt idx="89">
                  <c:v>1.6438250917035007</c:v>
                </c:pt>
                <c:pt idx="90">
                  <c:v>1.6126110369354265</c:v>
                </c:pt>
                <c:pt idx="91">
                  <c:v>1.580246913580247</c:v>
                </c:pt>
                <c:pt idx="92">
                  <c:v>1.5467857013666613</c:v>
                </c:pt>
                <c:pt idx="93">
                  <c:v>1.512284038002337</c:v>
                </c:pt>
                <c:pt idx="94">
                  <c:v>1.4768019753086421</c:v>
                </c:pt>
                <c:pt idx="95">
                  <c:v>1.4404027353553828</c:v>
                </c:pt>
                <c:pt idx="96">
                  <c:v>1.4031524665955393</c:v>
                </c:pt>
                <c:pt idx="97">
                  <c:v>1.3651199999999999</c:v>
                </c:pt>
                <c:pt idx="98">
                  <c:v>1.3263766051922978</c:v>
                </c:pt>
                <c:pt idx="99">
                  <c:v>1.2869957465833461</c:v>
                </c:pt>
                <c:pt idx="100">
                  <c:v>1.2470528395061726</c:v>
                </c:pt>
                <c:pt idx="101">
                  <c:v>1.2066250063506581</c:v>
                </c:pt>
                <c:pt idx="102">
                  <c:v>1.1657908326982676</c:v>
                </c:pt>
                <c:pt idx="103">
                  <c:v>1.1246301234567899</c:v>
                </c:pt>
                <c:pt idx="104">
                  <c:v>1.0832236589950719</c:v>
                </c:pt>
                <c:pt idx="105">
                  <c:v>1.0416529512777521</c:v>
                </c:pt>
                <c:pt idx="106">
                  <c:v>1</c:v>
                </c:pt>
                <c:pt idx="107">
                  <c:v>0.95834704872224796</c:v>
                </c:pt>
                <c:pt idx="108">
                  <c:v>0.916776341004928</c:v>
                </c:pt>
                <c:pt idx="109">
                  <c:v>0.87536987654320997</c:v>
                </c:pt>
                <c:pt idx="110">
                  <c:v>0.83420916730173289</c:v>
                </c:pt>
                <c:pt idx="111">
                  <c:v>0.79337499364934183</c:v>
                </c:pt>
                <c:pt idx="112">
                  <c:v>0.75294716049382704</c:v>
                </c:pt>
                <c:pt idx="113">
                  <c:v>0.71300425341665385</c:v>
                </c:pt>
                <c:pt idx="114">
                  <c:v>0.67362339480770161</c:v>
                </c:pt>
                <c:pt idx="115">
                  <c:v>0.63487999999999967</c:v>
                </c:pt>
                <c:pt idx="116">
                  <c:v>0.59684753340446095</c:v>
                </c:pt>
                <c:pt idx="117">
                  <c:v>0.55959726464461701</c:v>
                </c:pt>
                <c:pt idx="118">
                  <c:v>0.52319802469135834</c:v>
                </c:pt>
                <c:pt idx="119">
                  <c:v>0.48771596199766387</c:v>
                </c:pt>
                <c:pt idx="120">
                  <c:v>0.45321429863333784</c:v>
                </c:pt>
                <c:pt idx="121">
                  <c:v>0.41975308641975317</c:v>
                </c:pt>
                <c:pt idx="122">
                  <c:v>0.38738896306457371</c:v>
                </c:pt>
                <c:pt idx="123">
                  <c:v>0.35617490829649912</c:v>
                </c:pt>
                <c:pt idx="124">
                  <c:v>0.32615999999999978</c:v>
                </c:pt>
                <c:pt idx="125">
                  <c:v>0.29738917035004775</c:v>
                </c:pt>
                <c:pt idx="126">
                  <c:v>0.26990296194685781</c:v>
                </c:pt>
                <c:pt idx="127">
                  <c:v>0.24373728395061622</c:v>
                </c:pt>
                <c:pt idx="128">
                  <c:v>0.21892316821622604</c:v>
                </c:pt>
                <c:pt idx="129">
                  <c:v>0.19548652542803424</c:v>
                </c:pt>
                <c:pt idx="130">
                  <c:v>0.17344790123456821</c:v>
                </c:pt>
                <c:pt idx="131">
                  <c:v>0.15282223238327486</c:v>
                </c:pt>
                <c:pt idx="132">
                  <c:v>0.13361860285525573</c:v>
                </c:pt>
                <c:pt idx="133">
                  <c:v>0.11584000000000128</c:v>
                </c:pt>
                <c:pt idx="134">
                  <c:v>9.9483070670123297E-2</c:v>
                </c:pt>
                <c:pt idx="135">
                  <c:v>8.4537877356094526E-2</c:v>
                </c:pt>
                <c:pt idx="136">
                  <c:v>7.098765432098908E-2</c:v>
                </c:pt>
                <c:pt idx="137">
                  <c:v>5.8808563735203379E-2</c:v>
                </c:pt>
                <c:pt idx="138">
                  <c:v>4.7969451811208152E-2</c:v>
                </c:pt>
                <c:pt idx="139">
                  <c:v>3.8431604938271136E-2</c:v>
                </c:pt>
                <c:pt idx="140">
                  <c:v>3.0148505817205518E-2</c:v>
                </c:pt>
                <c:pt idx="141">
                  <c:v>2.3065589595082869E-2</c:v>
                </c:pt>
                <c:pt idx="142">
                  <c:v>1.7119999999999358E-2</c:v>
                </c:pt>
                <c:pt idx="143">
                  <c:v>1.2240345475792225E-2</c:v>
                </c:pt>
                <c:pt idx="144">
                  <c:v>8.3464553167722499E-3</c:v>
                </c:pt>
                <c:pt idx="145">
                  <c:v>5.3491358024668756E-3</c:v>
                </c:pt>
                <c:pt idx="146">
                  <c:v>3.1499263323713222E-3</c:v>
                </c:pt>
                <c:pt idx="147">
                  <c:v>1.6408555606357567E-3</c:v>
                </c:pt>
                <c:pt idx="148">
                  <c:v>7.041975308634818E-4</c:v>
                </c:pt>
                <c:pt idx="149">
                  <c:v>2.1222781079899278E-4</c:v>
                </c:pt>
                <c:pt idx="150">
                  <c:v>2.6979627090639724E-5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1"/>
        </c:ser>
        <c:axId val="51258112"/>
        <c:axId val="51270016"/>
      </c:scatterChart>
      <c:valAx>
        <c:axId val="51258112"/>
        <c:scaling>
          <c:orientation val="minMax"/>
          <c:max val="360"/>
          <c:min val="0"/>
        </c:scaling>
        <c:axPos val="b"/>
        <c:numFmt formatCode="General" sourceLinked="1"/>
        <c:tickLblPos val="nextTo"/>
        <c:crossAx val="51270016"/>
        <c:crosses val="autoZero"/>
        <c:crossBetween val="midCat"/>
        <c:majorUnit val="30"/>
      </c:valAx>
      <c:valAx>
        <c:axId val="51270016"/>
        <c:scaling>
          <c:orientation val="minMax"/>
          <c:max val="2.5"/>
          <c:min val="0"/>
        </c:scaling>
        <c:axPos val="l"/>
        <c:majorGridlines/>
        <c:numFmt formatCode="0.0000" sourceLinked="1"/>
        <c:tickLblPos val="nextTo"/>
        <c:crossAx val="51258112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3</xdr:row>
      <xdr:rowOff>1</xdr:rowOff>
    </xdr:from>
    <xdr:to>
      <xdr:col>29</xdr:col>
      <xdr:colOff>28574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15</xdr:row>
      <xdr:rowOff>0</xdr:rowOff>
    </xdr:from>
    <xdr:to>
      <xdr:col>29</xdr:col>
      <xdr:colOff>19050</xdr:colOff>
      <xdr:row>28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180975</xdr:rowOff>
    </xdr:from>
    <xdr:to>
      <xdr:col>29</xdr:col>
      <xdr:colOff>9525</xdr:colOff>
      <xdr:row>43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19050</xdr:rowOff>
    </xdr:from>
    <xdr:to>
      <xdr:col>29</xdr:col>
      <xdr:colOff>9525</xdr:colOff>
      <xdr:row>58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19049</xdr:colOff>
      <xdr:row>3</xdr:row>
      <xdr:rowOff>0</xdr:rowOff>
    </xdr:from>
    <xdr:to>
      <xdr:col>42</xdr:col>
      <xdr:colOff>28574</xdr:colOff>
      <xdr:row>13</xdr:row>
      <xdr:rowOff>190499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14</xdr:row>
      <xdr:rowOff>190499</xdr:rowOff>
    </xdr:from>
    <xdr:to>
      <xdr:col>42</xdr:col>
      <xdr:colOff>19050</xdr:colOff>
      <xdr:row>28</xdr:row>
      <xdr:rowOff>123824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29</xdr:row>
      <xdr:rowOff>180974</xdr:rowOff>
    </xdr:from>
    <xdr:to>
      <xdr:col>42</xdr:col>
      <xdr:colOff>9525</xdr:colOff>
      <xdr:row>43</xdr:row>
      <xdr:rowOff>114299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45</xdr:row>
      <xdr:rowOff>19049</xdr:rowOff>
    </xdr:from>
    <xdr:to>
      <xdr:col>42</xdr:col>
      <xdr:colOff>9525</xdr:colOff>
      <xdr:row>58</xdr:row>
      <xdr:rowOff>142874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19049</xdr:colOff>
      <xdr:row>3</xdr:row>
      <xdr:rowOff>0</xdr:rowOff>
    </xdr:from>
    <xdr:to>
      <xdr:col>55</xdr:col>
      <xdr:colOff>28574</xdr:colOff>
      <xdr:row>14</xdr:row>
      <xdr:rowOff>-1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9525</xdr:colOff>
      <xdr:row>15</xdr:row>
      <xdr:rowOff>-1</xdr:rowOff>
    </xdr:from>
    <xdr:to>
      <xdr:col>55</xdr:col>
      <xdr:colOff>19050</xdr:colOff>
      <xdr:row>28</xdr:row>
      <xdr:rowOff>123824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29</xdr:row>
      <xdr:rowOff>180974</xdr:rowOff>
    </xdr:from>
    <xdr:to>
      <xdr:col>55</xdr:col>
      <xdr:colOff>9525</xdr:colOff>
      <xdr:row>43</xdr:row>
      <xdr:rowOff>114299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45</xdr:row>
      <xdr:rowOff>19049</xdr:rowOff>
    </xdr:from>
    <xdr:to>
      <xdr:col>55</xdr:col>
      <xdr:colOff>9525</xdr:colOff>
      <xdr:row>58</xdr:row>
      <xdr:rowOff>142874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4"/>
  <sheetViews>
    <sheetView tabSelected="1" zoomScale="70" zoomScaleNormal="70" workbookViewId="0">
      <pane xSplit="3" ySplit="2" topLeftCell="Z9" activePane="bottomRight" state="frozen"/>
      <selection pane="topRight" activeCell="D1" sqref="D1"/>
      <selection pane="bottomLeft" activeCell="A3" sqref="A3"/>
      <selection pane="bottomRight" activeCell="M65" sqref="M65:P154"/>
    </sheetView>
  </sheetViews>
  <sheetFormatPr defaultRowHeight="15"/>
  <cols>
    <col min="4" max="4" width="9.140625" style="8"/>
    <col min="5" max="5" width="12" style="10" bestFit="1" customWidth="1"/>
    <col min="6" max="7" width="9.140625" style="10"/>
    <col min="8" max="8" width="9.140625" style="6"/>
    <col min="9" max="11" width="9.140625" style="10"/>
    <col min="12" max="12" width="13.28515625" style="8" customWidth="1"/>
    <col min="13" max="13" width="11.28515625" customWidth="1"/>
    <col min="14" max="15" width="19.140625" bestFit="1" customWidth="1"/>
    <col min="16" max="16" width="19.140625" style="6" bestFit="1" customWidth="1"/>
    <col min="17" max="17" width="18.7109375" customWidth="1"/>
  </cols>
  <sheetData>
    <row r="1" spans="1:16">
      <c r="E1" s="30" t="s">
        <v>7</v>
      </c>
      <c r="F1" s="31"/>
      <c r="G1" s="31"/>
      <c r="H1" s="32"/>
      <c r="I1" s="33" t="s">
        <v>9</v>
      </c>
      <c r="J1" s="33"/>
      <c r="K1" s="33"/>
      <c r="L1" s="32"/>
      <c r="M1" s="34" t="s">
        <v>10</v>
      </c>
      <c r="N1" s="35"/>
      <c r="O1" s="35"/>
      <c r="P1" s="36"/>
    </row>
    <row r="2" spans="1:16">
      <c r="A2" s="1"/>
      <c r="B2" s="2" t="s">
        <v>0</v>
      </c>
      <c r="C2" s="2" t="s">
        <v>6</v>
      </c>
      <c r="D2" s="7" t="s">
        <v>1</v>
      </c>
      <c r="E2" s="9" t="s">
        <v>2</v>
      </c>
      <c r="F2" s="9" t="s">
        <v>3</v>
      </c>
      <c r="G2" s="9" t="s">
        <v>4</v>
      </c>
      <c r="H2" s="11" t="s">
        <v>5</v>
      </c>
      <c r="I2" s="13" t="s">
        <v>2</v>
      </c>
      <c r="J2" s="13" t="s">
        <v>3</v>
      </c>
      <c r="K2" s="13" t="s">
        <v>4</v>
      </c>
      <c r="L2" s="14" t="s">
        <v>5</v>
      </c>
      <c r="M2" s="13" t="s">
        <v>8</v>
      </c>
      <c r="N2" s="13" t="s">
        <v>3</v>
      </c>
      <c r="O2" s="13" t="s">
        <v>4</v>
      </c>
      <c r="P2" s="14" t="s">
        <v>5</v>
      </c>
    </row>
    <row r="3" spans="1:16">
      <c r="A3" s="1"/>
      <c r="B3" s="2">
        <v>0</v>
      </c>
      <c r="C3" s="2">
        <v>0</v>
      </c>
      <c r="D3" s="8">
        <f t="shared" ref="D3:D34" si="0">B3/$A$5</f>
        <v>0</v>
      </c>
      <c r="E3" s="10">
        <f>2*(D3-(1/(2*PI()))*SIN(2*PI()*D3))</f>
        <v>0</v>
      </c>
      <c r="F3" s="9">
        <f>(6/PI())*(1-COS(2*PI()*D3))</f>
        <v>0</v>
      </c>
      <c r="G3" s="9">
        <f>(36/PI())*SIN(2*PI()*D3)</f>
        <v>0</v>
      </c>
      <c r="H3" s="12">
        <f>(216/PI())*COS(2*PI()*D6)</f>
        <v>65.389829354552759</v>
      </c>
      <c r="I3" s="10">
        <f>20*D3^3-30*D3^4+12*D3^5</f>
        <v>0</v>
      </c>
      <c r="J3" s="10">
        <f>(3/PI())*(60*D3^2-120*D3^3+60*D3^4)</f>
        <v>0</v>
      </c>
      <c r="K3" s="10">
        <f>(9/PI()^2)*(120*D3-360*D3^2+240*D3^3)</f>
        <v>0</v>
      </c>
      <c r="L3" s="8">
        <f>(27/PI()^3)*(120-1080*D3+720*D3^2)</f>
        <v>104.49497156356637</v>
      </c>
      <c r="M3" s="10">
        <f>70*D3^4-168*D3^5+140*D3^6-40*D3^7</f>
        <v>0</v>
      </c>
      <c r="N3" s="10">
        <f>(3/PI())*(280*D3^3-840*D3^4+840*D3^5-280*D3^6)</f>
        <v>0</v>
      </c>
      <c r="O3" s="10">
        <f>(9/PI()^2)*(840*D3^2-3360*D3^3+4200*D3^4-1680*D3^5)</f>
        <v>0</v>
      </c>
      <c r="P3" s="8">
        <f>(27/PI()^3)*(1680*D3-10080*D3^2+16800*D3^3-8400*D3^4)</f>
        <v>0</v>
      </c>
    </row>
    <row r="4" spans="1:16">
      <c r="A4" s="3">
        <f>PI()/3</f>
        <v>1.0471975511965976</v>
      </c>
      <c r="B4">
        <v>1</v>
      </c>
      <c r="C4">
        <v>1</v>
      </c>
      <c r="D4" s="8">
        <f t="shared" si="0"/>
        <v>1.6666666666666666E-2</v>
      </c>
      <c r="E4" s="10">
        <f>2*(D4-(1/(2*PI()))*SIN(2*PI()*D4))</f>
        <v>6.0890087640014245E-5</v>
      </c>
      <c r="F4" s="9">
        <f t="shared" ref="F4:F63" si="1">(6/PI())*(1-COS(2*PI()*D4))</f>
        <v>1.0462409170966953E-2</v>
      </c>
      <c r="G4" s="9">
        <f t="shared" ref="G4:G63" si="2">(36/PI())*SIN(2*PI()*D4)</f>
        <v>1.1978079568449593</v>
      </c>
      <c r="H4" s="12">
        <f t="shared" ref="H4:H63" si="3">(216/PI())*COS(2*PI()*D7)</f>
        <v>62.81075893952201</v>
      </c>
      <c r="I4" s="10">
        <f t="shared" ref="I4:I63" si="4">20*D4^3-30*D4^4+12*D4^5</f>
        <v>9.0293209876543212E-5</v>
      </c>
      <c r="J4" s="10">
        <f t="shared" ref="J4:J63" si="5">(3/PI())*(60*D4^2-120*D4^3+60*D4^4)</f>
        <v>1.5389398802857989E-2</v>
      </c>
      <c r="K4" s="10">
        <f t="shared" ref="K4:K63" si="6">(9/PI()^2)*(120*D4-360*D4^2+240*D4^3)</f>
        <v>1.7336054521203992</v>
      </c>
      <c r="L4" s="8">
        <f t="shared" ref="L4:L63" si="7">(27/PI()^3)*(120-1080*D4+720*D4^2)</f>
        <v>88.994884114970688</v>
      </c>
      <c r="M4" s="10">
        <f t="shared" ref="M4:M63" si="8">70*D4^4-168*D4^5+140*D4^6-40*D4^7</f>
        <v>5.1881715820759028E-6</v>
      </c>
      <c r="N4" s="10">
        <f t="shared" ref="N4:N63" si="9">(3/PI())*(280*D4^3-840*D4^4+840*D4^5-280*D4^6)</f>
        <v>1.1770040195519167E-3</v>
      </c>
      <c r="O4" s="10">
        <f t="shared" ref="O4:O63" si="10">(9/PI()^2)*(840*D4^2-3360*D4^3+4200*D4^4-1680*D4^5)</f>
        <v>0.19888306992381252</v>
      </c>
      <c r="P4" s="8">
        <f t="shared" ref="P4:P63" si="11">(27/PI()^3)*(1680*D4-10080*D4^2+16800*D4^3-8400*D4^4)</f>
        <v>22.011107848806073</v>
      </c>
    </row>
    <row r="5" spans="1:16">
      <c r="A5" s="3">
        <v>60</v>
      </c>
      <c r="B5">
        <v>2</v>
      </c>
      <c r="C5">
        <v>2</v>
      </c>
      <c r="D5" s="8">
        <f t="shared" si="0"/>
        <v>3.3333333333333333E-2</v>
      </c>
      <c r="E5" s="10">
        <f t="shared" ref="E5:E63" si="12">2*(D5-(1/(2*PI()))*SIN(2*PI()*D5))</f>
        <v>4.8632002618621828E-4</v>
      </c>
      <c r="F5" s="9">
        <f t="shared" si="1"/>
        <v>4.1735008339590374E-2</v>
      </c>
      <c r="G5" s="9">
        <f t="shared" si="2"/>
        <v>2.3824924790572961</v>
      </c>
      <c r="H5" s="12">
        <f t="shared" si="3"/>
        <v>59.54352070555354</v>
      </c>
      <c r="I5" s="10">
        <f t="shared" si="4"/>
        <v>7.0419753086419748E-4</v>
      </c>
      <c r="J5" s="10">
        <f t="shared" si="5"/>
        <v>5.9488580951237324E-2</v>
      </c>
      <c r="K5" s="10">
        <f t="shared" si="6"/>
        <v>3.290912044703131</v>
      </c>
      <c r="L5" s="8">
        <f t="shared" si="7"/>
        <v>73.843113238253565</v>
      </c>
      <c r="M5" s="10">
        <f t="shared" si="8"/>
        <v>7.9696387745770459E-5</v>
      </c>
      <c r="N5" s="10">
        <f t="shared" si="9"/>
        <v>8.9453199504453147E-3</v>
      </c>
      <c r="O5" s="10">
        <f t="shared" si="10"/>
        <v>0.74228349452748399</v>
      </c>
      <c r="P5" s="8">
        <f t="shared" si="11"/>
        <v>39.544251399234561</v>
      </c>
    </row>
    <row r="6" spans="1:16">
      <c r="A6" s="3"/>
      <c r="B6">
        <v>3</v>
      </c>
      <c r="C6">
        <v>3</v>
      </c>
      <c r="D6" s="8">
        <f t="shared" si="0"/>
        <v>0.05</v>
      </c>
      <c r="E6" s="10">
        <f t="shared" si="12"/>
        <v>1.6368356916534182E-3</v>
      </c>
      <c r="F6" s="9">
        <f t="shared" si="1"/>
        <v>9.3475168365167352E-2</v>
      </c>
      <c r="G6" s="9">
        <f t="shared" si="2"/>
        <v>3.5410739151004771</v>
      </c>
      <c r="H6" s="12">
        <f t="shared" si="3"/>
        <v>55.623911198452255</v>
      </c>
      <c r="I6" s="10">
        <f t="shared" si="4"/>
        <v>2.3162500000000002E-3</v>
      </c>
      <c r="J6" s="10">
        <f t="shared" si="5"/>
        <v>0.12927360252639197</v>
      </c>
      <c r="K6" s="10">
        <f t="shared" si="6"/>
        <v>4.6779990487667353</v>
      </c>
      <c r="L6" s="8">
        <f t="shared" si="7"/>
        <v>59.039658933414991</v>
      </c>
      <c r="M6" s="10">
        <f t="shared" si="8"/>
        <v>3.8715625000000018E-4</v>
      </c>
      <c r="N6" s="10">
        <f t="shared" si="9"/>
        <v>2.8655648560016896E-2</v>
      </c>
      <c r="O6" s="10">
        <f t="shared" si="10"/>
        <v>1.5554346837149398</v>
      </c>
      <c r="P6" s="8">
        <f t="shared" si="11"/>
        <v>52.985481518450868</v>
      </c>
    </row>
    <row r="7" spans="1:16">
      <c r="A7" s="3"/>
      <c r="B7">
        <v>4</v>
      </c>
      <c r="C7">
        <v>4</v>
      </c>
      <c r="D7" s="8">
        <f t="shared" si="0"/>
        <v>6.6666666666666666E-2</v>
      </c>
      <c r="E7" s="10">
        <f t="shared" si="12"/>
        <v>3.8650387690983001E-3</v>
      </c>
      <c r="F7" s="9">
        <f t="shared" si="1"/>
        <v>0.16511601322713257</v>
      </c>
      <c r="G7" s="9">
        <f t="shared" si="2"/>
        <v>4.6608586043124616</v>
      </c>
      <c r="H7" s="12">
        <f t="shared" si="3"/>
        <v>51.094874480208986</v>
      </c>
      <c r="I7" s="10">
        <f t="shared" si="4"/>
        <v>5.3491358024691359E-3</v>
      </c>
      <c r="J7" s="10">
        <f t="shared" si="5"/>
        <v>0.22182662290497054</v>
      </c>
      <c r="K7" s="10">
        <f t="shared" si="6"/>
        <v>5.9009457353297519</v>
      </c>
      <c r="L7" s="8">
        <f t="shared" si="7"/>
        <v>44.584521200454986</v>
      </c>
      <c r="M7" s="10">
        <f t="shared" si="8"/>
        <v>1.1735381801554641E-3</v>
      </c>
      <c r="N7" s="10">
        <f t="shared" si="9"/>
        <v>6.4411878650924792E-2</v>
      </c>
      <c r="O7" s="10">
        <f t="shared" si="10"/>
        <v>2.5701896980547363</v>
      </c>
      <c r="P7" s="8">
        <f t="shared" si="11"/>
        <v>62.707303429158436</v>
      </c>
    </row>
    <row r="8" spans="1:16">
      <c r="A8" s="3"/>
      <c r="B8">
        <v>5</v>
      </c>
      <c r="C8">
        <v>5</v>
      </c>
      <c r="D8" s="8">
        <f t="shared" si="0"/>
        <v>8.3333333333333329E-2</v>
      </c>
      <c r="E8" s="10">
        <f t="shared" si="12"/>
        <v>7.5117235747713396E-3</v>
      </c>
      <c r="F8" s="9">
        <f t="shared" si="1"/>
        <v>0.25587263083736778</v>
      </c>
      <c r="G8" s="9">
        <f t="shared" si="2"/>
        <v>5.7295779513082312</v>
      </c>
      <c r="H8" s="12">
        <f t="shared" si="3"/>
        <v>46.006031624870666</v>
      </c>
      <c r="I8" s="10">
        <f t="shared" si="4"/>
        <v>1.017554012345679E-2</v>
      </c>
      <c r="J8" s="10">
        <f t="shared" si="5"/>
        <v>0.33433590475901626</v>
      </c>
      <c r="K8" s="10">
        <f t="shared" si="6"/>
        <v>6.9658313754107226</v>
      </c>
      <c r="L8" s="8">
        <f t="shared" si="7"/>
        <v>30.477700039373524</v>
      </c>
      <c r="M8" s="10">
        <f t="shared" si="8"/>
        <v>2.7463866740969362E-3</v>
      </c>
      <c r="N8" s="10">
        <f t="shared" si="9"/>
        <v>0.1191845586409456</v>
      </c>
      <c r="O8" s="10">
        <f t="shared" si="10"/>
        <v>3.7247848326848998</v>
      </c>
      <c r="P8" s="8">
        <f t="shared" si="11"/>
        <v>69.06867670959879</v>
      </c>
    </row>
    <row r="9" spans="1:16">
      <c r="A9" s="3"/>
      <c r="B9">
        <v>6</v>
      </c>
      <c r="C9">
        <v>6</v>
      </c>
      <c r="D9" s="8">
        <f t="shared" si="0"/>
        <v>0.1</v>
      </c>
      <c r="E9" s="10">
        <f t="shared" si="12"/>
        <v>1.2902143242272179E-2</v>
      </c>
      <c r="F9" s="9">
        <f t="shared" si="1"/>
        <v>0.36475067270129241</v>
      </c>
      <c r="G9" s="9">
        <f t="shared" si="2"/>
        <v>6.7355228432782015</v>
      </c>
      <c r="H9" s="12">
        <f t="shared" si="3"/>
        <v>40.413137059669204</v>
      </c>
      <c r="I9" s="10">
        <f t="shared" si="4"/>
        <v>1.712E-2</v>
      </c>
      <c r="J9" s="10">
        <f t="shared" si="5"/>
        <v>0.46409581405596689</v>
      </c>
      <c r="K9" s="10">
        <f t="shared" si="6"/>
        <v>7.8787352400281847</v>
      </c>
      <c r="L9" s="8">
        <f t="shared" si="7"/>
        <v>16.71919545017062</v>
      </c>
      <c r="M9" s="10">
        <f t="shared" si="8"/>
        <v>5.4560000000000025E-3</v>
      </c>
      <c r="N9" s="10">
        <f t="shared" si="9"/>
        <v>0.19492024190350613</v>
      </c>
      <c r="O9" s="10">
        <f t="shared" si="10"/>
        <v>4.963603201217758</v>
      </c>
      <c r="P9" s="8">
        <f t="shared" si="11"/>
        <v>72.415015293551463</v>
      </c>
    </row>
    <row r="10" spans="1:16">
      <c r="A10" s="3"/>
      <c r="B10">
        <v>7</v>
      </c>
      <c r="C10">
        <v>7</v>
      </c>
      <c r="D10" s="8">
        <f t="shared" si="0"/>
        <v>0.11666666666666667</v>
      </c>
      <c r="E10" s="10">
        <f t="shared" si="12"/>
        <v>2.0342446181154328E-2</v>
      </c>
      <c r="F10" s="9">
        <f t="shared" si="1"/>
        <v>0.49055724820804997</v>
      </c>
      <c r="G10" s="9">
        <f t="shared" si="2"/>
        <v>7.6676719374784446</v>
      </c>
      <c r="H10" s="12">
        <f t="shared" si="3"/>
        <v>34.377467707849398</v>
      </c>
      <c r="I10" s="10">
        <f t="shared" si="4"/>
        <v>2.6460756172839509E-2</v>
      </c>
      <c r="J10" s="10">
        <f t="shared" si="5"/>
        <v>0.60850682005865464</v>
      </c>
      <c r="K10" s="10">
        <f t="shared" si="6"/>
        <v>8.6457366002006815</v>
      </c>
      <c r="L10" s="8">
        <f t="shared" si="7"/>
        <v>3.3090074328462689</v>
      </c>
      <c r="M10" s="10">
        <f t="shared" si="8"/>
        <v>9.6784823245313241E-3</v>
      </c>
      <c r="N10" s="10">
        <f t="shared" si="9"/>
        <v>0.2926467058689492</v>
      </c>
      <c r="O10" s="10">
        <f t="shared" si="10"/>
        <v>6.2369383196447696</v>
      </c>
      <c r="P10" s="8">
        <f t="shared" si="11"/>
        <v>73.078187470334143</v>
      </c>
    </row>
    <row r="11" spans="1:16">
      <c r="A11" s="3"/>
      <c r="B11">
        <v>8</v>
      </c>
      <c r="C11">
        <v>8</v>
      </c>
      <c r="D11" s="8">
        <f t="shared" si="0"/>
        <v>0.13333333333333333</v>
      </c>
      <c r="E11" s="10">
        <f t="shared" si="12"/>
        <v>3.0116321850884337E-2</v>
      </c>
      <c r="F11" s="9">
        <f t="shared" si="1"/>
        <v>0.63191399418966998</v>
      </c>
      <c r="G11" s="9">
        <f t="shared" si="2"/>
        <v>8.5158124133681632</v>
      </c>
      <c r="H11" s="12">
        <f t="shared" si="3"/>
        <v>27.965151625874782</v>
      </c>
      <c r="I11" s="10">
        <f t="shared" si="4"/>
        <v>3.8431604938271607E-2</v>
      </c>
      <c r="J11" s="10">
        <f t="shared" si="5"/>
        <v>0.76507549532530661</v>
      </c>
      <c r="K11" s="10">
        <f t="shared" si="6"/>
        <v>9.2729147269467536</v>
      </c>
      <c r="L11" s="8">
        <f t="shared" si="7"/>
        <v>-9.7528640125995256</v>
      </c>
      <c r="M11" s="10">
        <f t="shared" si="8"/>
        <v>1.580059625057156E-2</v>
      </c>
      <c r="N11" s="10">
        <f t="shared" si="9"/>
        <v>0.41257404488653576</v>
      </c>
      <c r="O11" s="10">
        <f t="shared" si="10"/>
        <v>7.5007576902413744</v>
      </c>
      <c r="P11" s="8">
        <f t="shared" si="11"/>
        <v>71.376515884802473</v>
      </c>
    </row>
    <row r="12" spans="1:16">
      <c r="A12" s="3"/>
      <c r="B12">
        <v>9</v>
      </c>
      <c r="C12">
        <v>9</v>
      </c>
      <c r="D12" s="8">
        <f t="shared" si="0"/>
        <v>0.15</v>
      </c>
      <c r="E12" s="10">
        <f t="shared" si="12"/>
        <v>4.2481892599758042E-2</v>
      </c>
      <c r="F12" s="9">
        <f t="shared" si="1"/>
        <v>0.78727217655637716</v>
      </c>
      <c r="G12" s="9">
        <f t="shared" si="2"/>
        <v>9.2706518664087092</v>
      </c>
      <c r="H12" s="12">
        <f t="shared" si="3"/>
        <v>21.246443490602864</v>
      </c>
      <c r="I12" s="10">
        <f t="shared" si="4"/>
        <v>5.3223750000000007E-2</v>
      </c>
      <c r="J12" s="10">
        <f t="shared" si="5"/>
        <v>0.93141451570954437</v>
      </c>
      <c r="K12" s="10">
        <f t="shared" si="6"/>
        <v>9.7663488912849381</v>
      </c>
      <c r="L12" s="8">
        <f t="shared" si="7"/>
        <v>-22.466418886166768</v>
      </c>
      <c r="M12" s="10">
        <f t="shared" si="8"/>
        <v>2.4206343749999998E-2</v>
      </c>
      <c r="N12" s="10">
        <f t="shared" si="9"/>
        <v>0.55419163684717887</v>
      </c>
      <c r="O12" s="10">
        <f t="shared" si="10"/>
        <v>8.7164663854718043</v>
      </c>
      <c r="P12" s="8">
        <f t="shared" si="11"/>
        <v>67.614777537350179</v>
      </c>
    </row>
    <row r="13" spans="1:16">
      <c r="A13" s="3"/>
      <c r="B13">
        <v>10</v>
      </c>
      <c r="C13">
        <v>10</v>
      </c>
      <c r="D13" s="8">
        <f t="shared" si="0"/>
        <v>0.16666666666666666</v>
      </c>
      <c r="E13" s="10">
        <f t="shared" si="12"/>
        <v>5.7668885622437271E-2</v>
      </c>
      <c r="F13" s="9">
        <f t="shared" si="1"/>
        <v>0.9549296585513718</v>
      </c>
      <c r="G13" s="9">
        <f t="shared" si="2"/>
        <v>9.9239201175922567</v>
      </c>
      <c r="H13" s="12">
        <f t="shared" si="3"/>
        <v>14.29495487434377</v>
      </c>
      <c r="I13" s="10">
        <f t="shared" si="4"/>
        <v>7.0987654320987664E-2</v>
      </c>
      <c r="J13" s="10">
        <f t="shared" si="5"/>
        <v>1.1052426603603842</v>
      </c>
      <c r="K13" s="10">
        <f t="shared" si="6"/>
        <v>10.132118364233778</v>
      </c>
      <c r="L13" s="8">
        <f t="shared" si="7"/>
        <v>-34.831657187855456</v>
      </c>
      <c r="M13" s="10">
        <f t="shared" si="8"/>
        <v>3.5265203475080019E-2</v>
      </c>
      <c r="N13" s="10">
        <f t="shared" si="9"/>
        <v>0.7163609835669158</v>
      </c>
      <c r="O13" s="10">
        <f t="shared" si="10"/>
        <v>9.8506706318939496</v>
      </c>
      <c r="P13" s="8">
        <f t="shared" si="11"/>
        <v>62.084203783909018</v>
      </c>
    </row>
    <row r="14" spans="1:16">
      <c r="A14" s="3"/>
      <c r="B14">
        <v>11</v>
      </c>
      <c r="C14">
        <v>11</v>
      </c>
      <c r="D14" s="8">
        <f t="shared" si="0"/>
        <v>0.18333333333333332</v>
      </c>
      <c r="E14" s="10">
        <f t="shared" si="12"/>
        <v>7.5876116020731355E-2</v>
      </c>
      <c r="F14" s="9">
        <f t="shared" si="1"/>
        <v>1.1330495497173334</v>
      </c>
      <c r="G14" s="9">
        <f t="shared" si="2"/>
        <v>10.468459823253669</v>
      </c>
      <c r="H14" s="12">
        <f t="shared" si="3"/>
        <v>7.186847741069756</v>
      </c>
      <c r="I14" s="10">
        <f t="shared" si="4"/>
        <v>9.1834891975308627E-2</v>
      </c>
      <c r="J14" s="10">
        <f t="shared" si="5"/>
        <v>1.2843848117222365</v>
      </c>
      <c r="K14" s="10">
        <f t="shared" si="6"/>
        <v>10.376302416811814</v>
      </c>
      <c r="L14" s="8">
        <f t="shared" si="7"/>
        <v>-46.848578917665591</v>
      </c>
      <c r="M14" s="10">
        <f t="shared" si="8"/>
        <v>4.932195243198443E-2</v>
      </c>
      <c r="N14" s="10">
        <f t="shared" si="9"/>
        <v>0.89740442493111072</v>
      </c>
      <c r="O14" s="10">
        <f t="shared" si="10"/>
        <v>10.874941394064155</v>
      </c>
      <c r="P14" s="8">
        <f t="shared" si="11"/>
        <v>55.062480335948941</v>
      </c>
    </row>
    <row r="15" spans="1:16">
      <c r="A15" s="3"/>
      <c r="B15">
        <v>12</v>
      </c>
      <c r="C15">
        <v>12</v>
      </c>
      <c r="D15" s="8">
        <f t="shared" si="0"/>
        <v>0.2</v>
      </c>
      <c r="E15" s="10">
        <f t="shared" si="12"/>
        <v>9.7269308543737221E-2</v>
      </c>
      <c r="F15" s="9">
        <f t="shared" si="1"/>
        <v>1.3196803312526644</v>
      </c>
      <c r="G15" s="9">
        <f t="shared" si="2"/>
        <v>10.898304892425459</v>
      </c>
      <c r="H15" s="12">
        <f t="shared" si="3"/>
        <v>4.2117501445942658E-15</v>
      </c>
      <c r="I15" s="10">
        <f t="shared" si="4"/>
        <v>0.11584000000000001</v>
      </c>
      <c r="J15" s="10">
        <f t="shared" si="5"/>
        <v>1.4667719555349077</v>
      </c>
      <c r="K15" s="10">
        <f t="shared" si="6"/>
        <v>10.504980320037578</v>
      </c>
      <c r="L15" s="8">
        <f t="shared" si="7"/>
        <v>-58.51718407559715</v>
      </c>
      <c r="M15" s="10">
        <f t="shared" si="8"/>
        <v>6.6688000000000025E-2</v>
      </c>
      <c r="N15" s="10">
        <f t="shared" si="9"/>
        <v>1.095189726799398</v>
      </c>
      <c r="O15" s="10">
        <f t="shared" si="10"/>
        <v>11.765577958442094</v>
      </c>
      <c r="P15" s="8">
        <f t="shared" si="11"/>
        <v>46.813747260477669</v>
      </c>
    </row>
    <row r="16" spans="1:16">
      <c r="A16" s="3"/>
      <c r="B16">
        <v>13</v>
      </c>
      <c r="C16">
        <v>13</v>
      </c>
      <c r="D16" s="8">
        <f t="shared" si="0"/>
        <v>0.21666666666666667</v>
      </c>
      <c r="E16" s="10">
        <f t="shared" si="12"/>
        <v>0.12197928187280771</v>
      </c>
      <c r="F16" s="9">
        <f t="shared" si="1"/>
        <v>1.5127772372598616</v>
      </c>
      <c r="G16" s="9">
        <f t="shared" si="2"/>
        <v>11.208745852578922</v>
      </c>
      <c r="H16" s="12">
        <f t="shared" si="3"/>
        <v>-7.1868477410697471</v>
      </c>
      <c r="I16" s="10">
        <f t="shared" si="4"/>
        <v>0.1430423302469136</v>
      </c>
      <c r="J16" s="10">
        <f t="shared" si="5"/>
        <v>1.6504411808335961</v>
      </c>
      <c r="K16" s="10">
        <f t="shared" si="6"/>
        <v>10.524231344929625</v>
      </c>
      <c r="L16" s="8">
        <f t="shared" si="7"/>
        <v>-69.837472661650182</v>
      </c>
      <c r="M16" s="10">
        <f t="shared" si="8"/>
        <v>8.7634162279949704E-2</v>
      </c>
      <c r="N16" s="10">
        <f t="shared" si="9"/>
        <v>1.3072105426713503</v>
      </c>
      <c r="O16" s="10">
        <f t="shared" si="10"/>
        <v>12.503371517295557</v>
      </c>
      <c r="P16" s="8">
        <f t="shared" si="11"/>
        <v>37.588598980041397</v>
      </c>
    </row>
    <row r="17" spans="1:16">
      <c r="A17" s="3"/>
      <c r="B17">
        <v>14</v>
      </c>
      <c r="C17">
        <v>14</v>
      </c>
      <c r="D17" s="8">
        <f t="shared" si="0"/>
        <v>0.23333333333333334</v>
      </c>
      <c r="E17" s="10">
        <f t="shared" si="12"/>
        <v>0.15010051534470381</v>
      </c>
      <c r="F17" s="9">
        <f t="shared" si="1"/>
        <v>1.7102246576285842</v>
      </c>
      <c r="G17" s="9">
        <f t="shared" si="2"/>
        <v>11.396381447590663</v>
      </c>
      <c r="H17" s="12">
        <f t="shared" si="3"/>
        <v>-14.294954874343762</v>
      </c>
      <c r="I17" s="10">
        <f t="shared" si="4"/>
        <v>0.17344790123456794</v>
      </c>
      <c r="J17" s="10">
        <f t="shared" si="5"/>
        <v>1.8335356799488978</v>
      </c>
      <c r="K17" s="10">
        <f t="shared" si="6"/>
        <v>10.440134762506483</v>
      </c>
      <c r="L17" s="8">
        <f t="shared" si="7"/>
        <v>-80.809444675824651</v>
      </c>
      <c r="M17" s="10">
        <f t="shared" si="8"/>
        <v>0.11238480475537267</v>
      </c>
      <c r="N17" s="10">
        <f t="shared" si="9"/>
        <v>1.5306627491128939</v>
      </c>
      <c r="O17" s="10">
        <f t="shared" si="10"/>
        <v>13.073368752605338</v>
      </c>
      <c r="P17" s="8">
        <f t="shared" si="11"/>
        <v>27.624084272723987</v>
      </c>
    </row>
    <row r="18" spans="1:16">
      <c r="A18" s="3"/>
      <c r="B18">
        <v>15</v>
      </c>
      <c r="C18">
        <v>15</v>
      </c>
      <c r="D18" s="8">
        <f t="shared" si="0"/>
        <v>0.25</v>
      </c>
      <c r="E18" s="10">
        <f t="shared" si="12"/>
        <v>0.18169011381620931</v>
      </c>
      <c r="F18" s="9">
        <f t="shared" si="1"/>
        <v>1.9098593171027438</v>
      </c>
      <c r="G18" s="9">
        <f t="shared" si="2"/>
        <v>11.459155902616464</v>
      </c>
      <c r="H18" s="12">
        <f t="shared" si="3"/>
        <v>-21.246443490602857</v>
      </c>
      <c r="I18" s="10">
        <f t="shared" si="4"/>
        <v>0.20703125</v>
      </c>
      <c r="J18" s="10">
        <f t="shared" si="5"/>
        <v>2.0143047485068002</v>
      </c>
      <c r="K18" s="10">
        <f t="shared" si="6"/>
        <v>10.2587698437867</v>
      </c>
      <c r="L18" s="8">
        <f t="shared" si="7"/>
        <v>-91.433100118120564</v>
      </c>
      <c r="M18" s="10">
        <f t="shared" si="8"/>
        <v>0.14111328125</v>
      </c>
      <c r="N18" s="10">
        <f t="shared" si="9"/>
        <v>1.7625166549434503</v>
      </c>
      <c r="O18" s="10">
        <f t="shared" si="10"/>
        <v>13.464635419970044</v>
      </c>
      <c r="P18" s="8">
        <f t="shared" si="11"/>
        <v>17.143706272147607</v>
      </c>
    </row>
    <row r="19" spans="1:16">
      <c r="A19" s="3"/>
      <c r="B19">
        <v>16</v>
      </c>
      <c r="C19">
        <v>16</v>
      </c>
      <c r="D19" s="8">
        <f t="shared" si="0"/>
        <v>0.26666666666666666</v>
      </c>
      <c r="E19" s="10">
        <f t="shared" si="12"/>
        <v>0.21676718201137041</v>
      </c>
      <c r="F19" s="9">
        <f t="shared" si="1"/>
        <v>2.1094939765769039</v>
      </c>
      <c r="G19" s="9">
        <f t="shared" si="2"/>
        <v>11.396381447590663</v>
      </c>
      <c r="H19" s="12">
        <f t="shared" si="3"/>
        <v>-27.965151625874761</v>
      </c>
      <c r="I19" s="10">
        <f t="shared" si="4"/>
        <v>0.24373728395061728</v>
      </c>
      <c r="J19" s="10">
        <f t="shared" si="5"/>
        <v>2.1911037854286888</v>
      </c>
      <c r="K19" s="10">
        <f t="shared" si="6"/>
        <v>9.9862158597888104</v>
      </c>
      <c r="L19" s="8">
        <f t="shared" si="7"/>
        <v>-101.70843898853792</v>
      </c>
      <c r="M19" s="10">
        <f t="shared" si="8"/>
        <v>0.17393859716506627</v>
      </c>
      <c r="N19" s="10">
        <f t="shared" si="9"/>
        <v>1.9995850841838105</v>
      </c>
      <c r="O19" s="10">
        <f t="shared" si="10"/>
        <v>13.670019932510908</v>
      </c>
      <c r="P19" s="8">
        <f t="shared" si="11"/>
        <v>6.357422467472329</v>
      </c>
    </row>
    <row r="20" spans="1:16">
      <c r="A20" s="3"/>
      <c r="B20">
        <v>17</v>
      </c>
      <c r="C20">
        <v>17</v>
      </c>
      <c r="D20" s="8">
        <f t="shared" si="0"/>
        <v>0.28333333333333333</v>
      </c>
      <c r="E20" s="10">
        <f t="shared" si="12"/>
        <v>0.25531261520614101</v>
      </c>
      <c r="F20" s="9">
        <f t="shared" si="1"/>
        <v>2.3069413969456263</v>
      </c>
      <c r="G20" s="9">
        <f t="shared" si="2"/>
        <v>11.208745852578922</v>
      </c>
      <c r="H20" s="12">
        <f t="shared" si="3"/>
        <v>-34.377467707849377</v>
      </c>
      <c r="I20" s="10">
        <f t="shared" si="4"/>
        <v>0.28348313271604936</v>
      </c>
      <c r="J20" s="10">
        <f t="shared" si="5"/>
        <v>2.3623942929313415</v>
      </c>
      <c r="K20" s="10">
        <f t="shared" si="6"/>
        <v>9.6285520815313621</v>
      </c>
      <c r="L20" s="8">
        <f t="shared" si="7"/>
        <v>-111.63546128707675</v>
      </c>
      <c r="M20" s="10">
        <f t="shared" si="8"/>
        <v>0.21092322497999536</v>
      </c>
      <c r="N20" s="10">
        <f t="shared" si="9"/>
        <v>2.2385873327647543</v>
      </c>
      <c r="O20" s="10">
        <f t="shared" si="10"/>
        <v>13.685916944776649</v>
      </c>
      <c r="P20" s="8">
        <f t="shared" si="11"/>
        <v>-4.5383552966037382</v>
      </c>
    </row>
    <row r="21" spans="1:16">
      <c r="A21" s="3"/>
      <c r="B21">
        <v>18</v>
      </c>
      <c r="C21">
        <v>18</v>
      </c>
      <c r="D21" s="8">
        <f t="shared" si="0"/>
        <v>0.3</v>
      </c>
      <c r="E21" s="10">
        <f t="shared" si="12"/>
        <v>0.29726930854373712</v>
      </c>
      <c r="F21" s="9">
        <f t="shared" si="1"/>
        <v>2.5000383029528237</v>
      </c>
      <c r="G21" s="9">
        <f t="shared" si="2"/>
        <v>10.898304892425461</v>
      </c>
      <c r="H21" s="12">
        <f t="shared" si="3"/>
        <v>-40.413137059669197</v>
      </c>
      <c r="I21" s="10">
        <f t="shared" si="4"/>
        <v>0.32616000000000006</v>
      </c>
      <c r="J21" s="10">
        <f t="shared" si="5"/>
        <v>2.5267438765269303</v>
      </c>
      <c r="K21" s="10">
        <f t="shared" si="6"/>
        <v>9.1918577800328851</v>
      </c>
      <c r="L21" s="8">
        <f t="shared" si="7"/>
        <v>-121.21416701373697</v>
      </c>
      <c r="M21" s="10">
        <f t="shared" si="8"/>
        <v>0.25207199999999996</v>
      </c>
      <c r="N21" s="10">
        <f t="shared" si="9"/>
        <v>2.476208998996392</v>
      </c>
      <c r="O21" s="10">
        <f t="shared" si="10"/>
        <v>13.51203093664833</v>
      </c>
      <c r="P21" s="8">
        <f t="shared" si="11"/>
        <v>-15.360760819844169</v>
      </c>
    </row>
    <row r="22" spans="1:16">
      <c r="A22" s="3"/>
      <c r="B22">
        <v>19</v>
      </c>
      <c r="C22">
        <v>19</v>
      </c>
      <c r="D22" s="8">
        <f t="shared" si="0"/>
        <v>0.31666666666666665</v>
      </c>
      <c r="E22" s="10">
        <f t="shared" si="12"/>
        <v>0.34254278268739802</v>
      </c>
      <c r="F22" s="9">
        <f t="shared" si="1"/>
        <v>2.6866690844881544</v>
      </c>
      <c r="G22" s="9">
        <f t="shared" si="2"/>
        <v>10.468459823253671</v>
      </c>
      <c r="H22" s="12">
        <f t="shared" si="3"/>
        <v>-46.006031624870637</v>
      </c>
      <c r="I22" s="10">
        <f t="shared" si="4"/>
        <v>0.3716350154320987</v>
      </c>
      <c r="J22" s="10">
        <f t="shared" si="5"/>
        <v>2.682826245023024</v>
      </c>
      <c r="K22" s="10">
        <f t="shared" si="6"/>
        <v>8.682212226311929</v>
      </c>
      <c r="L22" s="8">
        <f t="shared" si="7"/>
        <v>-130.44455616851869</v>
      </c>
      <c r="M22" s="10">
        <f t="shared" si="8"/>
        <v>0.29733202433413353</v>
      </c>
      <c r="N22" s="10">
        <f t="shared" si="9"/>
        <v>2.7091576877982493</v>
      </c>
      <c r="O22" s="10">
        <f t="shared" si="10"/>
        <v>13.15113979724415</v>
      </c>
      <c r="P22" s="8">
        <f t="shared" si="11"/>
        <v>-25.940473546474895</v>
      </c>
    </row>
    <row r="23" spans="1:16">
      <c r="A23" s="3"/>
      <c r="B23">
        <v>20</v>
      </c>
      <c r="C23">
        <v>20</v>
      </c>
      <c r="D23" s="8">
        <f t="shared" si="0"/>
        <v>0.33333333333333331</v>
      </c>
      <c r="E23" s="10">
        <f t="shared" si="12"/>
        <v>0.39100221895577059</v>
      </c>
      <c r="F23" s="9">
        <f t="shared" si="1"/>
        <v>2.8647889756541156</v>
      </c>
      <c r="G23" s="9">
        <f t="shared" si="2"/>
        <v>9.9239201175922584</v>
      </c>
      <c r="H23" s="12">
        <f t="shared" si="3"/>
        <v>-51.094874480208993</v>
      </c>
      <c r="I23" s="10">
        <f t="shared" si="4"/>
        <v>0.41975308641975306</v>
      </c>
      <c r="J23" s="10">
        <f t="shared" si="5"/>
        <v>2.8294212105225829</v>
      </c>
      <c r="K23" s="10">
        <f t="shared" si="6"/>
        <v>8.105694691387022</v>
      </c>
      <c r="L23" s="8">
        <f t="shared" si="7"/>
        <v>-139.32662875142182</v>
      </c>
      <c r="M23" s="10">
        <f t="shared" si="8"/>
        <v>0.34659350708733422</v>
      </c>
      <c r="N23" s="10">
        <f t="shared" si="9"/>
        <v>2.9342145886900863</v>
      </c>
      <c r="O23" s="10">
        <f t="shared" si="10"/>
        <v>12.608858408824251</v>
      </c>
      <c r="P23" s="8">
        <f t="shared" si="11"/>
        <v>-36.121718565183471</v>
      </c>
    </row>
    <row r="24" spans="1:16">
      <c r="A24" s="3"/>
      <c r="B24">
        <v>21</v>
      </c>
      <c r="C24">
        <v>21</v>
      </c>
      <c r="D24" s="8">
        <f t="shared" si="0"/>
        <v>0.35</v>
      </c>
      <c r="E24" s="10">
        <f t="shared" si="12"/>
        <v>0.44248189259975801</v>
      </c>
      <c r="F24" s="9">
        <f t="shared" si="1"/>
        <v>3.0324464576491104</v>
      </c>
      <c r="G24" s="9">
        <f t="shared" si="2"/>
        <v>9.2706518664087092</v>
      </c>
      <c r="H24" s="12">
        <f t="shared" si="3"/>
        <v>-55.623911198452248</v>
      </c>
      <c r="I24" s="10">
        <f t="shared" si="4"/>
        <v>0.47033874999999992</v>
      </c>
      <c r="J24" s="10">
        <f t="shared" si="5"/>
        <v>2.9654146884239663</v>
      </c>
      <c r="K24" s="10">
        <f t="shared" si="6"/>
        <v>7.4683844462767199</v>
      </c>
      <c r="L24" s="8">
        <f t="shared" si="7"/>
        <v>-147.86038476244642</v>
      </c>
      <c r="M24" s="10">
        <f t="shared" si="8"/>
        <v>0.39969146874999983</v>
      </c>
      <c r="N24" s="10">
        <f t="shared" si="9"/>
        <v>3.1482819275434442</v>
      </c>
      <c r="O24" s="10">
        <f t="shared" si="10"/>
        <v>11.893402230695676</v>
      </c>
      <c r="P24" s="8">
        <f t="shared" si="11"/>
        <v>-45.762266609119216</v>
      </c>
    </row>
    <row r="25" spans="1:16">
      <c r="A25" s="3"/>
      <c r="B25">
        <v>22</v>
      </c>
      <c r="C25">
        <v>22</v>
      </c>
      <c r="D25" s="8">
        <f t="shared" si="0"/>
        <v>0.36666666666666664</v>
      </c>
      <c r="E25" s="10">
        <f t="shared" si="12"/>
        <v>0.49678298851755087</v>
      </c>
      <c r="F25" s="9">
        <f t="shared" si="1"/>
        <v>3.1878046400158171</v>
      </c>
      <c r="G25" s="9">
        <f t="shared" si="2"/>
        <v>8.5158124133681667</v>
      </c>
      <c r="H25" s="12">
        <f t="shared" si="3"/>
        <v>-59.54352070555354</v>
      </c>
      <c r="I25" s="10">
        <f t="shared" si="4"/>
        <v>0.52319802469135801</v>
      </c>
      <c r="J25" s="10">
        <f t="shared" si="5"/>
        <v>3.0897986974209237</v>
      </c>
      <c r="K25" s="10">
        <f t="shared" si="6"/>
        <v>6.7763607619995554</v>
      </c>
      <c r="L25" s="8">
        <f t="shared" si="7"/>
        <v>-156.04582420159244</v>
      </c>
      <c r="M25" s="10">
        <f t="shared" si="8"/>
        <v>0.4564082377686326</v>
      </c>
      <c r="N25" s="10">
        <f t="shared" si="9"/>
        <v>3.3484262920939343</v>
      </c>
      <c r="O25" s="10">
        <f t="shared" si="10"/>
        <v>11.015350883117053</v>
      </c>
      <c r="P25" s="8">
        <f t="shared" si="11"/>
        <v>-54.733434055894165</v>
      </c>
    </row>
    <row r="26" spans="1:16">
      <c r="A26" s="3"/>
      <c r="B26">
        <v>23</v>
      </c>
      <c r="C26">
        <v>23</v>
      </c>
      <c r="D26" s="8">
        <f t="shared" si="0"/>
        <v>0.38333333333333336</v>
      </c>
      <c r="E26" s="10">
        <f t="shared" si="12"/>
        <v>0.55367577951448776</v>
      </c>
      <c r="F26" s="9">
        <f t="shared" si="1"/>
        <v>3.3291613859974385</v>
      </c>
      <c r="G26" s="9">
        <f t="shared" si="2"/>
        <v>7.6676719374784419</v>
      </c>
      <c r="H26" s="12">
        <f t="shared" si="3"/>
        <v>-62.810758939522017</v>
      </c>
      <c r="I26" s="10">
        <f t="shared" si="4"/>
        <v>0.57812026234567904</v>
      </c>
      <c r="J26" s="10">
        <f t="shared" si="5"/>
        <v>3.201671359502603</v>
      </c>
      <c r="K26" s="10">
        <f t="shared" si="6"/>
        <v>6.0357029095740584</v>
      </c>
      <c r="L26" s="8">
        <f t="shared" si="7"/>
        <v>-163.88294706885989</v>
      </c>
      <c r="M26" s="10">
        <f t="shared" si="8"/>
        <v>0.51647666728109265</v>
      </c>
      <c r="N26" s="10">
        <f t="shared" si="9"/>
        <v>3.5319178312142592</v>
      </c>
      <c r="O26" s="10">
        <f t="shared" si="10"/>
        <v>9.9874117312035207</v>
      </c>
      <c r="P26" s="8">
        <f t="shared" si="11"/>
        <v>-62.920082927581575</v>
      </c>
    </row>
    <row r="27" spans="1:16">
      <c r="A27" s="3"/>
      <c r="B27">
        <v>24</v>
      </c>
      <c r="C27">
        <v>24</v>
      </c>
      <c r="D27" s="8">
        <f t="shared" si="0"/>
        <v>0.4</v>
      </c>
      <c r="E27" s="10">
        <f t="shared" si="12"/>
        <v>0.61290214324227221</v>
      </c>
      <c r="F27" s="9">
        <f t="shared" si="1"/>
        <v>3.4549679615041957</v>
      </c>
      <c r="G27" s="9">
        <f t="shared" si="2"/>
        <v>6.7355228432782024</v>
      </c>
      <c r="H27" s="12">
        <f t="shared" si="3"/>
        <v>-65.389829354552759</v>
      </c>
      <c r="I27" s="10">
        <f t="shared" si="4"/>
        <v>0.63488</v>
      </c>
      <c r="J27" s="10">
        <f t="shared" si="5"/>
        <v>3.3002368999535423</v>
      </c>
      <c r="K27" s="10">
        <f t="shared" si="6"/>
        <v>5.2524901600187857</v>
      </c>
      <c r="L27" s="8">
        <f t="shared" si="7"/>
        <v>-171.3717533642488</v>
      </c>
      <c r="M27" s="10">
        <f t="shared" si="8"/>
        <v>0.5795840000000001</v>
      </c>
      <c r="N27" s="10">
        <f t="shared" si="9"/>
        <v>3.6962653279479674</v>
      </c>
      <c r="O27" s="10">
        <f t="shared" si="10"/>
        <v>8.8241834688315937</v>
      </c>
      <c r="P27" s="8">
        <f t="shared" si="11"/>
        <v>-70.220620890716802</v>
      </c>
    </row>
    <row r="28" spans="1:16">
      <c r="A28" s="3"/>
      <c r="B28">
        <v>25</v>
      </c>
      <c r="C28">
        <v>25</v>
      </c>
      <c r="D28" s="8">
        <f t="shared" si="0"/>
        <v>0.41666666666666669</v>
      </c>
      <c r="E28" s="10">
        <f t="shared" si="12"/>
        <v>0.674178390241438</v>
      </c>
      <c r="F28" s="9">
        <f t="shared" si="1"/>
        <v>3.5638460033681207</v>
      </c>
      <c r="G28" s="9">
        <f t="shared" si="2"/>
        <v>5.7295779513082312</v>
      </c>
      <c r="H28" s="12">
        <f t="shared" si="3"/>
        <v>-67.25247511547353</v>
      </c>
      <c r="I28" s="10">
        <f t="shared" si="4"/>
        <v>0.69323881172839508</v>
      </c>
      <c r="J28" s="10">
        <f t="shared" si="5"/>
        <v>3.3848056473536769</v>
      </c>
      <c r="K28" s="10">
        <f t="shared" si="6"/>
        <v>4.4328017843522742</v>
      </c>
      <c r="L28" s="8">
        <f t="shared" si="7"/>
        <v>-178.5122430877592</v>
      </c>
      <c r="M28" s="10">
        <f t="shared" si="8"/>
        <v>0.6453763092278243</v>
      </c>
      <c r="N28" s="10">
        <f t="shared" si="9"/>
        <v>3.8392471463039368</v>
      </c>
      <c r="O28" s="10">
        <f t="shared" si="10"/>
        <v>7.5419197025438001</v>
      </c>
      <c r="P28" s="8">
        <f t="shared" si="11"/>
        <v>-76.547001256296937</v>
      </c>
    </row>
    <row r="29" spans="1:16">
      <c r="A29" s="3"/>
      <c r="B29">
        <v>26</v>
      </c>
      <c r="C29">
        <v>26</v>
      </c>
      <c r="D29" s="8">
        <f t="shared" si="0"/>
        <v>0.43333333333333335</v>
      </c>
      <c r="E29" s="10">
        <f t="shared" si="12"/>
        <v>0.73719837210243166</v>
      </c>
      <c r="F29" s="9">
        <f t="shared" si="1"/>
        <v>3.6546026209783555</v>
      </c>
      <c r="G29" s="9">
        <f t="shared" si="2"/>
        <v>4.6608586043124598</v>
      </c>
      <c r="H29" s="12">
        <f t="shared" si="3"/>
        <v>-68.378288685543978</v>
      </c>
      <c r="I29" s="10">
        <f t="shared" si="4"/>
        <v>0.75294716049382726</v>
      </c>
      <c r="J29" s="10">
        <f t="shared" si="5"/>
        <v>3.4547940335783367</v>
      </c>
      <c r="K29" s="10">
        <f t="shared" si="6"/>
        <v>3.5827170535930599</v>
      </c>
      <c r="L29" s="8">
        <f t="shared" si="7"/>
        <v>-185.304416239391</v>
      </c>
      <c r="M29" s="10">
        <f t="shared" si="8"/>
        <v>0.71346344398719697</v>
      </c>
      <c r="N29" s="10">
        <f t="shared" si="9"/>
        <v>3.9589380518116228</v>
      </c>
      <c r="O29" s="10">
        <f t="shared" si="10"/>
        <v>6.1582925354538327</v>
      </c>
      <c r="P29" s="8">
        <f t="shared" si="11"/>
        <v>-81.824722979781839</v>
      </c>
    </row>
    <row r="30" spans="1:16">
      <c r="A30" s="3"/>
      <c r="B30">
        <v>27</v>
      </c>
      <c r="C30">
        <v>27</v>
      </c>
      <c r="D30" s="8">
        <f t="shared" si="0"/>
        <v>0.45</v>
      </c>
      <c r="E30" s="10">
        <f t="shared" si="12"/>
        <v>0.80163683569165345</v>
      </c>
      <c r="F30" s="9">
        <f t="shared" si="1"/>
        <v>3.7262434658403207</v>
      </c>
      <c r="G30" s="9">
        <f t="shared" si="2"/>
        <v>3.5410739151004784</v>
      </c>
      <c r="H30" s="12">
        <f t="shared" si="3"/>
        <v>-68.754935415698782</v>
      </c>
      <c r="I30" s="10">
        <f t="shared" si="4"/>
        <v>0.81374625000000012</v>
      </c>
      <c r="J30" s="10">
        <f t="shared" si="5"/>
        <v>3.5097245937982473</v>
      </c>
      <c r="K30" s="10">
        <f t="shared" si="6"/>
        <v>2.7083152387596878</v>
      </c>
      <c r="L30" s="8">
        <f t="shared" si="7"/>
        <v>-191.74827281914426</v>
      </c>
      <c r="M30" s="10">
        <f t="shared" si="8"/>
        <v>0.78342440624999976</v>
      </c>
      <c r="N30" s="10">
        <f t="shared" si="9"/>
        <v>4.0537319058369778</v>
      </c>
      <c r="O30" s="10">
        <f t="shared" si="10"/>
        <v>4.692156151151134</v>
      </c>
      <c r="P30" s="8">
        <f t="shared" si="11"/>
        <v>-85.992830661092384</v>
      </c>
    </row>
    <row r="31" spans="1:16">
      <c r="A31" s="3"/>
      <c r="B31">
        <v>28</v>
      </c>
      <c r="C31">
        <v>28</v>
      </c>
      <c r="D31" s="8">
        <f t="shared" si="0"/>
        <v>0.46666666666666667</v>
      </c>
      <c r="E31" s="10">
        <f t="shared" si="12"/>
        <v>0.8671529866928529</v>
      </c>
      <c r="F31" s="9">
        <f t="shared" si="1"/>
        <v>3.7779836258658976</v>
      </c>
      <c r="G31" s="9">
        <f t="shared" si="2"/>
        <v>2.3824924790572961</v>
      </c>
      <c r="H31" s="12">
        <f t="shared" si="3"/>
        <v>-68.378288685543978</v>
      </c>
      <c r="I31" s="10">
        <f t="shared" si="4"/>
        <v>0.87536987654321008</v>
      </c>
      <c r="J31" s="10">
        <f t="shared" si="5"/>
        <v>3.5492259664795305</v>
      </c>
      <c r="K31" s="10">
        <f t="shared" si="6"/>
        <v>1.8156756108706884</v>
      </c>
      <c r="L31" s="8">
        <f t="shared" si="7"/>
        <v>-197.84381282701898</v>
      </c>
      <c r="M31" s="10">
        <f t="shared" si="8"/>
        <v>0.85481308824874302</v>
      </c>
      <c r="N31" s="10">
        <f t="shared" si="9"/>
        <v>4.1223602336591796</v>
      </c>
      <c r="O31" s="10">
        <f t="shared" si="10"/>
        <v>3.1633103976058061</v>
      </c>
      <c r="P31" s="8">
        <f t="shared" si="11"/>
        <v>-89.003914544612115</v>
      </c>
    </row>
    <row r="32" spans="1:16">
      <c r="A32" s="3"/>
      <c r="B32">
        <v>29</v>
      </c>
      <c r="C32">
        <v>29</v>
      </c>
      <c r="D32" s="8">
        <f t="shared" si="0"/>
        <v>0.48333333333333334</v>
      </c>
      <c r="E32" s="10">
        <f t="shared" si="12"/>
        <v>0.93339422342097322</v>
      </c>
      <c r="F32" s="9">
        <f t="shared" si="1"/>
        <v>3.8092562250345212</v>
      </c>
      <c r="G32" s="9">
        <f t="shared" si="2"/>
        <v>1.1978079568449627</v>
      </c>
      <c r="H32" s="12">
        <f t="shared" si="3"/>
        <v>-67.25247511547353</v>
      </c>
      <c r="I32" s="10">
        <f t="shared" si="4"/>
        <v>0.93754628086419745</v>
      </c>
      <c r="J32" s="10">
        <f t="shared" si="5"/>
        <v>3.5730328933836915</v>
      </c>
      <c r="K32" s="10">
        <f t="shared" si="6"/>
        <v>0.91087744094461964</v>
      </c>
      <c r="L32" s="8">
        <f t="shared" si="7"/>
        <v>-203.59103626301513</v>
      </c>
      <c r="M32" s="10">
        <f t="shared" si="8"/>
        <v>0.92716429785379462</v>
      </c>
      <c r="N32" s="10">
        <f t="shared" si="9"/>
        <v>4.1639066663080708</v>
      </c>
      <c r="O32" s="10">
        <f t="shared" si="10"/>
        <v>1.5922643710734277</v>
      </c>
      <c r="P32" s="8">
        <f t="shared" si="11"/>
        <v>-90.82411051918541</v>
      </c>
    </row>
    <row r="33" spans="1:16">
      <c r="A33" s="3"/>
      <c r="B33">
        <v>30</v>
      </c>
      <c r="C33">
        <v>30</v>
      </c>
      <c r="D33" s="8">
        <f t="shared" si="0"/>
        <v>0.5</v>
      </c>
      <c r="E33" s="10">
        <f t="shared" si="12"/>
        <v>1</v>
      </c>
      <c r="F33" s="9">
        <f t="shared" si="1"/>
        <v>3.8197186342054881</v>
      </c>
      <c r="G33" s="9">
        <f t="shared" si="2"/>
        <v>1.4039167148647555E-15</v>
      </c>
      <c r="H33" s="12">
        <f t="shared" si="3"/>
        <v>-65.389829354552759</v>
      </c>
      <c r="I33" s="10">
        <f t="shared" si="4"/>
        <v>1</v>
      </c>
      <c r="J33" s="10">
        <f t="shared" si="5"/>
        <v>3.5809862195676452</v>
      </c>
      <c r="K33" s="10">
        <f t="shared" si="6"/>
        <v>0</v>
      </c>
      <c r="L33" s="8">
        <f t="shared" si="7"/>
        <v>-208.98994312713273</v>
      </c>
      <c r="M33" s="10">
        <f t="shared" si="8"/>
        <v>1</v>
      </c>
      <c r="N33" s="10">
        <f t="shared" si="9"/>
        <v>4.1778172561622524</v>
      </c>
      <c r="O33" s="10">
        <f t="shared" si="10"/>
        <v>0</v>
      </c>
      <c r="P33" s="8">
        <f t="shared" si="11"/>
        <v>-91.433100118120564</v>
      </c>
    </row>
    <row r="34" spans="1:16">
      <c r="A34" s="3"/>
      <c r="B34">
        <v>31</v>
      </c>
      <c r="C34">
        <v>31</v>
      </c>
      <c r="D34" s="8">
        <f t="shared" si="0"/>
        <v>0.51666666666666672</v>
      </c>
      <c r="E34" s="10">
        <f t="shared" si="12"/>
        <v>1.0666057765790267</v>
      </c>
      <c r="F34" s="9">
        <f t="shared" si="1"/>
        <v>3.8092562250345212</v>
      </c>
      <c r="G34" s="9">
        <f t="shared" si="2"/>
        <v>-1.1978079568449598</v>
      </c>
      <c r="H34" s="12">
        <f t="shared" si="3"/>
        <v>-62.810758939522024</v>
      </c>
      <c r="I34" s="10">
        <f t="shared" si="4"/>
        <v>1.0624537191358026</v>
      </c>
      <c r="J34" s="10">
        <f t="shared" si="5"/>
        <v>3.5730328933836932</v>
      </c>
      <c r="K34" s="10">
        <f t="shared" si="6"/>
        <v>-0.9108774409446132</v>
      </c>
      <c r="L34" s="8">
        <f t="shared" si="7"/>
        <v>-214.04053341937174</v>
      </c>
      <c r="M34" s="10">
        <f t="shared" si="8"/>
        <v>1.0728357021462047</v>
      </c>
      <c r="N34" s="10">
        <f t="shared" si="9"/>
        <v>4.1639066663080611</v>
      </c>
      <c r="O34" s="10">
        <f t="shared" si="10"/>
        <v>-1.5922643710734083</v>
      </c>
      <c r="P34" s="8">
        <f t="shared" si="11"/>
        <v>-90.824110519185808</v>
      </c>
    </row>
    <row r="35" spans="1:16">
      <c r="A35" s="3"/>
      <c r="B35">
        <v>32</v>
      </c>
      <c r="C35">
        <v>32</v>
      </c>
      <c r="D35" s="8">
        <f t="shared" ref="D35:D63" si="13">B35/$A$5</f>
        <v>0.53333333333333333</v>
      </c>
      <c r="E35" s="10">
        <f t="shared" si="12"/>
        <v>1.1328470133071471</v>
      </c>
      <c r="F35" s="9">
        <f t="shared" si="1"/>
        <v>3.7779836258658976</v>
      </c>
      <c r="G35" s="9">
        <f t="shared" si="2"/>
        <v>-2.382492479057293</v>
      </c>
      <c r="H35" s="12">
        <f t="shared" si="3"/>
        <v>-59.543520705553533</v>
      </c>
      <c r="I35" s="10">
        <f t="shared" si="4"/>
        <v>1.1246301234567899</v>
      </c>
      <c r="J35" s="10">
        <f t="shared" si="5"/>
        <v>3.5492259664795287</v>
      </c>
      <c r="K35" s="10">
        <f t="shared" si="6"/>
        <v>-1.8156756108706982</v>
      </c>
      <c r="L35" s="8">
        <f t="shared" si="7"/>
        <v>-218.74280713973224</v>
      </c>
      <c r="M35" s="10">
        <f t="shared" si="8"/>
        <v>1.145186911751257</v>
      </c>
      <c r="N35" s="10">
        <f t="shared" si="9"/>
        <v>4.1223602336591822</v>
      </c>
      <c r="O35" s="10">
        <f t="shared" si="10"/>
        <v>-3.163310397605819</v>
      </c>
      <c r="P35" s="8">
        <f t="shared" si="11"/>
        <v>-89.003914544611774</v>
      </c>
    </row>
    <row r="36" spans="1:16">
      <c r="A36" s="3"/>
      <c r="B36">
        <v>33</v>
      </c>
      <c r="C36">
        <v>33</v>
      </c>
      <c r="D36" s="8">
        <f t="shared" si="13"/>
        <v>0.55000000000000004</v>
      </c>
      <c r="E36" s="10">
        <f t="shared" si="12"/>
        <v>1.1983631643083468</v>
      </c>
      <c r="F36" s="9">
        <f t="shared" si="1"/>
        <v>3.7262434658403207</v>
      </c>
      <c r="G36" s="9">
        <f t="shared" si="2"/>
        <v>-3.5410739151004811</v>
      </c>
      <c r="H36" s="12">
        <f t="shared" si="3"/>
        <v>-55.623911198452262</v>
      </c>
      <c r="I36" s="10">
        <f t="shared" si="4"/>
        <v>1.1862537500000006</v>
      </c>
      <c r="J36" s="10">
        <f t="shared" si="5"/>
        <v>3.5097245937982455</v>
      </c>
      <c r="K36" s="10">
        <f t="shared" si="6"/>
        <v>-2.708315238759694</v>
      </c>
      <c r="L36" s="8">
        <f t="shared" si="7"/>
        <v>-223.09676428821413</v>
      </c>
      <c r="M36" s="10">
        <f t="shared" si="8"/>
        <v>1.2165755937499998</v>
      </c>
      <c r="N36" s="10">
        <f t="shared" si="9"/>
        <v>4.0537319058369885</v>
      </c>
      <c r="O36" s="10">
        <f t="shared" si="10"/>
        <v>-4.6921561511512442</v>
      </c>
      <c r="P36" s="8">
        <f t="shared" si="11"/>
        <v>-85.992830661092142</v>
      </c>
    </row>
    <row r="37" spans="1:16">
      <c r="A37" s="3"/>
      <c r="B37">
        <v>34</v>
      </c>
      <c r="C37">
        <v>34</v>
      </c>
      <c r="D37" s="8">
        <f t="shared" si="13"/>
        <v>0.56666666666666665</v>
      </c>
      <c r="E37" s="10">
        <f t="shared" si="12"/>
        <v>1.2628016278975682</v>
      </c>
      <c r="F37" s="9">
        <f t="shared" si="1"/>
        <v>3.654602620978356</v>
      </c>
      <c r="G37" s="9">
        <f t="shared" si="2"/>
        <v>-4.6608586043124571</v>
      </c>
      <c r="H37" s="12">
        <f t="shared" si="3"/>
        <v>-51.094874480208986</v>
      </c>
      <c r="I37" s="10">
        <f t="shared" si="4"/>
        <v>1.2470528395061731</v>
      </c>
      <c r="J37" s="10">
        <f t="shared" si="5"/>
        <v>3.4547940335783389</v>
      </c>
      <c r="K37" s="10">
        <f t="shared" si="6"/>
        <v>-3.5827170535930537</v>
      </c>
      <c r="L37" s="8">
        <f t="shared" si="7"/>
        <v>-227.10240486481763</v>
      </c>
      <c r="M37" s="10">
        <f t="shared" si="8"/>
        <v>1.2865365560128024</v>
      </c>
      <c r="N37" s="10">
        <f t="shared" si="9"/>
        <v>3.9589380518116313</v>
      </c>
      <c r="O37" s="10">
        <f t="shared" si="10"/>
        <v>-6.1582925354539109</v>
      </c>
      <c r="P37" s="8">
        <f t="shared" si="11"/>
        <v>-81.824722979781782</v>
      </c>
    </row>
    <row r="38" spans="1:16">
      <c r="A38" s="3"/>
      <c r="B38">
        <v>35</v>
      </c>
      <c r="C38">
        <v>35</v>
      </c>
      <c r="D38" s="8">
        <f t="shared" si="13"/>
        <v>0.58333333333333337</v>
      </c>
      <c r="E38" s="10">
        <f t="shared" si="12"/>
        <v>1.3258216097585622</v>
      </c>
      <c r="F38" s="9">
        <f t="shared" si="1"/>
        <v>3.5638460033681203</v>
      </c>
      <c r="G38" s="9">
        <f t="shared" si="2"/>
        <v>-5.729577951308233</v>
      </c>
      <c r="H38" s="12">
        <f t="shared" si="3"/>
        <v>-46.00603162487068</v>
      </c>
      <c r="I38" s="10">
        <f t="shared" si="4"/>
        <v>1.306761188271605</v>
      </c>
      <c r="J38" s="10">
        <f t="shared" si="5"/>
        <v>3.3848056473536761</v>
      </c>
      <c r="K38" s="10">
        <f t="shared" si="6"/>
        <v>-4.4328017843522867</v>
      </c>
      <c r="L38" s="8">
        <f t="shared" si="7"/>
        <v>-230.75972886954233</v>
      </c>
      <c r="M38" s="10">
        <f t="shared" si="8"/>
        <v>1.3546236907721758</v>
      </c>
      <c r="N38" s="10">
        <f t="shared" si="9"/>
        <v>3.8392471463039444</v>
      </c>
      <c r="O38" s="10">
        <f t="shared" si="10"/>
        <v>-7.5419197025438649</v>
      </c>
      <c r="P38" s="8">
        <f t="shared" si="11"/>
        <v>-76.547001256297335</v>
      </c>
    </row>
    <row r="39" spans="1:16">
      <c r="A39" s="3"/>
      <c r="B39">
        <v>36</v>
      </c>
      <c r="C39">
        <v>36</v>
      </c>
      <c r="D39" s="8">
        <f t="shared" si="13"/>
        <v>0.6</v>
      </c>
      <c r="E39" s="10">
        <f t="shared" si="12"/>
        <v>1.3870978567577277</v>
      </c>
      <c r="F39" s="9">
        <f t="shared" si="1"/>
        <v>3.4549679615041957</v>
      </c>
      <c r="G39" s="9">
        <f t="shared" si="2"/>
        <v>-6.7355228432781997</v>
      </c>
      <c r="H39" s="12">
        <f t="shared" si="3"/>
        <v>-40.413137059669211</v>
      </c>
      <c r="I39" s="10">
        <f t="shared" si="4"/>
        <v>1.3651200000000003</v>
      </c>
      <c r="J39" s="10">
        <f t="shared" si="5"/>
        <v>3.3002368999535414</v>
      </c>
      <c r="K39" s="10">
        <f t="shared" si="6"/>
        <v>-5.2524901600187883</v>
      </c>
      <c r="L39" s="8">
        <f t="shared" si="7"/>
        <v>-234.06873630238866</v>
      </c>
      <c r="M39" s="10">
        <f t="shared" si="8"/>
        <v>1.4204159999999995</v>
      </c>
      <c r="N39" s="10">
        <f t="shared" si="9"/>
        <v>3.6962653279479705</v>
      </c>
      <c r="O39" s="10">
        <f t="shared" si="10"/>
        <v>-8.8241834688316327</v>
      </c>
      <c r="P39" s="8">
        <f t="shared" si="11"/>
        <v>-70.220620890716091</v>
      </c>
    </row>
    <row r="40" spans="1:16">
      <c r="A40" s="3"/>
      <c r="B40">
        <v>37</v>
      </c>
      <c r="C40">
        <v>37</v>
      </c>
      <c r="D40" s="8">
        <f t="shared" si="13"/>
        <v>0.6166666666666667</v>
      </c>
      <c r="E40" s="10">
        <f t="shared" si="12"/>
        <v>1.4463242204855125</v>
      </c>
      <c r="F40" s="9">
        <f t="shared" si="1"/>
        <v>3.329161385997438</v>
      </c>
      <c r="G40" s="9">
        <f t="shared" si="2"/>
        <v>-7.6676719374784446</v>
      </c>
      <c r="H40" s="12">
        <f t="shared" si="3"/>
        <v>-34.377467707849419</v>
      </c>
      <c r="I40" s="10">
        <f t="shared" si="4"/>
        <v>1.4218797376543211</v>
      </c>
      <c r="J40" s="10">
        <f t="shared" si="5"/>
        <v>3.2016713595026021</v>
      </c>
      <c r="K40" s="10">
        <f t="shared" si="6"/>
        <v>-6.0357029095740558</v>
      </c>
      <c r="L40" s="8">
        <f t="shared" si="7"/>
        <v>-237.02942716335636</v>
      </c>
      <c r="M40" s="10">
        <f t="shared" si="8"/>
        <v>1.483523332718907</v>
      </c>
      <c r="N40" s="10">
        <f t="shared" si="9"/>
        <v>3.5319178312142787</v>
      </c>
      <c r="O40" s="10">
        <f t="shared" si="10"/>
        <v>-9.9874117312035491</v>
      </c>
      <c r="P40" s="8">
        <f t="shared" si="11"/>
        <v>-62.920082927581277</v>
      </c>
    </row>
    <row r="41" spans="1:16">
      <c r="A41" s="3"/>
      <c r="B41">
        <v>38</v>
      </c>
      <c r="C41">
        <v>38</v>
      </c>
      <c r="D41" s="8">
        <f t="shared" si="13"/>
        <v>0.6333333333333333</v>
      </c>
      <c r="E41" s="10">
        <f t="shared" si="12"/>
        <v>1.503217011482449</v>
      </c>
      <c r="F41" s="9">
        <f t="shared" si="1"/>
        <v>3.1878046400158184</v>
      </c>
      <c r="G41" s="9">
        <f t="shared" si="2"/>
        <v>-8.5158124133681614</v>
      </c>
      <c r="H41" s="12">
        <f t="shared" si="3"/>
        <v>-27.965151625874764</v>
      </c>
      <c r="I41" s="10">
        <f t="shared" si="4"/>
        <v>1.4768019753086417</v>
      </c>
      <c r="J41" s="10">
        <f t="shared" si="5"/>
        <v>3.0897986974209264</v>
      </c>
      <c r="K41" s="10">
        <f t="shared" si="6"/>
        <v>-6.7763607619995341</v>
      </c>
      <c r="L41" s="8">
        <f t="shared" si="7"/>
        <v>-239.64180145244555</v>
      </c>
      <c r="M41" s="10">
        <f t="shared" si="8"/>
        <v>1.5435917622313695</v>
      </c>
      <c r="N41" s="10">
        <f t="shared" si="9"/>
        <v>3.3484262920939356</v>
      </c>
      <c r="O41" s="10">
        <f t="shared" si="10"/>
        <v>-11.015350883117108</v>
      </c>
      <c r="P41" s="8">
        <f t="shared" si="11"/>
        <v>-54.733434055893937</v>
      </c>
    </row>
    <row r="42" spans="1:16">
      <c r="A42" s="3"/>
      <c r="B42">
        <v>39</v>
      </c>
      <c r="C42">
        <v>39</v>
      </c>
      <c r="D42" s="8">
        <f t="shared" si="13"/>
        <v>0.65</v>
      </c>
      <c r="E42" s="10">
        <f t="shared" si="12"/>
        <v>1.557518107400242</v>
      </c>
      <c r="F42" s="9">
        <f t="shared" si="1"/>
        <v>3.0324464576491112</v>
      </c>
      <c r="G42" s="9">
        <f t="shared" si="2"/>
        <v>-9.2706518664087092</v>
      </c>
      <c r="H42" s="12">
        <f t="shared" si="3"/>
        <v>-21.246443490602875</v>
      </c>
      <c r="I42" s="10">
        <f t="shared" si="4"/>
        <v>1.5296612500000006</v>
      </c>
      <c r="J42" s="10">
        <f t="shared" si="5"/>
        <v>2.9654146884239654</v>
      </c>
      <c r="K42" s="10">
        <f t="shared" si="6"/>
        <v>-7.4683844462767279</v>
      </c>
      <c r="L42" s="8">
        <f t="shared" si="7"/>
        <v>-241.90585916965608</v>
      </c>
      <c r="M42" s="10">
        <f t="shared" si="8"/>
        <v>1.6003085312500012</v>
      </c>
      <c r="N42" s="10">
        <f t="shared" si="9"/>
        <v>3.1482819275434699</v>
      </c>
      <c r="O42" s="10">
        <f t="shared" si="10"/>
        <v>-11.893402230695697</v>
      </c>
      <c r="P42" s="8">
        <f t="shared" si="11"/>
        <v>-45.762266609119152</v>
      </c>
    </row>
    <row r="43" spans="1:16">
      <c r="A43" s="3"/>
      <c r="B43">
        <v>40</v>
      </c>
      <c r="C43">
        <v>40</v>
      </c>
      <c r="D43" s="8">
        <f t="shared" si="13"/>
        <v>0.66666666666666663</v>
      </c>
      <c r="E43" s="10">
        <f t="shared" si="12"/>
        <v>1.6089977810442293</v>
      </c>
      <c r="F43" s="9">
        <f t="shared" si="1"/>
        <v>2.8647889756541169</v>
      </c>
      <c r="G43" s="9">
        <f t="shared" si="2"/>
        <v>-9.9239201175922531</v>
      </c>
      <c r="H43" s="12">
        <f t="shared" si="3"/>
        <v>-14.294954874343807</v>
      </c>
      <c r="I43" s="10">
        <f t="shared" si="4"/>
        <v>1.5802469135802468</v>
      </c>
      <c r="J43" s="10">
        <f t="shared" si="5"/>
        <v>2.8294212105225793</v>
      </c>
      <c r="K43" s="10">
        <f t="shared" si="6"/>
        <v>-8.1056946913870185</v>
      </c>
      <c r="L43" s="8">
        <f t="shared" si="7"/>
        <v>-243.82160031498819</v>
      </c>
      <c r="M43" s="10">
        <f t="shared" si="8"/>
        <v>1.6534064929126662</v>
      </c>
      <c r="N43" s="10">
        <f t="shared" si="9"/>
        <v>2.934214588690069</v>
      </c>
      <c r="O43" s="10">
        <f t="shared" si="10"/>
        <v>-12.608858408824235</v>
      </c>
      <c r="P43" s="8">
        <f t="shared" si="11"/>
        <v>-36.12171856518367</v>
      </c>
    </row>
    <row r="44" spans="1:16">
      <c r="A44" s="3"/>
      <c r="B44">
        <v>41</v>
      </c>
      <c r="C44">
        <v>41</v>
      </c>
      <c r="D44" s="8">
        <f t="shared" si="13"/>
        <v>0.68333333333333335</v>
      </c>
      <c r="E44" s="10">
        <f t="shared" si="12"/>
        <v>1.6574572173126021</v>
      </c>
      <c r="F44" s="9">
        <f t="shared" si="1"/>
        <v>2.6866690844881544</v>
      </c>
      <c r="G44" s="9">
        <f t="shared" si="2"/>
        <v>-10.468459823253671</v>
      </c>
      <c r="H44" s="12">
        <f t="shared" si="3"/>
        <v>-7.1868477410698093</v>
      </c>
      <c r="I44" s="10">
        <f t="shared" si="4"/>
        <v>1.6283649845679018</v>
      </c>
      <c r="J44" s="10">
        <f t="shared" si="5"/>
        <v>2.6828262450230187</v>
      </c>
      <c r="K44" s="10">
        <f t="shared" si="6"/>
        <v>-8.6822122263119113</v>
      </c>
      <c r="L44" s="8">
        <f t="shared" si="7"/>
        <v>-245.38902488844167</v>
      </c>
      <c r="M44" s="10">
        <f t="shared" si="8"/>
        <v>1.7026679756658645</v>
      </c>
      <c r="N44" s="10">
        <f t="shared" si="9"/>
        <v>2.709157687798279</v>
      </c>
      <c r="O44" s="10">
        <f t="shared" si="10"/>
        <v>-13.15113979724417</v>
      </c>
      <c r="P44" s="8">
        <f t="shared" si="11"/>
        <v>-25.940473546474511</v>
      </c>
    </row>
    <row r="45" spans="1:16">
      <c r="A45" s="3"/>
      <c r="B45">
        <v>42</v>
      </c>
      <c r="C45">
        <v>42</v>
      </c>
      <c r="D45" s="8">
        <f t="shared" si="13"/>
        <v>0.7</v>
      </c>
      <c r="E45" s="10">
        <f t="shared" si="12"/>
        <v>1.7027306914562628</v>
      </c>
      <c r="F45" s="9">
        <f t="shared" si="1"/>
        <v>2.5000383029528237</v>
      </c>
      <c r="G45" s="9">
        <f t="shared" si="2"/>
        <v>-10.898304892425459</v>
      </c>
      <c r="H45" s="12">
        <f t="shared" si="3"/>
        <v>-1.2635250433782798E-14</v>
      </c>
      <c r="I45" s="10">
        <f t="shared" si="4"/>
        <v>1.6738400000000002</v>
      </c>
      <c r="J45" s="10">
        <f t="shared" si="5"/>
        <v>2.5267438765269312</v>
      </c>
      <c r="K45" s="10">
        <f t="shared" si="6"/>
        <v>-9.1918577800328816</v>
      </c>
      <c r="L45" s="8">
        <f t="shared" si="7"/>
        <v>-246.60813289001666</v>
      </c>
      <c r="M45" s="10">
        <f t="shared" si="8"/>
        <v>1.7479279999999964</v>
      </c>
      <c r="N45" s="10">
        <f t="shared" si="9"/>
        <v>2.4762089989963854</v>
      </c>
      <c r="O45" s="10">
        <f t="shared" si="10"/>
        <v>-13.512030936648364</v>
      </c>
      <c r="P45" s="8">
        <f t="shared" si="11"/>
        <v>-15.360760819843946</v>
      </c>
    </row>
    <row r="46" spans="1:16">
      <c r="A46" s="3"/>
      <c r="B46">
        <v>43</v>
      </c>
      <c r="C46">
        <v>43</v>
      </c>
      <c r="D46" s="8">
        <f t="shared" si="13"/>
        <v>0.71666666666666667</v>
      </c>
      <c r="E46" s="10">
        <f t="shared" si="12"/>
        <v>1.7446873847938589</v>
      </c>
      <c r="F46" s="9">
        <f t="shared" si="1"/>
        <v>2.3069413969456276</v>
      </c>
      <c r="G46" s="9">
        <f t="shared" si="2"/>
        <v>-11.20874585257892</v>
      </c>
      <c r="H46" s="12">
        <f t="shared" si="3"/>
        <v>7.1868477410697844</v>
      </c>
      <c r="I46" s="10">
        <f t="shared" si="4"/>
        <v>1.7165168672839508</v>
      </c>
      <c r="J46" s="10">
        <f t="shared" si="5"/>
        <v>2.3623942929313384</v>
      </c>
      <c r="K46" s="10">
        <f t="shared" si="6"/>
        <v>-9.6285520815313568</v>
      </c>
      <c r="L46" s="8">
        <f t="shared" si="7"/>
        <v>-247.478924319713</v>
      </c>
      <c r="M46" s="10">
        <f t="shared" si="8"/>
        <v>1.7890767750200038</v>
      </c>
      <c r="N46" s="10">
        <f t="shared" si="9"/>
        <v>2.2385873327647605</v>
      </c>
      <c r="O46" s="10">
        <f t="shared" si="10"/>
        <v>-13.685916944776782</v>
      </c>
      <c r="P46" s="8">
        <f t="shared" si="11"/>
        <v>-4.5383552966035214</v>
      </c>
    </row>
    <row r="47" spans="1:16">
      <c r="A47" s="3"/>
      <c r="B47">
        <v>44</v>
      </c>
      <c r="C47">
        <v>44</v>
      </c>
      <c r="D47" s="8">
        <f t="shared" si="13"/>
        <v>0.73333333333333328</v>
      </c>
      <c r="E47" s="10">
        <f t="shared" si="12"/>
        <v>1.7832328179886294</v>
      </c>
      <c r="F47" s="9">
        <f t="shared" si="1"/>
        <v>2.1094939765769052</v>
      </c>
      <c r="G47" s="9">
        <f t="shared" si="2"/>
        <v>-11.396381447590663</v>
      </c>
      <c r="H47" s="12">
        <f t="shared" si="3"/>
        <v>14.294954874343782</v>
      </c>
      <c r="I47" s="10">
        <f t="shared" si="4"/>
        <v>1.7562627160493838</v>
      </c>
      <c r="J47" s="10">
        <f t="shared" si="5"/>
        <v>2.1911037854286857</v>
      </c>
      <c r="K47" s="10">
        <f t="shared" si="6"/>
        <v>-9.9862158597888033</v>
      </c>
      <c r="L47" s="8">
        <f t="shared" si="7"/>
        <v>-248.00139917753089</v>
      </c>
      <c r="M47" s="10">
        <f t="shared" si="8"/>
        <v>1.8260614028349318</v>
      </c>
      <c r="N47" s="10">
        <f t="shared" si="9"/>
        <v>1.9995850841838174</v>
      </c>
      <c r="O47" s="10">
        <f t="shared" si="10"/>
        <v>-13.67001993251089</v>
      </c>
      <c r="P47" s="8">
        <f t="shared" si="11"/>
        <v>6.3574224674723538</v>
      </c>
    </row>
    <row r="48" spans="1:16">
      <c r="A48" s="3"/>
      <c r="B48">
        <v>45</v>
      </c>
      <c r="C48">
        <v>45</v>
      </c>
      <c r="D48" s="8">
        <f t="shared" si="13"/>
        <v>0.75</v>
      </c>
      <c r="E48" s="10">
        <f t="shared" si="12"/>
        <v>1.8183098861837907</v>
      </c>
      <c r="F48" s="9">
        <f t="shared" si="1"/>
        <v>1.9098593171027445</v>
      </c>
      <c r="G48" s="9">
        <f t="shared" si="2"/>
        <v>-11.459155902616464</v>
      </c>
      <c r="H48" s="12">
        <f t="shared" si="3"/>
        <v>21.24644349060285</v>
      </c>
      <c r="I48" s="10">
        <f t="shared" si="4"/>
        <v>1.79296875</v>
      </c>
      <c r="J48" s="10">
        <f t="shared" si="5"/>
        <v>2.0143047485068002</v>
      </c>
      <c r="K48" s="10">
        <f t="shared" si="6"/>
        <v>-10.2587698437867</v>
      </c>
      <c r="L48" s="8">
        <f t="shared" si="7"/>
        <v>-248.17555746347011</v>
      </c>
      <c r="M48" s="10">
        <f t="shared" si="8"/>
        <v>1.85888671875</v>
      </c>
      <c r="N48" s="10">
        <f t="shared" si="9"/>
        <v>1.7625166549434503</v>
      </c>
      <c r="O48" s="10">
        <f t="shared" si="10"/>
        <v>-13.464635419970044</v>
      </c>
      <c r="P48" s="8">
        <f t="shared" si="11"/>
        <v>17.143706272147607</v>
      </c>
    </row>
    <row r="49" spans="1:16">
      <c r="A49" s="3"/>
      <c r="B49">
        <v>46</v>
      </c>
      <c r="C49">
        <v>46</v>
      </c>
      <c r="D49" s="8">
        <f t="shared" si="13"/>
        <v>0.76666666666666672</v>
      </c>
      <c r="E49" s="10">
        <f t="shared" si="12"/>
        <v>1.8498994846552963</v>
      </c>
      <c r="F49" s="9">
        <f t="shared" si="1"/>
        <v>1.7102246576285833</v>
      </c>
      <c r="G49" s="9">
        <f t="shared" si="2"/>
        <v>-11.396381447590663</v>
      </c>
      <c r="H49" s="12">
        <f t="shared" si="3"/>
        <v>27.965151625874739</v>
      </c>
      <c r="I49" s="10">
        <f t="shared" si="4"/>
        <v>1.8265520987654318</v>
      </c>
      <c r="J49" s="10">
        <f t="shared" si="5"/>
        <v>1.833535679948896</v>
      </c>
      <c r="K49" s="10">
        <f t="shared" si="6"/>
        <v>-10.440134762506483</v>
      </c>
      <c r="L49" s="8">
        <f t="shared" si="7"/>
        <v>-248.0013991775308</v>
      </c>
      <c r="M49" s="10">
        <f t="shared" si="8"/>
        <v>1.887615195244619</v>
      </c>
      <c r="N49" s="10">
        <f t="shared" si="9"/>
        <v>1.5306627491128906</v>
      </c>
      <c r="O49" s="10">
        <f t="shared" si="10"/>
        <v>-13.073368752605461</v>
      </c>
      <c r="P49" s="8">
        <f t="shared" si="11"/>
        <v>27.624084272723898</v>
      </c>
    </row>
    <row r="50" spans="1:16">
      <c r="A50" s="3"/>
      <c r="B50">
        <v>47</v>
      </c>
      <c r="C50">
        <v>47</v>
      </c>
      <c r="D50" s="8">
        <f t="shared" si="13"/>
        <v>0.78333333333333333</v>
      </c>
      <c r="E50" s="10">
        <f t="shared" si="12"/>
        <v>1.8780207181271922</v>
      </c>
      <c r="F50" s="9">
        <f t="shared" si="1"/>
        <v>1.5127772372598611</v>
      </c>
      <c r="G50" s="9">
        <f t="shared" si="2"/>
        <v>-11.20874585257892</v>
      </c>
      <c r="H50" s="12">
        <f t="shared" si="3"/>
        <v>34.377467707849398</v>
      </c>
      <c r="I50" s="10">
        <f t="shared" si="4"/>
        <v>1.8569576697530872</v>
      </c>
      <c r="J50" s="10">
        <f t="shared" si="5"/>
        <v>1.6504411808335939</v>
      </c>
      <c r="K50" s="10">
        <f t="shared" si="6"/>
        <v>-10.524231344929634</v>
      </c>
      <c r="L50" s="8">
        <f t="shared" si="7"/>
        <v>-247.478924319713</v>
      </c>
      <c r="M50" s="10">
        <f t="shared" si="8"/>
        <v>1.9123658377200528</v>
      </c>
      <c r="N50" s="10">
        <f t="shared" si="9"/>
        <v>1.3072105426713025</v>
      </c>
      <c r="O50" s="10">
        <f t="shared" si="10"/>
        <v>-12.50337151729577</v>
      </c>
      <c r="P50" s="8">
        <f t="shared" si="11"/>
        <v>37.588598980041624</v>
      </c>
    </row>
    <row r="51" spans="1:16">
      <c r="A51" s="3"/>
      <c r="B51">
        <v>48</v>
      </c>
      <c r="C51">
        <v>48</v>
      </c>
      <c r="D51" s="8">
        <f t="shared" si="13"/>
        <v>0.8</v>
      </c>
      <c r="E51" s="10">
        <f t="shared" si="12"/>
        <v>1.9027306914562629</v>
      </c>
      <c r="F51" s="9">
        <f t="shared" si="1"/>
        <v>1.3196803312526648</v>
      </c>
      <c r="G51" s="9">
        <f t="shared" si="2"/>
        <v>-10.898304892425461</v>
      </c>
      <c r="H51" s="12">
        <f t="shared" si="3"/>
        <v>40.413137059669189</v>
      </c>
      <c r="I51" s="10">
        <f t="shared" si="4"/>
        <v>1.8841599999999987</v>
      </c>
      <c r="J51" s="10">
        <f t="shared" si="5"/>
        <v>1.4667719555349121</v>
      </c>
      <c r="K51" s="10">
        <f t="shared" si="6"/>
        <v>-10.504980320037589</v>
      </c>
      <c r="L51" s="8">
        <f t="shared" si="7"/>
        <v>-246.60813289001655</v>
      </c>
      <c r="M51" s="10">
        <f t="shared" si="8"/>
        <v>1.933311999999999</v>
      </c>
      <c r="N51" s="10">
        <f t="shared" si="9"/>
        <v>1.0951897267994073</v>
      </c>
      <c r="O51" s="10">
        <f t="shared" si="10"/>
        <v>-11.765577958441831</v>
      </c>
      <c r="P51" s="8">
        <f t="shared" si="11"/>
        <v>46.813747260476731</v>
      </c>
    </row>
    <row r="52" spans="1:16">
      <c r="A52" s="3"/>
      <c r="B52">
        <v>49</v>
      </c>
      <c r="C52">
        <v>49</v>
      </c>
      <c r="D52" s="8">
        <f t="shared" si="13"/>
        <v>0.81666666666666665</v>
      </c>
      <c r="E52" s="10">
        <f t="shared" si="12"/>
        <v>1.9241238839792687</v>
      </c>
      <c r="F52" s="9">
        <f t="shared" si="1"/>
        <v>1.1330495497173347</v>
      </c>
      <c r="G52" s="9">
        <f t="shared" si="2"/>
        <v>-10.468459823253671</v>
      </c>
      <c r="H52" s="12">
        <f t="shared" si="3"/>
        <v>46.00603162487068</v>
      </c>
      <c r="I52" s="10">
        <f t="shared" si="4"/>
        <v>1.90816510802469</v>
      </c>
      <c r="J52" s="10">
        <f t="shared" si="5"/>
        <v>1.2843848117222418</v>
      </c>
      <c r="K52" s="10">
        <f t="shared" si="6"/>
        <v>-10.376302416811818</v>
      </c>
      <c r="L52" s="8">
        <f t="shared" si="7"/>
        <v>-245.38902488844167</v>
      </c>
      <c r="M52" s="10">
        <f t="shared" si="8"/>
        <v>1.9506780475680152</v>
      </c>
      <c r="N52" s="10">
        <f t="shared" si="9"/>
        <v>0.89740442493109551</v>
      </c>
      <c r="O52" s="10">
        <f t="shared" si="10"/>
        <v>-10.874941394064253</v>
      </c>
      <c r="P52" s="8">
        <f t="shared" si="11"/>
        <v>55.062480335949054</v>
      </c>
    </row>
    <row r="53" spans="1:16">
      <c r="A53" s="3"/>
      <c r="B53">
        <v>50</v>
      </c>
      <c r="C53">
        <v>50</v>
      </c>
      <c r="D53" s="8">
        <f t="shared" si="13"/>
        <v>0.83333333333333337</v>
      </c>
      <c r="E53" s="10">
        <f t="shared" si="12"/>
        <v>1.9423311143775628</v>
      </c>
      <c r="F53" s="9">
        <f t="shared" si="1"/>
        <v>0.9549296585513718</v>
      </c>
      <c r="G53" s="9">
        <f t="shared" si="2"/>
        <v>-9.9239201175922567</v>
      </c>
      <c r="H53" s="12">
        <f t="shared" si="3"/>
        <v>51.094874480208944</v>
      </c>
      <c r="I53" s="10">
        <f t="shared" si="4"/>
        <v>1.9290123456790109</v>
      </c>
      <c r="J53" s="10">
        <f t="shared" si="5"/>
        <v>1.1052426603603851</v>
      </c>
      <c r="K53" s="10">
        <f t="shared" si="6"/>
        <v>-10.132118364233781</v>
      </c>
      <c r="L53" s="8">
        <f t="shared" si="7"/>
        <v>-243.82160031498813</v>
      </c>
      <c r="M53" s="10">
        <f t="shared" si="8"/>
        <v>1.9647347965249384</v>
      </c>
      <c r="N53" s="10">
        <f t="shared" si="9"/>
        <v>0.71636098356686306</v>
      </c>
      <c r="O53" s="10">
        <f t="shared" si="10"/>
        <v>-9.8506706318938075</v>
      </c>
      <c r="P53" s="8">
        <f t="shared" si="11"/>
        <v>62.084203783909231</v>
      </c>
    </row>
    <row r="54" spans="1:16">
      <c r="A54" s="3"/>
      <c r="B54">
        <v>51</v>
      </c>
      <c r="C54">
        <v>51</v>
      </c>
      <c r="D54" s="8">
        <f t="shared" si="13"/>
        <v>0.85</v>
      </c>
      <c r="E54" s="10">
        <f t="shared" si="12"/>
        <v>1.9575181074002419</v>
      </c>
      <c r="F54" s="9">
        <f t="shared" si="1"/>
        <v>0.7872721765563776</v>
      </c>
      <c r="G54" s="9">
        <f t="shared" si="2"/>
        <v>-9.270651866408711</v>
      </c>
      <c r="H54" s="12">
        <f t="shared" si="3"/>
        <v>55.623911198452248</v>
      </c>
      <c r="I54" s="10">
        <f t="shared" si="4"/>
        <v>1.9467762500000001</v>
      </c>
      <c r="J54" s="10">
        <f t="shared" si="5"/>
        <v>0.93141451570954081</v>
      </c>
      <c r="K54" s="10">
        <f t="shared" si="6"/>
        <v>-9.7663488912849203</v>
      </c>
      <c r="L54" s="8">
        <f t="shared" si="7"/>
        <v>-241.9058591696562</v>
      </c>
      <c r="M54" s="10">
        <f t="shared" si="8"/>
        <v>1.9757936562500014</v>
      </c>
      <c r="N54" s="10">
        <f t="shared" si="9"/>
        <v>0.55419163684720651</v>
      </c>
      <c r="O54" s="10">
        <f t="shared" si="10"/>
        <v>-8.7164663854715947</v>
      </c>
      <c r="P54" s="8">
        <f t="shared" si="11"/>
        <v>67.614777537350989</v>
      </c>
    </row>
    <row r="55" spans="1:16">
      <c r="A55" s="3"/>
      <c r="B55">
        <v>52</v>
      </c>
      <c r="C55">
        <v>52</v>
      </c>
      <c r="D55" s="8">
        <f t="shared" si="13"/>
        <v>0.8666666666666667</v>
      </c>
      <c r="E55" s="10">
        <f t="shared" si="12"/>
        <v>1.9698836781491158</v>
      </c>
      <c r="F55" s="9">
        <f t="shared" si="1"/>
        <v>0.63191399418966954</v>
      </c>
      <c r="G55" s="9">
        <f t="shared" si="2"/>
        <v>-8.5158124133681614</v>
      </c>
      <c r="H55" s="12">
        <f t="shared" si="3"/>
        <v>59.543520705553519</v>
      </c>
      <c r="I55" s="10">
        <f t="shared" si="4"/>
        <v>1.9615683950617289</v>
      </c>
      <c r="J55" s="10">
        <f t="shared" si="5"/>
        <v>0.76507549532529773</v>
      </c>
      <c r="K55" s="10">
        <f t="shared" si="6"/>
        <v>-9.2729147269467518</v>
      </c>
      <c r="L55" s="8">
        <f t="shared" si="7"/>
        <v>-239.64180145244546</v>
      </c>
      <c r="M55" s="10">
        <f t="shared" si="8"/>
        <v>1.9841994037494235</v>
      </c>
      <c r="N55" s="10">
        <f t="shared" si="9"/>
        <v>0.41257404488653354</v>
      </c>
      <c r="O55" s="10">
        <f t="shared" si="10"/>
        <v>-7.5007576902415805</v>
      </c>
      <c r="P55" s="8">
        <f t="shared" si="11"/>
        <v>71.376515884802402</v>
      </c>
    </row>
    <row r="56" spans="1:16">
      <c r="A56" s="3"/>
      <c r="B56">
        <v>53</v>
      </c>
      <c r="C56">
        <v>53</v>
      </c>
      <c r="D56" s="8">
        <f t="shared" si="13"/>
        <v>0.8833333333333333</v>
      </c>
      <c r="E56" s="10">
        <f t="shared" si="12"/>
        <v>1.9796575538188459</v>
      </c>
      <c r="F56" s="9">
        <f t="shared" si="1"/>
        <v>0.49055724820805102</v>
      </c>
      <c r="G56" s="9">
        <f t="shared" si="2"/>
        <v>-7.6676719374784508</v>
      </c>
      <c r="H56" s="12">
        <f t="shared" si="3"/>
        <v>62.810758939522017</v>
      </c>
      <c r="I56" s="10">
        <f t="shared" si="4"/>
        <v>1.9735392438271582</v>
      </c>
      <c r="J56" s="10">
        <f t="shared" si="5"/>
        <v>0.60850682005866596</v>
      </c>
      <c r="K56" s="10">
        <f t="shared" si="6"/>
        <v>-8.6457366002006886</v>
      </c>
      <c r="L56" s="8">
        <f t="shared" si="7"/>
        <v>-237.02942716335639</v>
      </c>
      <c r="M56" s="10">
        <f t="shared" si="8"/>
        <v>1.9903215176754685</v>
      </c>
      <c r="N56" s="10">
        <f t="shared" si="9"/>
        <v>0.29264670586893288</v>
      </c>
      <c r="O56" s="10">
        <f t="shared" si="10"/>
        <v>-6.2369383196444881</v>
      </c>
      <c r="P56" s="8">
        <f t="shared" si="11"/>
        <v>73.078187470333873</v>
      </c>
    </row>
    <row r="57" spans="1:16">
      <c r="A57" s="3"/>
      <c r="B57">
        <v>54</v>
      </c>
      <c r="C57">
        <v>54</v>
      </c>
      <c r="D57" s="8">
        <f t="shared" si="13"/>
        <v>0.9</v>
      </c>
      <c r="E57" s="10">
        <f t="shared" si="12"/>
        <v>1.987097856757728</v>
      </c>
      <c r="F57" s="9">
        <f t="shared" si="1"/>
        <v>0.36475067270129258</v>
      </c>
      <c r="G57" s="9">
        <f t="shared" si="2"/>
        <v>-6.7355228432782033</v>
      </c>
      <c r="H57" s="12">
        <f t="shared" si="3"/>
        <v>65.389829354552759</v>
      </c>
      <c r="I57" s="10">
        <f t="shared" si="4"/>
        <v>1.9828800000000006</v>
      </c>
      <c r="J57" s="10">
        <f t="shared" si="5"/>
        <v>0.46409581405595723</v>
      </c>
      <c r="K57" s="10">
        <f t="shared" si="6"/>
        <v>-7.8787352400281732</v>
      </c>
      <c r="L57" s="8">
        <f t="shared" si="7"/>
        <v>-234.0687363023886</v>
      </c>
      <c r="M57" s="10">
        <f t="shared" si="8"/>
        <v>1.9945439999999905</v>
      </c>
      <c r="N57" s="10">
        <f t="shared" si="9"/>
        <v>0.19492024190349552</v>
      </c>
      <c r="O57" s="10">
        <f t="shared" si="10"/>
        <v>-4.9636032012181106</v>
      </c>
      <c r="P57" s="8">
        <f t="shared" si="11"/>
        <v>72.415015293551363</v>
      </c>
    </row>
    <row r="58" spans="1:16">
      <c r="A58" s="3"/>
      <c r="B58">
        <v>55</v>
      </c>
      <c r="C58">
        <v>55</v>
      </c>
      <c r="D58" s="8">
        <f t="shared" si="13"/>
        <v>0.91666666666666663</v>
      </c>
      <c r="E58" s="10">
        <f t="shared" si="12"/>
        <v>1.9924882764252287</v>
      </c>
      <c r="F58" s="9">
        <f t="shared" si="1"/>
        <v>0.25587263083736839</v>
      </c>
      <c r="G58" s="9">
        <f t="shared" si="2"/>
        <v>-5.7295779513082374</v>
      </c>
      <c r="H58" s="12">
        <f t="shared" si="3"/>
        <v>67.252475115473516</v>
      </c>
      <c r="I58" s="10">
        <f t="shared" si="4"/>
        <v>1.9898244598765444</v>
      </c>
      <c r="J58" s="10">
        <f t="shared" si="5"/>
        <v>0.33433590475900921</v>
      </c>
      <c r="K58" s="10">
        <f t="shared" si="6"/>
        <v>-6.9658313754106933</v>
      </c>
      <c r="L58" s="8">
        <f t="shared" si="7"/>
        <v>-230.75972886954247</v>
      </c>
      <c r="M58" s="10">
        <f t="shared" si="8"/>
        <v>1.9972536133259027</v>
      </c>
      <c r="N58" s="10">
        <f t="shared" si="9"/>
        <v>0.1191845586409794</v>
      </c>
      <c r="O58" s="10">
        <f t="shared" si="10"/>
        <v>-3.7247848326852968</v>
      </c>
      <c r="P58" s="8">
        <f t="shared" si="11"/>
        <v>69.068676709600311</v>
      </c>
    </row>
    <row r="59" spans="1:16">
      <c r="A59" s="3"/>
      <c r="B59">
        <v>56</v>
      </c>
      <c r="C59">
        <v>56</v>
      </c>
      <c r="D59" s="8">
        <f t="shared" si="13"/>
        <v>0.93333333333333335</v>
      </c>
      <c r="E59" s="10">
        <f t="shared" si="12"/>
        <v>1.9961349612309016</v>
      </c>
      <c r="F59" s="9">
        <f t="shared" si="1"/>
        <v>0.16511601322713235</v>
      </c>
      <c r="G59" s="9">
        <f t="shared" si="2"/>
        <v>-4.6608586043124616</v>
      </c>
      <c r="H59" s="12">
        <f t="shared" si="3"/>
        <v>68.378288685543978</v>
      </c>
      <c r="I59" s="10">
        <f t="shared" si="4"/>
        <v>1.9946508641975331</v>
      </c>
      <c r="J59" s="10">
        <f t="shared" si="5"/>
        <v>0.22182662290497857</v>
      </c>
      <c r="K59" s="10">
        <f t="shared" si="6"/>
        <v>-5.900945735329767</v>
      </c>
      <c r="L59" s="8">
        <f t="shared" si="7"/>
        <v>-227.10240486481752</v>
      </c>
      <c r="M59" s="10">
        <f t="shared" si="8"/>
        <v>1.998826461819867</v>
      </c>
      <c r="N59" s="10">
        <f t="shared" si="9"/>
        <v>6.4411878650812993E-2</v>
      </c>
      <c r="O59" s="10">
        <f t="shared" si="10"/>
        <v>-2.5701896980547798</v>
      </c>
      <c r="P59" s="8">
        <f t="shared" si="11"/>
        <v>62.707303429157818</v>
      </c>
    </row>
    <row r="60" spans="1:16">
      <c r="A60" s="3"/>
      <c r="B60">
        <v>57</v>
      </c>
      <c r="C60">
        <v>57</v>
      </c>
      <c r="D60" s="8">
        <f t="shared" si="13"/>
        <v>0.95</v>
      </c>
      <c r="E60" s="10">
        <f t="shared" si="12"/>
        <v>1.9983631643083466</v>
      </c>
      <c r="F60" s="9">
        <f t="shared" si="1"/>
        <v>9.3475168365167352E-2</v>
      </c>
      <c r="G60" s="9">
        <f t="shared" si="2"/>
        <v>-3.5410739151004798</v>
      </c>
      <c r="H60" s="12">
        <f t="shared" si="3"/>
        <v>68.754935415698782</v>
      </c>
      <c r="I60" s="10">
        <f t="shared" si="4"/>
        <v>1.9976837500000002</v>
      </c>
      <c r="J60" s="10">
        <f t="shared" si="5"/>
        <v>0.12927360252639519</v>
      </c>
      <c r="K60" s="10">
        <f t="shared" si="6"/>
        <v>-4.6779990487667309</v>
      </c>
      <c r="L60" s="8">
        <f t="shared" si="7"/>
        <v>-223.09676428821422</v>
      </c>
      <c r="M60" s="10">
        <f t="shared" si="8"/>
        <v>1.9996128437499934</v>
      </c>
      <c r="N60" s="10">
        <f t="shared" si="9"/>
        <v>2.8655648559957676E-2</v>
      </c>
      <c r="O60" s="10">
        <f t="shared" si="10"/>
        <v>-1.555434683714759</v>
      </c>
      <c r="P60" s="8">
        <f t="shared" si="11"/>
        <v>52.985481518449951</v>
      </c>
    </row>
    <row r="61" spans="1:16">
      <c r="A61" s="3"/>
      <c r="B61">
        <v>58</v>
      </c>
      <c r="C61">
        <v>58</v>
      </c>
      <c r="D61" s="8">
        <f t="shared" si="13"/>
        <v>0.96666666666666667</v>
      </c>
      <c r="E61" s="10">
        <f t="shared" si="12"/>
        <v>1.999513679973814</v>
      </c>
      <c r="F61" s="9">
        <f t="shared" si="1"/>
        <v>4.1735008339590582E-2</v>
      </c>
      <c r="G61" s="9">
        <f t="shared" si="2"/>
        <v>-2.3824924790573023</v>
      </c>
      <c r="H61" s="12">
        <f t="shared" si="3"/>
        <v>68.754935415698782</v>
      </c>
      <c r="I61" s="10">
        <f t="shared" si="4"/>
        <v>1.9992958024691365</v>
      </c>
      <c r="J61" s="10">
        <f t="shared" si="5"/>
        <v>5.9488580951236894E-2</v>
      </c>
      <c r="K61" s="10">
        <f t="shared" si="6"/>
        <v>-3.290912044703127</v>
      </c>
      <c r="L61" s="8">
        <f t="shared" si="7"/>
        <v>-218.74280713973229</v>
      </c>
      <c r="M61" s="10">
        <f t="shared" si="8"/>
        <v>1.9999203036122353</v>
      </c>
      <c r="N61" s="10">
        <f t="shared" si="9"/>
        <v>8.9453199505350172E-3</v>
      </c>
      <c r="O61" s="10">
        <f t="shared" si="10"/>
        <v>-0.74228349452772058</v>
      </c>
      <c r="P61" s="8">
        <f t="shared" si="11"/>
        <v>39.544251399235996</v>
      </c>
    </row>
    <row r="62" spans="1:16">
      <c r="A62" s="3"/>
      <c r="B62">
        <v>59</v>
      </c>
      <c r="C62">
        <v>59</v>
      </c>
      <c r="D62" s="8">
        <f t="shared" si="13"/>
        <v>0.98333333333333328</v>
      </c>
      <c r="E62" s="10">
        <f t="shared" si="12"/>
        <v>1.9999391099123602</v>
      </c>
      <c r="F62" s="9">
        <f t="shared" si="1"/>
        <v>1.0462409170966953E-2</v>
      </c>
      <c r="G62" s="9">
        <f t="shared" si="2"/>
        <v>-1.1978079568449691</v>
      </c>
      <c r="H62" s="12">
        <f t="shared" si="3"/>
        <v>68.587451848637102</v>
      </c>
      <c r="I62" s="10">
        <f t="shared" si="4"/>
        <v>1.9999097067901239</v>
      </c>
      <c r="J62" s="10">
        <f t="shared" si="5"/>
        <v>1.5389398802847915E-2</v>
      </c>
      <c r="K62" s="10">
        <f t="shared" si="6"/>
        <v>-1.733605452120369</v>
      </c>
      <c r="L62" s="8">
        <f t="shared" si="7"/>
        <v>-214.04053341937183</v>
      </c>
      <c r="M62" s="10">
        <f t="shared" si="8"/>
        <v>1.9999948118284152</v>
      </c>
      <c r="N62" s="10">
        <f t="shared" si="9"/>
        <v>1.1770040195299512E-3</v>
      </c>
      <c r="O62" s="10">
        <f t="shared" si="10"/>
        <v>-0.19888306992380839</v>
      </c>
      <c r="P62" s="8">
        <f t="shared" si="11"/>
        <v>22.011107848806837</v>
      </c>
    </row>
    <row r="63" spans="1:16">
      <c r="A63" s="3"/>
      <c r="B63">
        <v>60</v>
      </c>
      <c r="C63">
        <v>60</v>
      </c>
      <c r="D63" s="8">
        <f t="shared" si="13"/>
        <v>1</v>
      </c>
      <c r="E63" s="10">
        <f t="shared" si="12"/>
        <v>2</v>
      </c>
      <c r="F63" s="9">
        <f t="shared" si="1"/>
        <v>0</v>
      </c>
      <c r="G63" s="9">
        <f t="shared" si="2"/>
        <v>-2.8078334297295109E-15</v>
      </c>
      <c r="H63" s="12">
        <f t="shared" si="3"/>
        <v>68.085817110555425</v>
      </c>
      <c r="I63" s="10">
        <f t="shared" si="4"/>
        <v>2</v>
      </c>
      <c r="J63" s="10">
        <f t="shared" si="5"/>
        <v>0</v>
      </c>
      <c r="K63" s="10">
        <f t="shared" si="6"/>
        <v>0</v>
      </c>
      <c r="L63" s="8">
        <f t="shared" si="7"/>
        <v>-208.98994312713273</v>
      </c>
      <c r="M63" s="10">
        <f t="shared" si="8"/>
        <v>2</v>
      </c>
      <c r="N63" s="10">
        <f t="shared" si="9"/>
        <v>0</v>
      </c>
      <c r="O63" s="10">
        <f t="shared" si="10"/>
        <v>0</v>
      </c>
      <c r="P63" s="8">
        <f t="shared" si="11"/>
        <v>0</v>
      </c>
    </row>
    <row r="64" spans="1:16">
      <c r="A64" s="4"/>
      <c r="B64">
        <v>60</v>
      </c>
      <c r="C64">
        <v>0</v>
      </c>
      <c r="D64" s="8">
        <f>C64/$A$66</f>
        <v>0</v>
      </c>
      <c r="E64" s="10">
        <f>2-(2*(D64-(1/(2*PI()))*SIN(2*PI()*D64)))</f>
        <v>2</v>
      </c>
      <c r="F64" s="9">
        <f>-(4/PI())*(1-COS(2*PI()*D64))</f>
        <v>0</v>
      </c>
      <c r="G64" s="9">
        <f>-(-16/PI())*SIN(2*PI()*D64)</f>
        <v>0</v>
      </c>
      <c r="H64" s="12">
        <f>(-64/PI())*COS(2*PI()*D64)</f>
        <v>-20.371832715762604</v>
      </c>
      <c r="I64" s="10">
        <f>2-20*D64^3+30*D64^4-12*D64^5</f>
        <v>2</v>
      </c>
      <c r="J64" s="10">
        <f>(2/PI())*(-60*D64^2+120*D64^3-60*D64^4)</f>
        <v>0</v>
      </c>
      <c r="K64" s="10">
        <f>(4/PI()^2)*(-120*D64+360*D64^2-240*D64^3)</f>
        <v>0</v>
      </c>
      <c r="L64" s="8">
        <f>(8/PI()^3)*(-120+1080*D64-720*D64^2)</f>
        <v>-30.961473055871515</v>
      </c>
      <c r="M64" s="10">
        <f t="shared" ref="M64" si="14">2-70*D64^4+168*D64^5-140*D64^6+40*D64^7</f>
        <v>2</v>
      </c>
      <c r="N64" s="10">
        <f t="shared" ref="N64" si="15">(3/PI())*(-280*D64^3+840*D64^4-840*D64^5+280*D64^6)</f>
        <v>0</v>
      </c>
      <c r="O64" s="10">
        <f t="shared" ref="O64" si="16">(9/PI()^2)*(-840*D64^2+3360*D64^3-4200*D64^4+1680*D64^5)</f>
        <v>0</v>
      </c>
      <c r="P64" s="8">
        <f>(8/PI()^3)*(-1680*D64+10080*D64^2-16800*D64^3+8400*D64^4)</f>
        <v>0</v>
      </c>
    </row>
    <row r="65" spans="1:16">
      <c r="A65" s="4">
        <f>PI()/2</f>
        <v>1.5707963267948966</v>
      </c>
      <c r="B65">
        <v>61</v>
      </c>
      <c r="C65">
        <v>1</v>
      </c>
      <c r="D65" s="8">
        <f>C65/$A$66</f>
        <v>1.1111111111111112E-2</v>
      </c>
      <c r="E65" s="10">
        <f t="shared" ref="E65:E128" si="17">2-(2*(D65-(1/(2*PI()))*SIN(2*PI()*D65)))</f>
        <v>1.9999819529958529</v>
      </c>
      <c r="F65" s="9">
        <f>-(4/PI())*(1-COS(2*PI()*D65))</f>
        <v>-3.1015475381791766E-3</v>
      </c>
      <c r="G65" s="9">
        <f>-(-16/PI())*SIN(2*PI()*D65)</f>
        <v>0.35526680348920175</v>
      </c>
      <c r="H65" s="12">
        <f>(-64/PI())*COS(2*PI()*D65)</f>
        <v>-20.322207955151736</v>
      </c>
      <c r="I65" s="10">
        <f t="shared" ref="I65:I128" si="18">2-20*D65^3+30*D65^4-12*D65^5</f>
        <v>1.9999730203729105</v>
      </c>
      <c r="J65" s="10">
        <f t="shared" ref="J65:J128" si="19">(2/PI())*(-60*D65^2+120*D65^3-60*D65^4)</f>
        <v>-4.6114908248044003E-3</v>
      </c>
      <c r="K65" s="10">
        <f t="shared" ref="K65:K128" si="20">(4/PI()^2)*(-120*D65+360*D65^2-240*D65^3)</f>
        <v>-0.52250041829582849</v>
      </c>
      <c r="L65" s="8">
        <f t="shared" ref="L65:L128" si="21">(8/PI()^3)*(-120+1080*D65-720*D65^2)</f>
        <v>-27.888260174770195</v>
      </c>
      <c r="M65" s="10">
        <f t="shared" ref="M65:M128" si="22">2-70*D65^4+168*D65^5-140*D65^6+40*D65^7</f>
        <v>1.9999989612778173</v>
      </c>
      <c r="N65" s="10">
        <f t="shared" ref="N65:N128" si="23">(3/PI())*(-280*D65^3+840*D65^4-840*D65^5+280*D65^6)</f>
        <v>-3.5468626961149887E-4</v>
      </c>
      <c r="O65" s="10">
        <f t="shared" ref="O65:O128" si="24">(9/PI()^2)*(-840*D65^2+3360*D65^3-4200*D65^4+1680*D65^5)</f>
        <v>-9.0421600166194757E-2</v>
      </c>
      <c r="P65" s="8">
        <f>(8/PI()^3)*(-1680*D65+10080*D65^2-16800*D65^3+8400*D65^4)</f>
        <v>-4.501060128004875</v>
      </c>
    </row>
    <row r="66" spans="1:16">
      <c r="A66" s="4">
        <v>90</v>
      </c>
      <c r="B66">
        <v>62</v>
      </c>
      <c r="C66">
        <v>2</v>
      </c>
      <c r="D66" s="8">
        <f t="shared" ref="D66:D129" si="25">C66/$A$66</f>
        <v>2.2222222222222223E-2</v>
      </c>
      <c r="E66" s="10">
        <f t="shared" si="17"/>
        <v>1.9998557294819992</v>
      </c>
      <c r="F66" s="9">
        <f t="shared" ref="F66:F129" si="26">-(4/PI())*(1-COS(2*PI()*D66))</f>
        <v>-1.2391079724876852E-2</v>
      </c>
      <c r="G66" s="9">
        <f t="shared" ref="G66:G129" si="27">-(-16/PI())*SIN(2*PI()*D66)</f>
        <v>0.70880278282309828</v>
      </c>
      <c r="H66" s="12">
        <f t="shared" ref="H66:H129" si="28">(-64/PI())*COS(2*PI()*D66)</f>
        <v>-20.173575440164576</v>
      </c>
      <c r="I66" s="10">
        <f t="shared" si="18"/>
        <v>1.9997877721891988</v>
      </c>
      <c r="J66" s="10">
        <f t="shared" si="19"/>
        <v>-1.8033776011758759E-2</v>
      </c>
      <c r="K66" s="10">
        <f t="shared" si="20"/>
        <v>-1.0097760892908147</v>
      </c>
      <c r="L66" s="8">
        <f t="shared" si="21"/>
        <v>-24.860916142640534</v>
      </c>
      <c r="M66" s="10">
        <f t="shared" ref="M66:M129" si="29">2-70*D66^4+168*D66^5-140*D66^6+40*D66^7</f>
        <v>1.9999838231090354</v>
      </c>
      <c r="N66" s="10">
        <f t="shared" ref="N66:N129" si="30">(3/PI())*(-280*D66^3+840*D66^4-840*D66^5+280*D66^6)</f>
        <v>-2.7429150674675045E-3</v>
      </c>
      <c r="O66" s="10">
        <f t="shared" ref="O66:O129" si="31">(9/PI()^2)*(-840*D66^2+3360*D66^3-4200*D66^4+1680*D66^5)</f>
        <v>-0.34556781722396762</v>
      </c>
      <c r="P66" s="8">
        <f t="shared" ref="P66:P129" si="32">(8/PI()^3)*(-1680*D66+10080*D66^2-16800*D66^3+8400*D66^4)</f>
        <v>-8.3951696781252654</v>
      </c>
    </row>
    <row r="67" spans="1:16">
      <c r="A67" s="4"/>
      <c r="B67">
        <v>63</v>
      </c>
      <c r="C67">
        <v>3</v>
      </c>
      <c r="D67" s="8">
        <f t="shared" si="25"/>
        <v>3.3333333333333333E-2</v>
      </c>
      <c r="E67" s="10">
        <f t="shared" si="17"/>
        <v>1.9995136799738138</v>
      </c>
      <c r="F67" s="9">
        <f t="shared" si="26"/>
        <v>-2.782333889306025E-2</v>
      </c>
      <c r="G67" s="9">
        <f t="shared" si="27"/>
        <v>1.0588855462476872</v>
      </c>
      <c r="H67" s="12">
        <f t="shared" si="28"/>
        <v>-19.926659293473641</v>
      </c>
      <c r="I67" s="10">
        <f t="shared" si="18"/>
        <v>1.9992958024691359</v>
      </c>
      <c r="J67" s="10">
        <f t="shared" si="19"/>
        <v>-3.9659053967491552E-2</v>
      </c>
      <c r="K67" s="10">
        <f t="shared" si="20"/>
        <v>-1.4626275754236138</v>
      </c>
      <c r="L67" s="8">
        <f t="shared" si="21"/>
        <v>-21.879440959482537</v>
      </c>
      <c r="M67" s="10">
        <f t="shared" si="29"/>
        <v>1.9999203036122544</v>
      </c>
      <c r="N67" s="10">
        <f t="shared" si="30"/>
        <v>-8.9453199504453147E-3</v>
      </c>
      <c r="O67" s="10">
        <f t="shared" si="31"/>
        <v>-0.74228349452748399</v>
      </c>
      <c r="P67" s="8">
        <f t="shared" si="32"/>
        <v>-11.716815229402833</v>
      </c>
    </row>
    <row r="68" spans="1:16">
      <c r="A68" s="4"/>
      <c r="B68">
        <v>64</v>
      </c>
      <c r="C68">
        <v>4</v>
      </c>
      <c r="D68" s="8">
        <f t="shared" si="25"/>
        <v>4.4444444444444446E-2</v>
      </c>
      <c r="E68" s="10">
        <f t="shared" si="17"/>
        <v>1.9988492064692212</v>
      </c>
      <c r="F68" s="9">
        <f t="shared" si="26"/>
        <v>-4.9323140627307159E-2</v>
      </c>
      <c r="G68" s="9">
        <f t="shared" si="27"/>
        <v>1.4038095257297603</v>
      </c>
      <c r="H68" s="12">
        <f t="shared" si="28"/>
        <v>-19.58266246572569</v>
      </c>
      <c r="I68" s="10">
        <f t="shared" si="18"/>
        <v>1.9983591444393638</v>
      </c>
      <c r="J68" s="10">
        <f t="shared" si="19"/>
        <v>-6.8893495549053593E-2</v>
      </c>
      <c r="K68" s="10">
        <f t="shared" si="20"/>
        <v>-1.8818554391328819</v>
      </c>
      <c r="L68" s="8">
        <f t="shared" si="21"/>
        <v>-18.943834625296201</v>
      </c>
      <c r="M68" s="10">
        <f t="shared" si="29"/>
        <v>1.9997549393475058</v>
      </c>
      <c r="N68" s="10">
        <f t="shared" si="30"/>
        <v>-2.0480930528656918E-2</v>
      </c>
      <c r="O68" s="10">
        <f t="shared" si="31"/>
        <v>-1.2587521937311053</v>
      </c>
      <c r="P68" s="8">
        <f t="shared" si="32"/>
        <v>-14.499690565958737</v>
      </c>
    </row>
    <row r="69" spans="1:16">
      <c r="A69" s="4"/>
      <c r="B69">
        <v>65</v>
      </c>
      <c r="C69">
        <v>5</v>
      </c>
      <c r="D69" s="8">
        <f t="shared" si="25"/>
        <v>5.5555555555555552E-2</v>
      </c>
      <c r="E69" s="10">
        <f t="shared" si="17"/>
        <v>1.9977572817834464</v>
      </c>
      <c r="F69" s="9">
        <f t="shared" si="26"/>
        <v>-7.6785740054720775E-2</v>
      </c>
      <c r="G69" s="9">
        <f t="shared" si="27"/>
        <v>1.7418942863129181</v>
      </c>
      <c r="H69" s="12">
        <f t="shared" si="28"/>
        <v>-19.143260874887073</v>
      </c>
      <c r="I69" s="10">
        <f t="shared" si="18"/>
        <v>1.996850073667632</v>
      </c>
      <c r="J69" s="10">
        <f t="shared" si="19"/>
        <v>-0.10515724406391805</v>
      </c>
      <c r="K69" s="10">
        <f t="shared" si="20"/>
        <v>-2.2682602428572736</v>
      </c>
      <c r="L69" s="8">
        <f t="shared" si="21"/>
        <v>-16.054097140081527</v>
      </c>
      <c r="M69" s="10">
        <f t="shared" si="29"/>
        <v>1.9994180392973486</v>
      </c>
      <c r="N69" s="10">
        <f t="shared" si="30"/>
        <v>-3.8622568035821751E-2</v>
      </c>
      <c r="O69" s="10">
        <f t="shared" si="31"/>
        <v>-1.8744650618056635</v>
      </c>
      <c r="P69" s="8">
        <f t="shared" si="32"/>
        <v>-16.77669667699363</v>
      </c>
    </row>
    <row r="70" spans="1:16">
      <c r="A70" s="4"/>
      <c r="B70">
        <v>66</v>
      </c>
      <c r="C70">
        <v>6</v>
      </c>
      <c r="D70" s="8">
        <f t="shared" si="25"/>
        <v>6.6666666666666666E-2</v>
      </c>
      <c r="E70" s="10">
        <f t="shared" si="17"/>
        <v>1.9961349612309016</v>
      </c>
      <c r="F70" s="9">
        <f t="shared" si="26"/>
        <v>-0.11007734215142172</v>
      </c>
      <c r="G70" s="9">
        <f t="shared" si="27"/>
        <v>2.0714927130277605</v>
      </c>
      <c r="H70" s="12">
        <f t="shared" si="28"/>
        <v>-18.610595241339858</v>
      </c>
      <c r="I70" s="10">
        <f t="shared" si="18"/>
        <v>1.9946508641975309</v>
      </c>
      <c r="J70" s="10">
        <f t="shared" si="19"/>
        <v>-0.14788441526998036</v>
      </c>
      <c r="K70" s="10">
        <f t="shared" si="20"/>
        <v>-2.6226425490354455</v>
      </c>
      <c r="L70" s="8">
        <f t="shared" si="21"/>
        <v>-13.210228503838515</v>
      </c>
      <c r="M70" s="10">
        <f t="shared" si="29"/>
        <v>1.9988264618198446</v>
      </c>
      <c r="N70" s="10">
        <f t="shared" si="30"/>
        <v>-6.4411878650924792E-2</v>
      </c>
      <c r="O70" s="10">
        <f t="shared" si="31"/>
        <v>-2.5701896980547363</v>
      </c>
      <c r="P70" s="8">
        <f t="shared" si="32"/>
        <v>-18.579941756787687</v>
      </c>
    </row>
    <row r="71" spans="1:16">
      <c r="A71" s="4"/>
      <c r="B71">
        <v>67</v>
      </c>
      <c r="C71">
        <v>7</v>
      </c>
      <c r="D71" s="8">
        <f t="shared" si="25"/>
        <v>7.7777777777777779E-2</v>
      </c>
      <c r="E71" s="10">
        <f t="shared" si="17"/>
        <v>1.9938818841613477</v>
      </c>
      <c r="F71" s="9">
        <f t="shared" si="26"/>
        <v>-0.14903575357845472</v>
      </c>
      <c r="G71" s="9">
        <f t="shared" si="27"/>
        <v>2.3909990354704518</v>
      </c>
      <c r="H71" s="12">
        <f t="shared" si="28"/>
        <v>-17.987260658507328</v>
      </c>
      <c r="I71" s="10">
        <f t="shared" si="18"/>
        <v>1.9916535446832291</v>
      </c>
      <c r="J71" s="10">
        <f t="shared" si="19"/>
        <v>-0.19652309737555845</v>
      </c>
      <c r="K71" s="10">
        <f t="shared" si="20"/>
        <v>-2.9458029201060523</v>
      </c>
      <c r="L71" s="8">
        <f t="shared" si="21"/>
        <v>-10.412228716567162</v>
      </c>
      <c r="M71" s="10">
        <f t="shared" si="29"/>
        <v>1.9978862187883721</v>
      </c>
      <c r="N71" s="10">
        <f t="shared" si="30"/>
        <v>-9.8674004571160018E-2</v>
      </c>
      <c r="O71" s="10">
        <f t="shared" si="31"/>
        <v>-3.3279390211309208</v>
      </c>
      <c r="P71" s="8">
        <f t="shared" si="32"/>
        <v>-19.940741204700558</v>
      </c>
    </row>
    <row r="72" spans="1:16">
      <c r="A72" s="4"/>
      <c r="B72">
        <v>68</v>
      </c>
      <c r="C72">
        <v>8</v>
      </c>
      <c r="D72" s="8">
        <f t="shared" si="25"/>
        <v>8.8888888888888892E-2</v>
      </c>
      <c r="E72" s="10">
        <f t="shared" si="17"/>
        <v>1.9909007629068918</v>
      </c>
      <c r="F72" s="9">
        <f t="shared" si="26"/>
        <v>-0.19347117287143345</v>
      </c>
      <c r="G72" s="9">
        <f t="shared" si="27"/>
        <v>2.6988566509547129</v>
      </c>
      <c r="H72" s="12">
        <f t="shared" si="28"/>
        <v>-17.276293949819671</v>
      </c>
      <c r="I72" s="10">
        <f t="shared" si="18"/>
        <v>1.9877596545242089</v>
      </c>
      <c r="J72" s="10">
        <f t="shared" si="19"/>
        <v>-0.25053535103939234</v>
      </c>
      <c r="K72" s="10">
        <f t="shared" si="20"/>
        <v>-3.23854191850775</v>
      </c>
      <c r="L72" s="8">
        <f t="shared" si="21"/>
        <v>-7.6600977782674713</v>
      </c>
      <c r="M72" s="10">
        <f t="shared" si="29"/>
        <v>1.9964949111332313</v>
      </c>
      <c r="N72" s="10">
        <f t="shared" si="30"/>
        <v>-0.14203189283615919</v>
      </c>
      <c r="O72" s="10">
        <f t="shared" si="31"/>
        <v>-4.1309401360521072</v>
      </c>
      <c r="P72" s="8">
        <f t="shared" si="32"/>
        <v>-20.889617625171436</v>
      </c>
    </row>
    <row r="73" spans="1:16">
      <c r="A73" s="4"/>
      <c r="B73">
        <v>69</v>
      </c>
      <c r="C73">
        <v>9</v>
      </c>
      <c r="D73" s="8">
        <f t="shared" si="25"/>
        <v>0.1</v>
      </c>
      <c r="E73" s="10">
        <f t="shared" si="17"/>
        <v>1.9870978567577278</v>
      </c>
      <c r="F73" s="9">
        <f t="shared" si="26"/>
        <v>-0.24316711513419495</v>
      </c>
      <c r="G73" s="9">
        <f t="shared" si="27"/>
        <v>2.9935657081236453</v>
      </c>
      <c r="H73" s="12">
        <f t="shared" si="28"/>
        <v>-16.481158873615485</v>
      </c>
      <c r="I73" s="10">
        <f t="shared" si="18"/>
        <v>1.98288</v>
      </c>
      <c r="J73" s="10">
        <f t="shared" si="19"/>
        <v>-0.30939720937064463</v>
      </c>
      <c r="K73" s="10">
        <f t="shared" si="20"/>
        <v>-3.5016601066791928</v>
      </c>
      <c r="L73" s="8">
        <f t="shared" si="21"/>
        <v>-4.953835688939443</v>
      </c>
      <c r="M73" s="10">
        <f t="shared" si="29"/>
        <v>1.9945439999999999</v>
      </c>
      <c r="N73" s="10">
        <f t="shared" si="30"/>
        <v>-0.19492024190350613</v>
      </c>
      <c r="O73" s="10">
        <f t="shared" si="31"/>
        <v>-4.963603201217758</v>
      </c>
      <c r="P73" s="8">
        <f t="shared" si="32"/>
        <v>-21.456300827718952</v>
      </c>
    </row>
    <row r="74" spans="1:16">
      <c r="A74" s="4"/>
      <c r="B74">
        <v>70</v>
      </c>
      <c r="C74">
        <v>10</v>
      </c>
      <c r="D74" s="8">
        <f t="shared" si="25"/>
        <v>0.1111111111111111</v>
      </c>
      <c r="E74" s="10">
        <f t="shared" si="17"/>
        <v>1.9823834286574509</v>
      </c>
      <c r="F74" s="9">
        <f t="shared" si="26"/>
        <v>-0.29788146673145394</v>
      </c>
      <c r="G74" s="9">
        <f t="shared" si="27"/>
        <v>3.2736904140747711</v>
      </c>
      <c r="H74" s="12">
        <f t="shared" si="28"/>
        <v>-15.605729248059342</v>
      </c>
      <c r="I74" s="10">
        <f t="shared" si="18"/>
        <v>1.976934410404918</v>
      </c>
      <c r="J74" s="10">
        <f t="shared" si="19"/>
        <v>-0.37259867792889989</v>
      </c>
      <c r="K74" s="10">
        <f t="shared" si="20"/>
        <v>-3.7359580470590386</v>
      </c>
      <c r="L74" s="8">
        <f t="shared" si="21"/>
        <v>-2.2934424485830753</v>
      </c>
      <c r="M74" s="10">
        <f t="shared" si="29"/>
        <v>1.9919209177395882</v>
      </c>
      <c r="N74" s="10">
        <f t="shared" si="30"/>
        <v>-0.25759908597553577</v>
      </c>
      <c r="O74" s="10">
        <f t="shared" si="31"/>
        <v>-5.8114902954251715</v>
      </c>
      <c r="P74" s="8">
        <f t="shared" si="32"/>
        <v>-21.669727826941315</v>
      </c>
    </row>
    <row r="75" spans="1:16">
      <c r="A75" s="4"/>
      <c r="B75">
        <v>71</v>
      </c>
      <c r="C75">
        <v>11</v>
      </c>
      <c r="D75" s="8">
        <f t="shared" si="25"/>
        <v>0.12222222222222222</v>
      </c>
      <c r="E75" s="10">
        <f t="shared" si="17"/>
        <v>1.9766721823929765</v>
      </c>
      <c r="F75" s="9">
        <f t="shared" si="26"/>
        <v>-0.35734766484209562</v>
      </c>
      <c r="G75" s="9">
        <f t="shared" si="27"/>
        <v>3.5378660293987347</v>
      </c>
      <c r="H75" s="12">
        <f t="shared" si="28"/>
        <v>-14.654270078289073</v>
      </c>
      <c r="I75" s="10">
        <f t="shared" si="18"/>
        <v>1.9698514941827974</v>
      </c>
      <c r="J75" s="10">
        <f t="shared" si="19"/>
        <v>-0.43964373472416568</v>
      </c>
      <c r="K75" s="10">
        <f t="shared" si="20"/>
        <v>-3.9422363020859414</v>
      </c>
      <c r="L75" s="8">
        <f t="shared" si="21"/>
        <v>0.32108194280163077</v>
      </c>
      <c r="M75" s="10">
        <f t="shared" si="29"/>
        <v>1.9885110229449532</v>
      </c>
      <c r="N75" s="10">
        <f t="shared" si="30"/>
        <v>-0.33016701707741958</v>
      </c>
      <c r="O75" s="10">
        <f t="shared" si="31"/>
        <v>-6.661284284885773</v>
      </c>
      <c r="P75" s="8">
        <f t="shared" si="32"/>
        <v>-21.55804284251618</v>
      </c>
    </row>
    <row r="76" spans="1:16">
      <c r="A76" s="4"/>
      <c r="B76">
        <v>72</v>
      </c>
      <c r="C76">
        <v>12</v>
      </c>
      <c r="D76" s="8">
        <f t="shared" si="25"/>
        <v>0.13333333333333333</v>
      </c>
      <c r="E76" s="10">
        <f t="shared" si="17"/>
        <v>1.9698836781491156</v>
      </c>
      <c r="F76" s="9">
        <f t="shared" si="26"/>
        <v>-0.42127599612644667</v>
      </c>
      <c r="G76" s="9">
        <f t="shared" si="27"/>
        <v>3.7848055170525172</v>
      </c>
      <c r="H76" s="12">
        <f t="shared" si="28"/>
        <v>-13.631416777739457</v>
      </c>
      <c r="I76" s="10">
        <f t="shared" si="18"/>
        <v>1.9615683950617284</v>
      </c>
      <c r="J76" s="10">
        <f t="shared" si="19"/>
        <v>-0.51005033021687107</v>
      </c>
      <c r="K76" s="10">
        <f t="shared" si="20"/>
        <v>-4.121295434198557</v>
      </c>
      <c r="L76" s="8">
        <f t="shared" si="21"/>
        <v>2.8897374852146744</v>
      </c>
      <c r="M76" s="10">
        <f t="shared" si="29"/>
        <v>1.9841994037494286</v>
      </c>
      <c r="N76" s="10">
        <f t="shared" si="30"/>
        <v>-0.41257404488653576</v>
      </c>
      <c r="O76" s="10">
        <f t="shared" si="31"/>
        <v>-7.5007576902413744</v>
      </c>
      <c r="P76" s="8">
        <f t="shared" si="32"/>
        <v>-21.148597299200734</v>
      </c>
    </row>
    <row r="77" spans="1:16">
      <c r="A77" s="4"/>
      <c r="B77">
        <v>73</v>
      </c>
      <c r="C77">
        <v>13</v>
      </c>
      <c r="D77" s="8">
        <f t="shared" si="25"/>
        <v>0.14444444444444443</v>
      </c>
      <c r="E77" s="10">
        <f t="shared" si="17"/>
        <v>1.9619427244032699</v>
      </c>
      <c r="F77" s="9">
        <f t="shared" si="26"/>
        <v>-0.48935500818054295</v>
      </c>
      <c r="G77" s="9">
        <f t="shared" si="27"/>
        <v>4.0133058126745409</v>
      </c>
      <c r="H77" s="12">
        <f t="shared" si="28"/>
        <v>-12.542152584873916</v>
      </c>
      <c r="I77" s="10">
        <f t="shared" si="18"/>
        <v>1.9520305481887923</v>
      </c>
      <c r="J77" s="10">
        <f t="shared" si="19"/>
        <v>-0.58335038731786815</v>
      </c>
      <c r="K77" s="10">
        <f t="shared" si="20"/>
        <v>-4.2739360058355409</v>
      </c>
      <c r="L77" s="8">
        <f t="shared" si="21"/>
        <v>5.4125241786560512</v>
      </c>
      <c r="M77" s="10">
        <f t="shared" si="29"/>
        <v>1.9788725336016184</v>
      </c>
      <c r="N77" s="10">
        <f t="shared" si="30"/>
        <v>-0.50463409431312367</v>
      </c>
      <c r="O77" s="10">
        <f t="shared" si="31"/>
        <v>-8.3187415535804519</v>
      </c>
      <c r="P77" s="8">
        <f t="shared" si="32"/>
        <v>-20.467949826831639</v>
      </c>
    </row>
    <row r="78" spans="1:16">
      <c r="A78" s="4"/>
      <c r="B78">
        <v>74</v>
      </c>
      <c r="C78">
        <v>14</v>
      </c>
      <c r="D78" s="8">
        <f t="shared" si="25"/>
        <v>0.15555555555555556</v>
      </c>
      <c r="E78" s="10">
        <f t="shared" si="17"/>
        <v>1.9527797442509702</v>
      </c>
      <c r="F78" s="9">
        <f t="shared" si="26"/>
        <v>-0.56125302690093526</v>
      </c>
      <c r="G78" s="9">
        <f t="shared" si="27"/>
        <v>4.2222536857933033</v>
      </c>
      <c r="H78" s="12">
        <f t="shared" si="28"/>
        <v>-11.39178428534764</v>
      </c>
      <c r="I78" s="10">
        <f t="shared" si="18"/>
        <v>1.9411914362647968</v>
      </c>
      <c r="J78" s="10">
        <f t="shared" si="19"/>
        <v>-0.65908980138843132</v>
      </c>
      <c r="K78" s="10">
        <f t="shared" si="20"/>
        <v>-4.4009585794355477</v>
      </c>
      <c r="L78" s="8">
        <f t="shared" si="21"/>
        <v>7.8894420231257785</v>
      </c>
      <c r="M78" s="10">
        <f t="shared" si="29"/>
        <v>1.9724197837318203</v>
      </c>
      <c r="N78" s="10">
        <f t="shared" si="30"/>
        <v>-0.60603714083222648</v>
      </c>
      <c r="O78" s="10">
        <f t="shared" si="31"/>
        <v>-9.1050943054544344</v>
      </c>
      <c r="P78" s="8">
        <f t="shared" si="32"/>
        <v>-19.541866260325072</v>
      </c>
    </row>
    <row r="79" spans="1:16">
      <c r="A79" s="4"/>
      <c r="B79">
        <v>75</v>
      </c>
      <c r="C79">
        <v>15</v>
      </c>
      <c r="D79" s="8">
        <f t="shared" si="25"/>
        <v>0.16666666666666666</v>
      </c>
      <c r="E79" s="10">
        <f t="shared" si="17"/>
        <v>1.9423311143775628</v>
      </c>
      <c r="F79" s="9">
        <f t="shared" si="26"/>
        <v>-0.63661977236758127</v>
      </c>
      <c r="G79" s="9">
        <f t="shared" si="27"/>
        <v>4.4106311633743367</v>
      </c>
      <c r="H79" s="12">
        <f t="shared" si="28"/>
        <v>-10.185916357881304</v>
      </c>
      <c r="I79" s="10">
        <f t="shared" si="18"/>
        <v>1.9290123456790125</v>
      </c>
      <c r="J79" s="10">
        <f t="shared" si="19"/>
        <v>-0.73682844024025607</v>
      </c>
      <c r="K79" s="10">
        <f t="shared" si="20"/>
        <v>-4.5031637174372339</v>
      </c>
      <c r="L79" s="8">
        <f t="shared" si="21"/>
        <v>10.320491018623839</v>
      </c>
      <c r="M79" s="10">
        <f t="shared" si="29"/>
        <v>1.9647347965249202</v>
      </c>
      <c r="N79" s="10">
        <f t="shared" si="30"/>
        <v>-0.7163609835669158</v>
      </c>
      <c r="O79" s="10">
        <f t="shared" si="31"/>
        <v>-9.8506706318939496</v>
      </c>
      <c r="P79" s="8">
        <f t="shared" si="32"/>
        <v>-18.39531963967675</v>
      </c>
    </row>
    <row r="80" spans="1:16">
      <c r="A80" s="4"/>
      <c r="B80">
        <v>76</v>
      </c>
      <c r="C80">
        <v>16</v>
      </c>
      <c r="D80" s="8">
        <f t="shared" si="25"/>
        <v>0.17777777777777778</v>
      </c>
      <c r="E80" s="10">
        <f t="shared" si="17"/>
        <v>1.930539475024601</v>
      </c>
      <c r="F80" s="9">
        <f t="shared" si="26"/>
        <v>-0.71508806537240666</v>
      </c>
      <c r="G80" s="9">
        <f t="shared" si="27"/>
        <v>4.577520489282505</v>
      </c>
      <c r="H80" s="12">
        <f t="shared" si="28"/>
        <v>-8.9304236698040995</v>
      </c>
      <c r="I80" s="10">
        <f t="shared" si="18"/>
        <v>1.9154621226439059</v>
      </c>
      <c r="J80" s="10">
        <f t="shared" si="19"/>
        <v>-0.81614014413546232</v>
      </c>
      <c r="K80" s="10">
        <f t="shared" si="20"/>
        <v>-4.5813519822792568</v>
      </c>
      <c r="L80" s="8">
        <f t="shared" si="21"/>
        <v>12.705671165150235</v>
      </c>
      <c r="M80" s="10">
        <f t="shared" si="29"/>
        <v>1.9557167240147282</v>
      </c>
      <c r="N80" s="10">
        <f t="shared" si="30"/>
        <v>-0.83508265612280397</v>
      </c>
      <c r="O80" s="10">
        <f t="shared" si="31"/>
        <v>-10.547290341425128</v>
      </c>
      <c r="P80" s="8">
        <f t="shared" si="32"/>
        <v>-17.052490209961828</v>
      </c>
    </row>
    <row r="81" spans="1:16">
      <c r="A81" s="4"/>
      <c r="B81">
        <v>77</v>
      </c>
      <c r="C81">
        <v>17</v>
      </c>
      <c r="D81" s="8">
        <f t="shared" si="25"/>
        <v>0.18888888888888888</v>
      </c>
      <c r="E81" s="10">
        <f t="shared" si="17"/>
        <v>1.9173540094408246</v>
      </c>
      <c r="F81" s="9">
        <f t="shared" si="26"/>
        <v>-0.7962756162794965</v>
      </c>
      <c r="G81" s="9">
        <f t="shared" si="27"/>
        <v>4.7221085954976383</v>
      </c>
      <c r="H81" s="12">
        <f t="shared" si="28"/>
        <v>-7.6314228552906602</v>
      </c>
      <c r="I81" s="10">
        <f t="shared" si="18"/>
        <v>1.9005169293298785</v>
      </c>
      <c r="J81" s="10">
        <f t="shared" si="19"/>
        <v>-0.89661272578659068</v>
      </c>
      <c r="K81" s="10">
        <f t="shared" si="20"/>
        <v>-4.6363239364002666</v>
      </c>
      <c r="L81" s="8">
        <f t="shared" si="21"/>
        <v>15.044982462704976</v>
      </c>
      <c r="M81" s="10">
        <f t="shared" si="29"/>
        <v>1.9452713357146991</v>
      </c>
      <c r="N81" s="10">
        <f t="shared" si="30"/>
        <v>-0.9615894751738413</v>
      </c>
      <c r="O81" s="10">
        <f t="shared" si="31"/>
        <v>-11.187707232085867</v>
      </c>
      <c r="P81" s="8">
        <f t="shared" si="32"/>
        <v>-15.536765421334998</v>
      </c>
    </row>
    <row r="82" spans="1:16">
      <c r="A82" s="4"/>
      <c r="B82">
        <v>78</v>
      </c>
      <c r="C82">
        <v>18</v>
      </c>
      <c r="D82" s="8">
        <f t="shared" si="25"/>
        <v>0.2</v>
      </c>
      <c r="E82" s="10">
        <f t="shared" si="17"/>
        <v>1.9027306914562627</v>
      </c>
      <c r="F82" s="9">
        <f t="shared" si="26"/>
        <v>-0.87978688750177636</v>
      </c>
      <c r="G82" s="9">
        <f t="shared" si="27"/>
        <v>4.8436910633002048</v>
      </c>
      <c r="H82" s="12">
        <f t="shared" si="28"/>
        <v>-6.2952425157341834</v>
      </c>
      <c r="I82" s="10">
        <f t="shared" si="18"/>
        <v>1.8841599999999998</v>
      </c>
      <c r="J82" s="10">
        <f t="shared" si="19"/>
        <v>-0.9778479703566052</v>
      </c>
      <c r="K82" s="10">
        <f t="shared" si="20"/>
        <v>-4.6688801422389234</v>
      </c>
      <c r="L82" s="8">
        <f t="shared" si="21"/>
        <v>17.338424911288048</v>
      </c>
      <c r="M82" s="10">
        <f t="shared" si="29"/>
        <v>1.9333119999999999</v>
      </c>
      <c r="N82" s="10">
        <f t="shared" si="30"/>
        <v>-1.095189726799398</v>
      </c>
      <c r="O82" s="10">
        <f t="shared" si="31"/>
        <v>-11.765577958442094</v>
      </c>
      <c r="P82" s="8">
        <f t="shared" si="32"/>
        <v>-13.870739929030421</v>
      </c>
    </row>
    <row r="83" spans="1:16">
      <c r="A83" s="4"/>
      <c r="B83">
        <v>79</v>
      </c>
      <c r="C83">
        <v>19</v>
      </c>
      <c r="D83" s="8">
        <f t="shared" si="25"/>
        <v>0.21111111111111111</v>
      </c>
      <c r="E83" s="10">
        <f t="shared" si="17"/>
        <v>1.8866324999733086</v>
      </c>
      <c r="F83" s="9">
        <f t="shared" si="26"/>
        <v>-0.96521502052037433</v>
      </c>
      <c r="G83" s="9">
        <f t="shared" si="27"/>
        <v>4.9416755551284952</v>
      </c>
      <c r="H83" s="12">
        <f t="shared" si="28"/>
        <v>-4.9283923874366149</v>
      </c>
      <c r="I83" s="10">
        <f t="shared" si="18"/>
        <v>1.8663813971447443</v>
      </c>
      <c r="J83" s="10">
        <f t="shared" si="19"/>
        <v>-1.0594616354588908</v>
      </c>
      <c r="K83" s="10">
        <f t="shared" si="20"/>
        <v>-4.6798211622338828</v>
      </c>
      <c r="L83" s="8">
        <f t="shared" si="21"/>
        <v>19.585998510899461</v>
      </c>
      <c r="M83" s="10">
        <f t="shared" si="29"/>
        <v>1.9197605432558731</v>
      </c>
      <c r="N83" s="10">
        <f t="shared" si="30"/>
        <v>-1.2351229905726302</v>
      </c>
      <c r="O83" s="10">
        <f t="shared" si="31"/>
        <v>-12.275430898604045</v>
      </c>
      <c r="P83" s="8">
        <f t="shared" si="32"/>
        <v>-12.076215593361871</v>
      </c>
    </row>
    <row r="84" spans="1:16">
      <c r="A84" s="4"/>
      <c r="B84">
        <v>80</v>
      </c>
      <c r="C84">
        <v>20</v>
      </c>
      <c r="D84" s="8">
        <f t="shared" si="25"/>
        <v>0.22222222222222221</v>
      </c>
      <c r="E84" s="10">
        <f t="shared" si="17"/>
        <v>1.8690295993297861</v>
      </c>
      <c r="F84" s="9">
        <f t="shared" si="26"/>
        <v>-1.0521438180584297</v>
      </c>
      <c r="G84" s="9">
        <f t="shared" si="27"/>
        <v>5.0155847003876897</v>
      </c>
      <c r="H84" s="12">
        <f t="shared" si="28"/>
        <v>-3.5375316268277301</v>
      </c>
      <c r="I84" s="10">
        <f t="shared" si="18"/>
        <v>1.8471777676167251</v>
      </c>
      <c r="J84" s="10">
        <f t="shared" si="19"/>
        <v>-1.1410834511572558</v>
      </c>
      <c r="K84" s="10">
        <f t="shared" si="20"/>
        <v>-4.6699475588237975</v>
      </c>
      <c r="L84" s="8">
        <f t="shared" si="21"/>
        <v>21.787703261539214</v>
      </c>
      <c r="M84" s="10">
        <f t="shared" si="29"/>
        <v>1.9045479910072596</v>
      </c>
      <c r="N84" s="10">
        <f t="shared" si="30"/>
        <v>-1.3805701014001373</v>
      </c>
      <c r="O84" s="10">
        <f t="shared" si="31"/>
        <v>-12.712635021242566</v>
      </c>
      <c r="P84" s="8">
        <f t="shared" si="32"/>
        <v>-10.174201479722443</v>
      </c>
    </row>
    <row r="85" spans="1:16">
      <c r="A85" s="4"/>
      <c r="B85">
        <v>81</v>
      </c>
      <c r="C85">
        <v>21</v>
      </c>
      <c r="D85" s="8">
        <f t="shared" si="25"/>
        <v>0.23333333333333334</v>
      </c>
      <c r="E85" s="10">
        <f t="shared" si="17"/>
        <v>1.8498994846552961</v>
      </c>
      <c r="F85" s="9">
        <f t="shared" si="26"/>
        <v>-1.1401497717523896</v>
      </c>
      <c r="G85" s="9">
        <f t="shared" si="27"/>
        <v>5.0650584211514058</v>
      </c>
      <c r="H85" s="12">
        <f t="shared" si="28"/>
        <v>-2.1294363677243724</v>
      </c>
      <c r="I85" s="10">
        <f t="shared" si="18"/>
        <v>1.826552098765432</v>
      </c>
      <c r="J85" s="10">
        <f t="shared" si="19"/>
        <v>-1.222357119965932</v>
      </c>
      <c r="K85" s="10">
        <f t="shared" si="20"/>
        <v>-4.6400598944473259</v>
      </c>
      <c r="L85" s="8">
        <f t="shared" si="21"/>
        <v>23.943539163207305</v>
      </c>
      <c r="M85" s="10">
        <f t="shared" si="29"/>
        <v>1.8876151952446274</v>
      </c>
      <c r="N85" s="10">
        <f t="shared" si="30"/>
        <v>-1.5306627491128939</v>
      </c>
      <c r="O85" s="10">
        <f t="shared" si="31"/>
        <v>-13.073368752605338</v>
      </c>
      <c r="P85" s="8">
        <f t="shared" si="32"/>
        <v>-8.1849138585848848</v>
      </c>
    </row>
    <row r="86" spans="1:16">
      <c r="A86" s="4"/>
      <c r="B86">
        <v>82</v>
      </c>
      <c r="C86">
        <v>22</v>
      </c>
      <c r="D86" s="8">
        <f t="shared" si="25"/>
        <v>0.24444444444444444</v>
      </c>
      <c r="E86" s="10">
        <f t="shared" si="17"/>
        <v>1.829227091512684</v>
      </c>
      <c r="F86" s="9">
        <f t="shared" si="26"/>
        <v>-1.228804125442184</v>
      </c>
      <c r="G86" s="9">
        <f t="shared" si="27"/>
        <v>5.0898556864251647</v>
      </c>
      <c r="H86" s="12">
        <f t="shared" si="28"/>
        <v>-0.71096670868766065</v>
      </c>
      <c r="I86" s="10">
        <f t="shared" si="18"/>
        <v>1.8045134745719658</v>
      </c>
      <c r="J86" s="10">
        <f t="shared" si="19"/>
        <v>-1.3029403168495701</v>
      </c>
      <c r="K86" s="10">
        <f t="shared" si="20"/>
        <v>-4.5909587315431226</v>
      </c>
      <c r="L86" s="8">
        <f t="shared" si="21"/>
        <v>26.053506215903738</v>
      </c>
      <c r="M86" s="10">
        <f t="shared" si="29"/>
        <v>1.8689133521609695</v>
      </c>
      <c r="N86" s="10">
        <f t="shared" si="30"/>
        <v>-1.6844927158084808</v>
      </c>
      <c r="O86" s="10">
        <f t="shared" si="31"/>
        <v>-13.354588843533215</v>
      </c>
      <c r="P86" s="8">
        <f t="shared" si="32"/>
        <v>-6.1277762055013882</v>
      </c>
    </row>
    <row r="87" spans="1:16">
      <c r="A87" s="4"/>
      <c r="B87">
        <v>83</v>
      </c>
      <c r="C87">
        <v>23</v>
      </c>
      <c r="D87" s="8">
        <f t="shared" si="25"/>
        <v>0.25555555555555554</v>
      </c>
      <c r="E87" s="10">
        <f t="shared" si="17"/>
        <v>1.8070048692904617</v>
      </c>
      <c r="F87" s="9">
        <f t="shared" si="26"/>
        <v>-1.3176749640281411</v>
      </c>
      <c r="G87" s="9">
        <f t="shared" si="27"/>
        <v>5.0898556864251647</v>
      </c>
      <c r="H87" s="12">
        <f t="shared" si="28"/>
        <v>0.71096670868765355</v>
      </c>
      <c r="I87" s="10">
        <f t="shared" si="18"/>
        <v>1.7810768317837729</v>
      </c>
      <c r="J87" s="10">
        <f t="shared" si="19"/>
        <v>-1.3825046892232467</v>
      </c>
      <c r="K87" s="10">
        <f t="shared" si="20"/>
        <v>-4.5234446325498405</v>
      </c>
      <c r="L87" s="8">
        <f t="shared" si="21"/>
        <v>28.117604419628506</v>
      </c>
      <c r="M87" s="10">
        <f t="shared" si="29"/>
        <v>1.8484044145149174</v>
      </c>
      <c r="N87" s="10">
        <f t="shared" si="30"/>
        <v>-1.8411207509445875</v>
      </c>
      <c r="O87" s="10">
        <f t="shared" si="31"/>
        <v>-13.55399923647642</v>
      </c>
      <c r="P87" s="8">
        <f t="shared" si="32"/>
        <v>-4.021419201103698</v>
      </c>
    </row>
    <row r="88" spans="1:16">
      <c r="A88" s="4"/>
      <c r="B88">
        <v>84</v>
      </c>
      <c r="C88">
        <v>24</v>
      </c>
      <c r="D88" s="8">
        <f t="shared" si="25"/>
        <v>0.26666666666666666</v>
      </c>
      <c r="E88" s="10">
        <f t="shared" si="17"/>
        <v>1.7832328179886296</v>
      </c>
      <c r="F88" s="9">
        <f t="shared" si="26"/>
        <v>-1.4063293177179359</v>
      </c>
      <c r="G88" s="9">
        <f t="shared" si="27"/>
        <v>5.0650584211514067</v>
      </c>
      <c r="H88" s="12">
        <f t="shared" si="28"/>
        <v>2.1294363677243697</v>
      </c>
      <c r="I88" s="10">
        <f t="shared" si="18"/>
        <v>1.7562627160493827</v>
      </c>
      <c r="J88" s="10">
        <f t="shared" si="19"/>
        <v>-1.4607358569524593</v>
      </c>
      <c r="K88" s="10">
        <f t="shared" si="20"/>
        <v>-4.4383181599061379</v>
      </c>
      <c r="L88" s="8">
        <f t="shared" si="21"/>
        <v>30.135833774381609</v>
      </c>
      <c r="M88" s="10">
        <f t="shared" si="29"/>
        <v>1.8260614028349338</v>
      </c>
      <c r="N88" s="10">
        <f t="shared" si="30"/>
        <v>-1.9995850841838105</v>
      </c>
      <c r="O88" s="10">
        <f t="shared" si="31"/>
        <v>-13.670019932510908</v>
      </c>
      <c r="P88" s="8">
        <f t="shared" si="32"/>
        <v>-1.8836807311029125</v>
      </c>
    </row>
    <row r="89" spans="1:16">
      <c r="A89" s="4"/>
      <c r="B89">
        <v>85</v>
      </c>
      <c r="C89">
        <v>25</v>
      </c>
      <c r="D89" s="8">
        <f t="shared" si="25"/>
        <v>0.27777777777777779</v>
      </c>
      <c r="E89" s="10">
        <f t="shared" si="17"/>
        <v>1.7579184882186749</v>
      </c>
      <c r="F89" s="9">
        <f t="shared" si="26"/>
        <v>-1.4943352714118958</v>
      </c>
      <c r="G89" s="9">
        <f t="shared" si="27"/>
        <v>5.0155847003876897</v>
      </c>
      <c r="H89" s="12">
        <f t="shared" si="28"/>
        <v>3.5375316268277279</v>
      </c>
      <c r="I89" s="10">
        <f t="shared" si="18"/>
        <v>1.7300970380531424</v>
      </c>
      <c r="J89" s="10">
        <f t="shared" si="19"/>
        <v>-1.537333412353127</v>
      </c>
      <c r="K89" s="10">
        <f t="shared" si="20"/>
        <v>-4.3363798760506702</v>
      </c>
      <c r="L89" s="8">
        <f t="shared" si="21"/>
        <v>32.108194280163048</v>
      </c>
      <c r="M89" s="10">
        <f t="shared" si="29"/>
        <v>1.8018686196795337</v>
      </c>
      <c r="N89" s="10">
        <f t="shared" si="30"/>
        <v>-2.1589095759897305</v>
      </c>
      <c r="O89" s="10">
        <f t="shared" si="31"/>
        <v>-13.701755858354556</v>
      </c>
      <c r="P89" s="8">
        <f t="shared" si="32"/>
        <v>0.26839411371020089</v>
      </c>
    </row>
    <row r="90" spans="1:16">
      <c r="A90" s="4"/>
      <c r="B90">
        <v>86</v>
      </c>
      <c r="C90">
        <v>26</v>
      </c>
      <c r="D90" s="8">
        <f t="shared" si="25"/>
        <v>0.28888888888888886</v>
      </c>
      <c r="E90" s="10">
        <f t="shared" si="17"/>
        <v>1.7310769444177532</v>
      </c>
      <c r="F90" s="9">
        <f t="shared" si="26"/>
        <v>-1.5812640689499511</v>
      </c>
      <c r="G90" s="9">
        <f t="shared" si="27"/>
        <v>4.9416755551284952</v>
      </c>
      <c r="H90" s="12">
        <f t="shared" si="28"/>
        <v>4.9283923874366131</v>
      </c>
      <c r="I90" s="10">
        <f t="shared" si="18"/>
        <v>1.7026108296499518</v>
      </c>
      <c r="J90" s="10">
        <f t="shared" si="19"/>
        <v>-1.6120109201915924</v>
      </c>
      <c r="K90" s="10">
        <f t="shared" si="20"/>
        <v>-4.2184303434220922</v>
      </c>
      <c r="L90" s="8">
        <f t="shared" si="21"/>
        <v>34.034685936972828</v>
      </c>
      <c r="M90" s="10">
        <f t="shared" si="29"/>
        <v>1.775821771168494</v>
      </c>
      <c r="N90" s="10">
        <f t="shared" si="30"/>
        <v>-2.3181115059742807</v>
      </c>
      <c r="O90" s="10">
        <f t="shared" si="31"/>
        <v>-13.648965733383482</v>
      </c>
      <c r="P90" s="8">
        <f t="shared" si="32"/>
        <v>2.4185530374654376</v>
      </c>
    </row>
    <row r="91" spans="1:16">
      <c r="A91" s="4"/>
      <c r="B91">
        <v>87</v>
      </c>
      <c r="C91">
        <v>27</v>
      </c>
      <c r="D91" s="8">
        <f t="shared" si="25"/>
        <v>0.3</v>
      </c>
      <c r="E91" s="10">
        <f t="shared" si="17"/>
        <v>1.7027306914562628</v>
      </c>
      <c r="F91" s="9">
        <f t="shared" si="26"/>
        <v>-1.6666922019685493</v>
      </c>
      <c r="G91" s="9">
        <f t="shared" si="27"/>
        <v>4.8436910633002057</v>
      </c>
      <c r="H91" s="12">
        <f t="shared" si="28"/>
        <v>6.2952425157341807</v>
      </c>
      <c r="I91" s="10">
        <f t="shared" si="18"/>
        <v>1.6738399999999998</v>
      </c>
      <c r="J91" s="10">
        <f t="shared" si="19"/>
        <v>-1.6844959176846204</v>
      </c>
      <c r="K91" s="10">
        <f t="shared" si="20"/>
        <v>-4.0852701244590595</v>
      </c>
      <c r="L91" s="8">
        <f t="shared" si="21"/>
        <v>35.915308744810957</v>
      </c>
      <c r="M91" s="10">
        <f t="shared" si="29"/>
        <v>1.7479279999999999</v>
      </c>
      <c r="N91" s="10">
        <f t="shared" si="30"/>
        <v>-2.476208998996392</v>
      </c>
      <c r="O91" s="10">
        <f t="shared" si="31"/>
        <v>-13.51203093664833</v>
      </c>
      <c r="P91" s="8">
        <f t="shared" si="32"/>
        <v>4.5513365392130876</v>
      </c>
    </row>
    <row r="92" spans="1:16">
      <c r="A92" s="4"/>
      <c r="B92">
        <v>88</v>
      </c>
      <c r="C92">
        <v>28</v>
      </c>
      <c r="D92" s="8">
        <f t="shared" si="25"/>
        <v>0.31111111111111112</v>
      </c>
      <c r="E92" s="10">
        <f t="shared" si="17"/>
        <v>1.6729095649963801</v>
      </c>
      <c r="F92" s="9">
        <f t="shared" si="26"/>
        <v>-1.7502034731908287</v>
      </c>
      <c r="G92" s="9">
        <f t="shared" si="27"/>
        <v>4.7221085954976392</v>
      </c>
      <c r="H92" s="12">
        <f t="shared" si="28"/>
        <v>7.6314228552906576</v>
      </c>
      <c r="I92" s="10">
        <f t="shared" si="18"/>
        <v>1.6438250917035007</v>
      </c>
      <c r="J92" s="10">
        <f t="shared" si="19"/>
        <v>-1.7545299144993971</v>
      </c>
      <c r="K92" s="10">
        <f t="shared" si="20"/>
        <v>-3.9376997816002266</v>
      </c>
      <c r="L92" s="8">
        <f t="shared" si="21"/>
        <v>37.750062703677415</v>
      </c>
      <c r="M92" s="10">
        <f t="shared" si="29"/>
        <v>1.7182058341686932</v>
      </c>
      <c r="N92" s="10">
        <f t="shared" si="30"/>
        <v>-2.6322280890119343</v>
      </c>
      <c r="O92" s="10">
        <f t="shared" si="31"/>
        <v>-13.291924373890543</v>
      </c>
      <c r="P92" s="8">
        <f t="shared" si="32"/>
        <v>6.6520779129239997</v>
      </c>
    </row>
    <row r="93" spans="1:16">
      <c r="A93" s="4"/>
      <c r="B93">
        <v>89</v>
      </c>
      <c r="C93">
        <v>29</v>
      </c>
      <c r="D93" s="8">
        <f t="shared" si="25"/>
        <v>0.32222222222222224</v>
      </c>
      <c r="E93" s="10">
        <f t="shared" si="17"/>
        <v>1.641650586135712</v>
      </c>
      <c r="F93" s="9">
        <f t="shared" si="26"/>
        <v>-1.831391024097919</v>
      </c>
      <c r="G93" s="9">
        <f t="shared" si="27"/>
        <v>4.5775204892825041</v>
      </c>
      <c r="H93" s="12">
        <f t="shared" si="28"/>
        <v>8.9304236698040995</v>
      </c>
      <c r="I93" s="10">
        <f t="shared" si="18"/>
        <v>1.6126110369354265</v>
      </c>
      <c r="J93" s="10">
        <f t="shared" si="19"/>
        <v>-1.8218683927535322</v>
      </c>
      <c r="K93" s="10">
        <f t="shared" si="20"/>
        <v>-3.7765198772842523</v>
      </c>
      <c r="L93" s="8">
        <f t="shared" si="21"/>
        <v>39.538947813572214</v>
      </c>
      <c r="M93" s="10">
        <f t="shared" si="29"/>
        <v>1.6866850555995658</v>
      </c>
      <c r="N93" s="10">
        <f t="shared" si="30"/>
        <v>-2.7852094206749363</v>
      </c>
      <c r="O93" s="10">
        <f t="shared" si="31"/>
        <v>-12.990179344558587</v>
      </c>
      <c r="P93" s="8">
        <f t="shared" si="32"/>
        <v>8.7069032474893948</v>
      </c>
    </row>
    <row r="94" spans="1:16">
      <c r="A94" s="4"/>
      <c r="B94">
        <v>90</v>
      </c>
      <c r="C94">
        <v>30</v>
      </c>
      <c r="D94" s="8">
        <f t="shared" si="25"/>
        <v>0.33333333333333331</v>
      </c>
      <c r="E94" s="10">
        <f t="shared" si="17"/>
        <v>1.6089977810442293</v>
      </c>
      <c r="F94" s="9">
        <f t="shared" si="26"/>
        <v>-1.9098593171027438</v>
      </c>
      <c r="G94" s="9">
        <f t="shared" si="27"/>
        <v>4.4106311633743367</v>
      </c>
      <c r="H94" s="12">
        <f t="shared" si="28"/>
        <v>10.185916357881297</v>
      </c>
      <c r="I94" s="10">
        <f t="shared" si="18"/>
        <v>1.580246913580247</v>
      </c>
      <c r="J94" s="10">
        <f t="shared" si="19"/>
        <v>-1.8862808070150552</v>
      </c>
      <c r="K94" s="10">
        <f t="shared" si="20"/>
        <v>-3.6025309739497877</v>
      </c>
      <c r="L94" s="8">
        <f t="shared" si="21"/>
        <v>41.281964074495356</v>
      </c>
      <c r="M94" s="10">
        <f t="shared" si="29"/>
        <v>1.6534064929126659</v>
      </c>
      <c r="N94" s="10">
        <f t="shared" si="30"/>
        <v>-2.9342145886900863</v>
      </c>
      <c r="O94" s="10">
        <f t="shared" si="31"/>
        <v>-12.608858408824251</v>
      </c>
      <c r="P94" s="8">
        <f t="shared" si="32"/>
        <v>10.702731426721028</v>
      </c>
    </row>
    <row r="95" spans="1:16">
      <c r="A95" s="4"/>
      <c r="B95">
        <v>91</v>
      </c>
      <c r="C95">
        <v>31</v>
      </c>
      <c r="D95" s="8">
        <f t="shared" si="25"/>
        <v>0.34444444444444444</v>
      </c>
      <c r="E95" s="10">
        <f t="shared" si="17"/>
        <v>1.5750019664731925</v>
      </c>
      <c r="F95" s="9">
        <f t="shared" si="26"/>
        <v>-1.98522606256939</v>
      </c>
      <c r="G95" s="9">
        <f t="shared" si="27"/>
        <v>4.2222536857933033</v>
      </c>
      <c r="H95" s="12">
        <f t="shared" si="28"/>
        <v>11.391784285347637</v>
      </c>
      <c r="I95" s="10">
        <f t="shared" si="18"/>
        <v>1.5467857013666613</v>
      </c>
      <c r="J95" s="10">
        <f t="shared" si="19"/>
        <v>-1.947550584302423</v>
      </c>
      <c r="K95" s="10">
        <f t="shared" si="20"/>
        <v>-3.4165336340354933</v>
      </c>
      <c r="L95" s="8">
        <f t="shared" si="21"/>
        <v>42.979111486446833</v>
      </c>
      <c r="M95" s="10">
        <f t="shared" si="29"/>
        <v>1.6184217425335603</v>
      </c>
      <c r="N95" s="10">
        <f t="shared" si="30"/>
        <v>-3.0783321149165341</v>
      </c>
      <c r="O95" s="10">
        <f t="shared" si="31"/>
        <v>-12.150522254599004</v>
      </c>
      <c r="P95" s="8">
        <f t="shared" si="32"/>
        <v>12.627274129351218</v>
      </c>
    </row>
    <row r="96" spans="1:16">
      <c r="A96" s="4"/>
      <c r="B96">
        <v>92</v>
      </c>
      <c r="C96">
        <v>32</v>
      </c>
      <c r="D96" s="8">
        <f t="shared" si="25"/>
        <v>0.35555555555555557</v>
      </c>
      <c r="E96" s="10">
        <f t="shared" si="17"/>
        <v>1.5397205021810476</v>
      </c>
      <c r="F96" s="9">
        <f t="shared" si="26"/>
        <v>-2.0571240812897824</v>
      </c>
      <c r="G96" s="9">
        <f t="shared" si="27"/>
        <v>4.0133058126745409</v>
      </c>
      <c r="H96" s="12">
        <f t="shared" si="28"/>
        <v>12.542152584873916</v>
      </c>
      <c r="I96" s="10">
        <f t="shared" si="18"/>
        <v>1.512284038002337</v>
      </c>
      <c r="J96" s="10">
        <f t="shared" si="19"/>
        <v>-2.0054751240845112</v>
      </c>
      <c r="K96" s="10">
        <f t="shared" si="20"/>
        <v>-3.2193284199800192</v>
      </c>
      <c r="L96" s="8">
        <f t="shared" si="21"/>
        <v>44.630390049426637</v>
      </c>
      <c r="M96" s="10">
        <f t="shared" si="29"/>
        <v>1.581792822364519</v>
      </c>
      <c r="N96" s="10">
        <f t="shared" si="30"/>
        <v>-3.2166830632229599</v>
      </c>
      <c r="O96" s="10">
        <f t="shared" si="31"/>
        <v>-11.61819856455009</v>
      </c>
      <c r="P96" s="8">
        <f t="shared" si="32"/>
        <v>14.4690358290328</v>
      </c>
    </row>
    <row r="97" spans="1:16">
      <c r="A97" s="4"/>
      <c r="B97">
        <v>93</v>
      </c>
      <c r="C97">
        <v>33</v>
      </c>
      <c r="D97" s="8">
        <f t="shared" si="25"/>
        <v>0.36666666666666664</v>
      </c>
      <c r="E97" s="10">
        <f t="shared" si="17"/>
        <v>1.503217011482449</v>
      </c>
      <c r="F97" s="9">
        <f t="shared" si="26"/>
        <v>-2.1252030933438784</v>
      </c>
      <c r="G97" s="9">
        <f t="shared" si="27"/>
        <v>3.784805517052519</v>
      </c>
      <c r="H97" s="12">
        <f t="shared" si="28"/>
        <v>13.631416777739449</v>
      </c>
      <c r="I97" s="10">
        <f t="shared" si="18"/>
        <v>1.4768019753086421</v>
      </c>
      <c r="J97" s="10">
        <f t="shared" si="19"/>
        <v>-2.0598657982806161</v>
      </c>
      <c r="K97" s="10">
        <f t="shared" si="20"/>
        <v>-3.0117158942220246</v>
      </c>
      <c r="L97" s="8">
        <f t="shared" si="21"/>
        <v>46.235799763434798</v>
      </c>
      <c r="M97" s="10">
        <f t="shared" si="29"/>
        <v>1.5435917622313673</v>
      </c>
      <c r="N97" s="10">
        <f t="shared" si="30"/>
        <v>-3.3484262920939343</v>
      </c>
      <c r="O97" s="10">
        <f t="shared" si="31"/>
        <v>-11.015350883117053</v>
      </c>
      <c r="P97" s="8">
        <f t="shared" si="32"/>
        <v>16.217313794339013</v>
      </c>
    </row>
    <row r="98" spans="1:16">
      <c r="A98" s="4"/>
      <c r="B98">
        <v>94</v>
      </c>
      <c r="C98">
        <v>34</v>
      </c>
      <c r="D98" s="8">
        <f t="shared" si="25"/>
        <v>0.37777777777777777</v>
      </c>
      <c r="E98" s="10">
        <f t="shared" si="17"/>
        <v>1.4655610712818654</v>
      </c>
      <c r="F98" s="9">
        <f t="shared" si="26"/>
        <v>-2.1891314246282296</v>
      </c>
      <c r="G98" s="9">
        <f t="shared" si="27"/>
        <v>3.5378660293987361</v>
      </c>
      <c r="H98" s="12">
        <f t="shared" si="28"/>
        <v>14.65427007828907</v>
      </c>
      <c r="I98" s="10">
        <f t="shared" si="18"/>
        <v>1.4404027353553828</v>
      </c>
      <c r="J98" s="10">
        <f t="shared" si="19"/>
        <v>-2.1105479512604601</v>
      </c>
      <c r="K98" s="10">
        <f t="shared" si="20"/>
        <v>-2.7944966192001606</v>
      </c>
      <c r="L98" s="8">
        <f t="shared" si="21"/>
        <v>47.795340628471294</v>
      </c>
      <c r="M98" s="10">
        <f t="shared" si="29"/>
        <v>1.5039001353209689</v>
      </c>
      <c r="N98" s="10">
        <f t="shared" si="30"/>
        <v>-3.4727633449875834</v>
      </c>
      <c r="O98" s="10">
        <f t="shared" si="31"/>
        <v>-10.345847483527715</v>
      </c>
      <c r="P98" s="8">
        <f t="shared" si="32"/>
        <v>17.862198088763606</v>
      </c>
    </row>
    <row r="99" spans="1:16">
      <c r="A99" s="4"/>
      <c r="B99">
        <v>95</v>
      </c>
      <c r="C99">
        <v>35</v>
      </c>
      <c r="D99" s="8">
        <f t="shared" si="25"/>
        <v>0.3888888888888889</v>
      </c>
      <c r="E99" s="10">
        <f t="shared" si="17"/>
        <v>1.4268278731018955</v>
      </c>
      <c r="F99" s="9">
        <f t="shared" si="26"/>
        <v>-2.2485976227388713</v>
      </c>
      <c r="G99" s="9">
        <f t="shared" si="27"/>
        <v>3.273690414074772</v>
      </c>
      <c r="H99" s="12">
        <f t="shared" si="28"/>
        <v>15.605729248059339</v>
      </c>
      <c r="I99" s="10">
        <f t="shared" si="18"/>
        <v>1.4031524665955393</v>
      </c>
      <c r="J99" s="10">
        <f t="shared" si="19"/>
        <v>-2.1573608998441869</v>
      </c>
      <c r="K99" s="10">
        <f t="shared" si="20"/>
        <v>-2.5684711573530898</v>
      </c>
      <c r="L99" s="8">
        <f t="shared" si="21"/>
        <v>49.309012644536118</v>
      </c>
      <c r="M99" s="10">
        <f t="shared" si="29"/>
        <v>1.4628085348242901</v>
      </c>
      <c r="N99" s="10">
        <f t="shared" si="30"/>
        <v>-3.5889429784444977</v>
      </c>
      <c r="O99" s="10">
        <f t="shared" si="31"/>
        <v>-9.6139302348146742</v>
      </c>
      <c r="P99" s="8">
        <f t="shared" si="32"/>
        <v>19.394571570720924</v>
      </c>
    </row>
    <row r="100" spans="1:16">
      <c r="A100" s="4"/>
      <c r="B100">
        <v>96</v>
      </c>
      <c r="C100">
        <v>36</v>
      </c>
      <c r="D100" s="8">
        <f t="shared" si="25"/>
        <v>0.4</v>
      </c>
      <c r="E100" s="10">
        <f t="shared" si="17"/>
        <v>1.3870978567577277</v>
      </c>
      <c r="F100" s="9">
        <f t="shared" si="26"/>
        <v>-2.3033119743361308</v>
      </c>
      <c r="G100" s="9">
        <f t="shared" si="27"/>
        <v>2.9935657081236458</v>
      </c>
      <c r="H100" s="12">
        <f t="shared" si="28"/>
        <v>16.481158873615485</v>
      </c>
      <c r="I100" s="10">
        <f t="shared" si="18"/>
        <v>1.3651199999999999</v>
      </c>
      <c r="J100" s="10">
        <f t="shared" si="19"/>
        <v>-2.2001579333023615</v>
      </c>
      <c r="K100" s="10">
        <f t="shared" si="20"/>
        <v>-2.3344400711194599</v>
      </c>
      <c r="L100" s="8">
        <f t="shared" si="21"/>
        <v>50.776815811629284</v>
      </c>
      <c r="M100" s="10">
        <f t="shared" si="29"/>
        <v>1.4204159999999999</v>
      </c>
      <c r="N100" s="10">
        <f t="shared" si="30"/>
        <v>-3.6962653279479674</v>
      </c>
      <c r="O100" s="10">
        <f t="shared" si="31"/>
        <v>-8.8241834688315937</v>
      </c>
      <c r="P100" s="8">
        <f t="shared" si="32"/>
        <v>20.80610989354572</v>
      </c>
    </row>
    <row r="101" spans="1:16">
      <c r="A101" s="4"/>
      <c r="B101">
        <v>97</v>
      </c>
      <c r="C101">
        <v>37</v>
      </c>
      <c r="D101" s="8">
        <f t="shared" si="25"/>
        <v>0.41111111111111109</v>
      </c>
      <c r="E101" s="10">
        <f t="shared" si="17"/>
        <v>1.3464563184624474</v>
      </c>
      <c r="F101" s="9">
        <f t="shared" si="26"/>
        <v>-2.3530079165988917</v>
      </c>
      <c r="G101" s="9">
        <f t="shared" si="27"/>
        <v>2.6988566509547129</v>
      </c>
      <c r="H101" s="12">
        <f t="shared" si="28"/>
        <v>17.276293949819671</v>
      </c>
      <c r="I101" s="10">
        <f t="shared" si="18"/>
        <v>1.3263766051922978</v>
      </c>
      <c r="J101" s="10">
        <f t="shared" si="19"/>
        <v>-2.2388063133559699</v>
      </c>
      <c r="K101" s="10">
        <f t="shared" si="20"/>
        <v>-2.0932039229379371</v>
      </c>
      <c r="L101" s="8">
        <f t="shared" si="21"/>
        <v>52.198750129750799</v>
      </c>
      <c r="M101" s="10">
        <f t="shared" si="29"/>
        <v>1.3768293958735671</v>
      </c>
      <c r="N101" s="10">
        <f t="shared" si="30"/>
        <v>-3.7940857115354829</v>
      </c>
      <c r="O101" s="10">
        <f t="shared" si="31"/>
        <v>-7.9815028472691605</v>
      </c>
      <c r="P101" s="8">
        <f t="shared" si="32"/>
        <v>22.089281505493048</v>
      </c>
    </row>
    <row r="102" spans="1:16">
      <c r="A102" s="4"/>
      <c r="B102">
        <v>98</v>
      </c>
      <c r="C102">
        <v>38</v>
      </c>
      <c r="D102" s="8">
        <f t="shared" si="25"/>
        <v>0.42222222222222222</v>
      </c>
      <c r="E102" s="10">
        <f t="shared" si="17"/>
        <v>1.3049929952724588</v>
      </c>
      <c r="F102" s="9">
        <f t="shared" si="26"/>
        <v>-2.3974433358918708</v>
      </c>
      <c r="G102" s="9">
        <f t="shared" si="27"/>
        <v>2.3909990354704513</v>
      </c>
      <c r="H102" s="12">
        <f t="shared" si="28"/>
        <v>17.987260658507328</v>
      </c>
      <c r="I102" s="10">
        <f t="shared" si="18"/>
        <v>1.2869957465833461</v>
      </c>
      <c r="J102" s="10">
        <f t="shared" si="19"/>
        <v>-2.2731872741764261</v>
      </c>
      <c r="K102" s="10">
        <f t="shared" si="20"/>
        <v>-1.845563275247164</v>
      </c>
      <c r="L102" s="8">
        <f t="shared" si="21"/>
        <v>53.574815598900635</v>
      </c>
      <c r="M102" s="10">
        <f t="shared" si="29"/>
        <v>1.3321627507868021</v>
      </c>
      <c r="N102" s="10">
        <f t="shared" si="30"/>
        <v>-3.8818180711615207</v>
      </c>
      <c r="O102" s="10">
        <f t="shared" si="31"/>
        <v>-7.091064228671887</v>
      </c>
      <c r="P102" s="8">
        <f t="shared" si="32"/>
        <v>23.237347649739032</v>
      </c>
    </row>
    <row r="103" spans="1:16">
      <c r="A103" s="4"/>
      <c r="B103">
        <v>99</v>
      </c>
      <c r="C103">
        <v>39</v>
      </c>
      <c r="D103" s="8">
        <f t="shared" si="25"/>
        <v>0.43333333333333335</v>
      </c>
      <c r="E103" s="10">
        <f t="shared" si="17"/>
        <v>1.2628016278975682</v>
      </c>
      <c r="F103" s="9">
        <f t="shared" si="26"/>
        <v>-2.4364017473189041</v>
      </c>
      <c r="G103" s="9">
        <f t="shared" si="27"/>
        <v>2.0714927130277601</v>
      </c>
      <c r="H103" s="12">
        <f t="shared" si="28"/>
        <v>18.610595241339858</v>
      </c>
      <c r="I103" s="10">
        <f t="shared" si="18"/>
        <v>1.2470528395061726</v>
      </c>
      <c r="J103" s="10">
        <f t="shared" si="19"/>
        <v>-2.3031960223855581</v>
      </c>
      <c r="K103" s="10">
        <f t="shared" si="20"/>
        <v>-1.5923186904858044</v>
      </c>
      <c r="L103" s="8">
        <f t="shared" si="21"/>
        <v>54.90501221907882</v>
      </c>
      <c r="M103" s="10">
        <f t="shared" si="29"/>
        <v>1.286536556012803</v>
      </c>
      <c r="N103" s="10">
        <f t="shared" si="30"/>
        <v>-3.9589380518116228</v>
      </c>
      <c r="O103" s="10">
        <f t="shared" si="31"/>
        <v>-6.1582925354538327</v>
      </c>
      <c r="P103" s="8">
        <f t="shared" si="32"/>
        <v>24.244362364379803</v>
      </c>
    </row>
    <row r="104" spans="1:16">
      <c r="A104" s="4"/>
      <c r="B104">
        <v>100</v>
      </c>
      <c r="C104">
        <v>40</v>
      </c>
      <c r="D104" s="8">
        <f t="shared" si="25"/>
        <v>0.44444444444444442</v>
      </c>
      <c r="E104" s="10">
        <f t="shared" si="17"/>
        <v>1.2199795040056687</v>
      </c>
      <c r="F104" s="9">
        <f t="shared" si="26"/>
        <v>-2.4696933494156048</v>
      </c>
      <c r="G104" s="9">
        <f t="shared" si="27"/>
        <v>1.741894286312919</v>
      </c>
      <c r="H104" s="12">
        <f t="shared" si="28"/>
        <v>19.143260874887069</v>
      </c>
      <c r="I104" s="10">
        <f t="shared" si="18"/>
        <v>1.2066250063506581</v>
      </c>
      <c r="J104" s="10">
        <f t="shared" si="19"/>
        <v>-2.328741737055624</v>
      </c>
      <c r="K104" s="10">
        <f t="shared" si="20"/>
        <v>-1.3342707310925108</v>
      </c>
      <c r="L104" s="8">
        <f t="shared" si="21"/>
        <v>56.18933999028534</v>
      </c>
      <c r="M104" s="10">
        <f t="shared" si="29"/>
        <v>1.2400770316512608</v>
      </c>
      <c r="N104" s="10">
        <f t="shared" si="30"/>
        <v>-4.0249857183677502</v>
      </c>
      <c r="O104" s="10">
        <f t="shared" si="31"/>
        <v>-5.1888306209153399</v>
      </c>
      <c r="P104" s="8">
        <f t="shared" si="32"/>
        <v>25.105172482432007</v>
      </c>
    </row>
    <row r="105" spans="1:16">
      <c r="A105" s="4"/>
      <c r="B105">
        <v>101</v>
      </c>
      <c r="C105">
        <v>41</v>
      </c>
      <c r="D105" s="8">
        <f t="shared" si="25"/>
        <v>0.45555555555555555</v>
      </c>
      <c r="E105" s="10">
        <f t="shared" si="17"/>
        <v>1.176626984246999</v>
      </c>
      <c r="F105" s="9">
        <f t="shared" si="26"/>
        <v>-2.4971559488430182</v>
      </c>
      <c r="G105" s="9">
        <f t="shared" si="27"/>
        <v>1.4038095257297607</v>
      </c>
      <c r="H105" s="12">
        <f t="shared" si="28"/>
        <v>19.58266246572569</v>
      </c>
      <c r="I105" s="10">
        <f t="shared" si="18"/>
        <v>1.1657908326982676</v>
      </c>
      <c r="J105" s="10">
        <f t="shared" si="19"/>
        <v>-2.3497475697093018</v>
      </c>
      <c r="K105" s="10">
        <f t="shared" si="20"/>
        <v>-1.0722199595059434</v>
      </c>
      <c r="L105" s="8">
        <f t="shared" si="21"/>
        <v>57.427798912520203</v>
      </c>
      <c r="M105" s="10">
        <f t="shared" si="29"/>
        <v>1.1929153630190792</v>
      </c>
      <c r="N105" s="10">
        <f t="shared" si="30"/>
        <v>-4.0795679102249238</v>
      </c>
      <c r="O105" s="10">
        <f t="shared" si="31"/>
        <v>-4.1885081362589247</v>
      </c>
      <c r="P105" s="8">
        <f t="shared" si="32"/>
        <v>25.815417631832975</v>
      </c>
    </row>
    <row r="106" spans="1:16">
      <c r="A106" s="4"/>
      <c r="B106">
        <v>102</v>
      </c>
      <c r="C106">
        <v>42</v>
      </c>
      <c r="D106" s="8">
        <f t="shared" si="25"/>
        <v>0.46666666666666667</v>
      </c>
      <c r="E106" s="10">
        <f t="shared" si="17"/>
        <v>1.1328470133071471</v>
      </c>
      <c r="F106" s="9">
        <f t="shared" si="26"/>
        <v>-2.5186557505772651</v>
      </c>
      <c r="G106" s="9">
        <f t="shared" si="27"/>
        <v>1.0588855462476872</v>
      </c>
      <c r="H106" s="12">
        <f t="shared" si="28"/>
        <v>19.926659293473641</v>
      </c>
      <c r="I106" s="10">
        <f t="shared" si="18"/>
        <v>1.1246301234567899</v>
      </c>
      <c r="J106" s="10">
        <f t="shared" si="19"/>
        <v>-2.3661506443196871</v>
      </c>
      <c r="K106" s="10">
        <f t="shared" si="20"/>
        <v>-0.8069669381647504</v>
      </c>
      <c r="L106" s="8">
        <f t="shared" si="21"/>
        <v>58.6203889857834</v>
      </c>
      <c r="M106" s="10">
        <f t="shared" si="29"/>
        <v>1.145186911751257</v>
      </c>
      <c r="N106" s="10">
        <f t="shared" si="30"/>
        <v>-4.1223602336591796</v>
      </c>
      <c r="O106" s="10">
        <f t="shared" si="31"/>
        <v>-3.1633103976058061</v>
      </c>
      <c r="P106" s="8">
        <f t="shared" si="32"/>
        <v>26.371530235440627</v>
      </c>
    </row>
    <row r="107" spans="1:16">
      <c r="A107" s="4"/>
      <c r="B107">
        <v>103</v>
      </c>
      <c r="C107">
        <v>43</v>
      </c>
      <c r="D107" s="8">
        <f t="shared" si="25"/>
        <v>0.4777777777777778</v>
      </c>
      <c r="E107" s="10">
        <f t="shared" si="17"/>
        <v>1.088744618370888</v>
      </c>
      <c r="F107" s="9">
        <f t="shared" si="26"/>
        <v>-2.5340880097454486</v>
      </c>
      <c r="G107" s="9">
        <f t="shared" si="27"/>
        <v>0.70880278282309772</v>
      </c>
      <c r="H107" s="12">
        <f t="shared" si="28"/>
        <v>20.173575440164576</v>
      </c>
      <c r="I107" s="10">
        <f t="shared" si="18"/>
        <v>1.0832236589950719</v>
      </c>
      <c r="J107" s="10">
        <f t="shared" si="19"/>
        <v>-2.377902057310302</v>
      </c>
      <c r="K107" s="10">
        <f t="shared" si="20"/>
        <v>-0.53931222950759672</v>
      </c>
      <c r="L107" s="8">
        <f t="shared" si="21"/>
        <v>59.767110210074939</v>
      </c>
      <c r="M107" s="10">
        <f t="shared" si="29"/>
        <v>1.0970304058270086</v>
      </c>
      <c r="N107" s="10">
        <f t="shared" si="30"/>
        <v>-4.1531086919467777</v>
      </c>
      <c r="O107" s="10">
        <f t="shared" si="31"/>
        <v>-2.1193472530121871</v>
      </c>
      <c r="P107" s="8">
        <f t="shared" si="32"/>
        <v>26.770735511032949</v>
      </c>
    </row>
    <row r="108" spans="1:16">
      <c r="A108" s="4"/>
      <c r="B108">
        <v>104</v>
      </c>
      <c r="C108">
        <v>44</v>
      </c>
      <c r="D108" s="8">
        <f t="shared" si="25"/>
        <v>0.48888888888888887</v>
      </c>
      <c r="E108" s="10">
        <f t="shared" si="17"/>
        <v>1.0444263974402974</v>
      </c>
      <c r="F108" s="9">
        <f t="shared" si="26"/>
        <v>-2.5433775419321463</v>
      </c>
      <c r="G108" s="9">
        <f t="shared" si="27"/>
        <v>0.35526680348920286</v>
      </c>
      <c r="H108" s="12">
        <f t="shared" si="28"/>
        <v>20.322207955151736</v>
      </c>
      <c r="I108" s="10">
        <f t="shared" si="18"/>
        <v>1.0416529512777521</v>
      </c>
      <c r="J108" s="10">
        <f t="shared" si="19"/>
        <v>-2.3849668775550956</v>
      </c>
      <c r="K108" s="10">
        <f t="shared" si="20"/>
        <v>-0.27005639597312586</v>
      </c>
      <c r="L108" s="8">
        <f t="shared" si="21"/>
        <v>60.867962585394821</v>
      </c>
      <c r="M108" s="10">
        <f t="shared" si="29"/>
        <v>1.0485871127360433</v>
      </c>
      <c r="N108" s="10">
        <f t="shared" si="30"/>
        <v>-4.1716309532346365</v>
      </c>
      <c r="O108" s="10">
        <f t="shared" si="31"/>
        <v>-1.0628219494853595</v>
      </c>
      <c r="P108" s="8">
        <f t="shared" si="32"/>
        <v>27.011051471308917</v>
      </c>
    </row>
    <row r="109" spans="1:16">
      <c r="A109" s="4"/>
      <c r="B109">
        <v>105</v>
      </c>
      <c r="C109">
        <v>45</v>
      </c>
      <c r="D109" s="8">
        <f t="shared" si="25"/>
        <v>0.5</v>
      </c>
      <c r="E109" s="10">
        <f t="shared" si="17"/>
        <v>1</v>
      </c>
      <c r="F109" s="9">
        <f t="shared" si="26"/>
        <v>-2.5464790894703255</v>
      </c>
      <c r="G109" s="9">
        <f t="shared" si="27"/>
        <v>6.2396298438433582E-16</v>
      </c>
      <c r="H109" s="12">
        <f t="shared" si="28"/>
        <v>20.371832715762604</v>
      </c>
      <c r="I109" s="10">
        <f t="shared" si="18"/>
        <v>1</v>
      </c>
      <c r="J109" s="10">
        <f t="shared" si="19"/>
        <v>-2.3873241463784303</v>
      </c>
      <c r="K109" s="10">
        <f t="shared" si="20"/>
        <v>0</v>
      </c>
      <c r="L109" s="8">
        <f t="shared" si="21"/>
        <v>61.92294611174303</v>
      </c>
      <c r="M109" s="10">
        <f t="shared" si="29"/>
        <v>1</v>
      </c>
      <c r="N109" s="10">
        <f t="shared" si="30"/>
        <v>-4.1778172561622524</v>
      </c>
      <c r="O109" s="10">
        <f t="shared" si="31"/>
        <v>0</v>
      </c>
      <c r="P109" s="8">
        <f t="shared" si="32"/>
        <v>27.091288923887575</v>
      </c>
    </row>
    <row r="110" spans="1:16">
      <c r="A110" s="4"/>
      <c r="B110">
        <v>106</v>
      </c>
      <c r="C110">
        <v>46</v>
      </c>
      <c r="D110" s="8">
        <f t="shared" si="25"/>
        <v>0.51111111111111107</v>
      </c>
      <c r="E110" s="10">
        <f t="shared" si="17"/>
        <v>0.95557360255970281</v>
      </c>
      <c r="F110" s="9">
        <f t="shared" si="26"/>
        <v>-2.5433775419321467</v>
      </c>
      <c r="G110" s="9">
        <f t="shared" si="27"/>
        <v>-0.35526680348919931</v>
      </c>
      <c r="H110" s="12">
        <f t="shared" si="28"/>
        <v>20.32220795515174</v>
      </c>
      <c r="I110" s="10">
        <f t="shared" si="18"/>
        <v>0.95834704872224796</v>
      </c>
      <c r="J110" s="10">
        <f t="shared" si="19"/>
        <v>-2.3849668775550965</v>
      </c>
      <c r="K110" s="10">
        <f t="shared" si="20"/>
        <v>0.27005639597312298</v>
      </c>
      <c r="L110" s="8">
        <f t="shared" si="21"/>
        <v>62.932060789119596</v>
      </c>
      <c r="M110" s="10">
        <f t="shared" si="29"/>
        <v>0.95141288726395745</v>
      </c>
      <c r="N110" s="10">
        <f t="shared" si="30"/>
        <v>-4.1716309532346454</v>
      </c>
      <c r="O110" s="10">
        <f t="shared" si="31"/>
        <v>1.0628219494853726</v>
      </c>
      <c r="P110" s="8">
        <f t="shared" si="32"/>
        <v>27.011051471308843</v>
      </c>
    </row>
    <row r="111" spans="1:16">
      <c r="A111" s="4"/>
      <c r="B111">
        <v>107</v>
      </c>
      <c r="C111">
        <v>47</v>
      </c>
      <c r="D111" s="8">
        <f t="shared" si="25"/>
        <v>0.52222222222222225</v>
      </c>
      <c r="E111" s="10">
        <f t="shared" si="17"/>
        <v>0.91125538162911179</v>
      </c>
      <c r="F111" s="9">
        <f t="shared" si="26"/>
        <v>-2.5340880097454486</v>
      </c>
      <c r="G111" s="9">
        <f t="shared" si="27"/>
        <v>-0.70880278282309872</v>
      </c>
      <c r="H111" s="12">
        <f t="shared" si="28"/>
        <v>20.173575440164573</v>
      </c>
      <c r="I111" s="10">
        <f t="shared" si="18"/>
        <v>0.916776341004928</v>
      </c>
      <c r="J111" s="10">
        <f t="shared" si="19"/>
        <v>-2.3779020573103042</v>
      </c>
      <c r="K111" s="10">
        <f t="shared" si="20"/>
        <v>0.53931222950759383</v>
      </c>
      <c r="L111" s="8">
        <f t="shared" si="21"/>
        <v>63.895306617524469</v>
      </c>
      <c r="M111" s="10">
        <f t="shared" si="29"/>
        <v>0.90296959417299072</v>
      </c>
      <c r="N111" s="10">
        <f t="shared" si="30"/>
        <v>-4.1531086919467706</v>
      </c>
      <c r="O111" s="10">
        <f t="shared" si="31"/>
        <v>2.1193472530122457</v>
      </c>
      <c r="P111" s="8">
        <f t="shared" si="32"/>
        <v>26.770735511032875</v>
      </c>
    </row>
    <row r="112" spans="1:16">
      <c r="A112" s="4"/>
      <c r="B112">
        <v>108</v>
      </c>
      <c r="C112">
        <v>48</v>
      </c>
      <c r="D112" s="8">
        <f t="shared" si="25"/>
        <v>0.53333333333333333</v>
      </c>
      <c r="E112" s="10">
        <f t="shared" si="17"/>
        <v>0.8671529866928529</v>
      </c>
      <c r="F112" s="9">
        <f t="shared" si="26"/>
        <v>-2.5186557505772651</v>
      </c>
      <c r="G112" s="9">
        <f t="shared" si="27"/>
        <v>-1.0588855462476858</v>
      </c>
      <c r="H112" s="12">
        <f t="shared" si="28"/>
        <v>19.926659293473641</v>
      </c>
      <c r="I112" s="10">
        <f t="shared" si="18"/>
        <v>0.87536987654320997</v>
      </c>
      <c r="J112" s="10">
        <f t="shared" si="19"/>
        <v>-2.3661506443196858</v>
      </c>
      <c r="K112" s="10">
        <f t="shared" si="20"/>
        <v>0.80696693816475473</v>
      </c>
      <c r="L112" s="8">
        <f t="shared" si="21"/>
        <v>64.812683596957697</v>
      </c>
      <c r="M112" s="10">
        <f t="shared" si="29"/>
        <v>0.85481308824874302</v>
      </c>
      <c r="N112" s="10">
        <f t="shared" si="30"/>
        <v>-4.1223602336591822</v>
      </c>
      <c r="O112" s="10">
        <f t="shared" si="31"/>
        <v>3.163310397605819</v>
      </c>
      <c r="P112" s="8">
        <f t="shared" si="32"/>
        <v>26.371530235440524</v>
      </c>
    </row>
    <row r="113" spans="1:16">
      <c r="A113" s="4"/>
      <c r="B113">
        <v>109</v>
      </c>
      <c r="C113">
        <v>49</v>
      </c>
      <c r="D113" s="8">
        <f t="shared" si="25"/>
        <v>0.5444444444444444</v>
      </c>
      <c r="E113" s="10">
        <f t="shared" si="17"/>
        <v>0.82337301575300126</v>
      </c>
      <c r="F113" s="9">
        <f t="shared" si="26"/>
        <v>-2.4971559488430182</v>
      </c>
      <c r="G113" s="9">
        <f t="shared" si="27"/>
        <v>-1.4038095257297576</v>
      </c>
      <c r="H113" s="12">
        <f t="shared" si="28"/>
        <v>19.582662465725694</v>
      </c>
      <c r="I113" s="10">
        <f t="shared" si="18"/>
        <v>0.83420916730173289</v>
      </c>
      <c r="J113" s="10">
        <f t="shared" si="19"/>
        <v>-2.3497475697092995</v>
      </c>
      <c r="K113" s="10">
        <f t="shared" si="20"/>
        <v>1.0722199595059421</v>
      </c>
      <c r="L113" s="8">
        <f t="shared" si="21"/>
        <v>65.684191727419289</v>
      </c>
      <c r="M113" s="10">
        <f t="shared" si="29"/>
        <v>0.80708463698092203</v>
      </c>
      <c r="N113" s="10">
        <f t="shared" si="30"/>
        <v>-4.0795679102249238</v>
      </c>
      <c r="O113" s="10">
        <f t="shared" si="31"/>
        <v>4.1885081362588465</v>
      </c>
      <c r="P113" s="8">
        <f t="shared" si="32"/>
        <v>25.815417631833078</v>
      </c>
    </row>
    <row r="114" spans="1:16">
      <c r="A114" s="4"/>
      <c r="B114">
        <v>110</v>
      </c>
      <c r="C114">
        <v>50</v>
      </c>
      <c r="D114" s="8">
        <f t="shared" si="25"/>
        <v>0.55555555555555558</v>
      </c>
      <c r="E114" s="10">
        <f t="shared" si="17"/>
        <v>0.78002049599433154</v>
      </c>
      <c r="F114" s="9">
        <f t="shared" si="26"/>
        <v>-2.4696933494156048</v>
      </c>
      <c r="G114" s="9">
        <f t="shared" si="27"/>
        <v>-1.7418942863129179</v>
      </c>
      <c r="H114" s="12">
        <f t="shared" si="28"/>
        <v>19.143260874887073</v>
      </c>
      <c r="I114" s="10">
        <f t="shared" si="18"/>
        <v>0.79337499364934183</v>
      </c>
      <c r="J114" s="10">
        <f t="shared" si="19"/>
        <v>-2.3287417370556227</v>
      </c>
      <c r="K114" s="10">
        <f t="shared" si="20"/>
        <v>1.334270731092515</v>
      </c>
      <c r="L114" s="8">
        <f t="shared" si="21"/>
        <v>66.50983100890916</v>
      </c>
      <c r="M114" s="10">
        <f t="shared" si="29"/>
        <v>0.7599229683487384</v>
      </c>
      <c r="N114" s="10">
        <f t="shared" si="30"/>
        <v>-4.0249857183677378</v>
      </c>
      <c r="O114" s="10">
        <f t="shared" si="31"/>
        <v>5.1888306209152715</v>
      </c>
      <c r="P114" s="8">
        <f t="shared" si="32"/>
        <v>25.105172482431918</v>
      </c>
    </row>
    <row r="115" spans="1:16">
      <c r="A115" s="4"/>
      <c r="B115">
        <v>111</v>
      </c>
      <c r="C115">
        <v>51</v>
      </c>
      <c r="D115" s="8">
        <f t="shared" si="25"/>
        <v>0.56666666666666665</v>
      </c>
      <c r="E115" s="10">
        <f t="shared" si="17"/>
        <v>0.73719837210243178</v>
      </c>
      <c r="F115" s="9">
        <f t="shared" si="26"/>
        <v>-2.4364017473189041</v>
      </c>
      <c r="G115" s="9">
        <f t="shared" si="27"/>
        <v>-2.0714927130277592</v>
      </c>
      <c r="H115" s="12">
        <f t="shared" si="28"/>
        <v>18.610595241339862</v>
      </c>
      <c r="I115" s="10">
        <f t="shared" si="18"/>
        <v>0.75294716049382704</v>
      </c>
      <c r="J115" s="10">
        <f t="shared" si="19"/>
        <v>-2.3031960223855594</v>
      </c>
      <c r="K115" s="10">
        <f t="shared" si="20"/>
        <v>1.5923186904858015</v>
      </c>
      <c r="L115" s="8">
        <f t="shared" si="21"/>
        <v>67.28960144142745</v>
      </c>
      <c r="M115" s="10">
        <f t="shared" si="29"/>
        <v>0.71346344398719763</v>
      </c>
      <c r="N115" s="10">
        <f t="shared" si="30"/>
        <v>-3.9589380518116313</v>
      </c>
      <c r="O115" s="10">
        <f t="shared" si="31"/>
        <v>6.1582925354539109</v>
      </c>
      <c r="P115" s="8">
        <f t="shared" si="32"/>
        <v>24.244362364379789</v>
      </c>
    </row>
    <row r="116" spans="1:16">
      <c r="A116" s="4"/>
      <c r="B116">
        <v>112</v>
      </c>
      <c r="C116">
        <v>52</v>
      </c>
      <c r="D116" s="8">
        <f t="shared" si="25"/>
        <v>0.57777777777777772</v>
      </c>
      <c r="E116" s="10">
        <f t="shared" si="17"/>
        <v>0.6950070047275414</v>
      </c>
      <c r="F116" s="9">
        <f t="shared" si="26"/>
        <v>-2.3974433358918708</v>
      </c>
      <c r="G116" s="9">
        <f t="shared" si="27"/>
        <v>-2.3909990354704505</v>
      </c>
      <c r="H116" s="12">
        <f t="shared" si="28"/>
        <v>17.987260658507331</v>
      </c>
      <c r="I116" s="10">
        <f t="shared" si="18"/>
        <v>0.71300425341665385</v>
      </c>
      <c r="J116" s="10">
        <f t="shared" si="19"/>
        <v>-2.2731872741764252</v>
      </c>
      <c r="K116" s="10">
        <f t="shared" si="20"/>
        <v>1.8455632752471669</v>
      </c>
      <c r="L116" s="8">
        <f t="shared" si="21"/>
        <v>68.023503024973991</v>
      </c>
      <c r="M116" s="10">
        <f t="shared" si="29"/>
        <v>0.66783724921319876</v>
      </c>
      <c r="N116" s="10">
        <f t="shared" si="30"/>
        <v>-3.8818180711615327</v>
      </c>
      <c r="O116" s="10">
        <f t="shared" si="31"/>
        <v>7.0910642286718577</v>
      </c>
      <c r="P116" s="8">
        <f t="shared" si="32"/>
        <v>23.237347649739078</v>
      </c>
    </row>
    <row r="117" spans="1:16">
      <c r="A117" s="4"/>
      <c r="B117">
        <v>113</v>
      </c>
      <c r="C117">
        <v>53</v>
      </c>
      <c r="D117" s="8">
        <f t="shared" si="25"/>
        <v>0.58888888888888891</v>
      </c>
      <c r="E117" s="10">
        <f t="shared" si="17"/>
        <v>0.6535436815375526</v>
      </c>
      <c r="F117" s="9">
        <f t="shared" si="26"/>
        <v>-2.3530079165988922</v>
      </c>
      <c r="G117" s="9">
        <f t="shared" si="27"/>
        <v>-2.6988566509547125</v>
      </c>
      <c r="H117" s="12">
        <f t="shared" si="28"/>
        <v>17.276293949819671</v>
      </c>
      <c r="I117" s="10">
        <f t="shared" si="18"/>
        <v>0.67362339480770161</v>
      </c>
      <c r="J117" s="10">
        <f t="shared" si="19"/>
        <v>-2.2388063133559712</v>
      </c>
      <c r="K117" s="10">
        <f t="shared" si="20"/>
        <v>2.0932039229379384</v>
      </c>
      <c r="L117" s="8">
        <f t="shared" si="21"/>
        <v>68.711535759548923</v>
      </c>
      <c r="M117" s="10">
        <f t="shared" si="29"/>
        <v>0.62317060412643066</v>
      </c>
      <c r="N117" s="10">
        <f t="shared" si="30"/>
        <v>-3.7940857115354731</v>
      </c>
      <c r="O117" s="10">
        <f t="shared" si="31"/>
        <v>7.9815028472691409</v>
      </c>
      <c r="P117" s="8">
        <f t="shared" si="32"/>
        <v>22.089281505493144</v>
      </c>
    </row>
    <row r="118" spans="1:16">
      <c r="A118" s="4"/>
      <c r="B118">
        <v>114</v>
      </c>
      <c r="C118">
        <v>54</v>
      </c>
      <c r="D118" s="8">
        <f t="shared" si="25"/>
        <v>0.6</v>
      </c>
      <c r="E118" s="10">
        <f t="shared" si="17"/>
        <v>0.61290214324227232</v>
      </c>
      <c r="F118" s="9">
        <f t="shared" si="26"/>
        <v>-2.3033119743361308</v>
      </c>
      <c r="G118" s="9">
        <f t="shared" si="27"/>
        <v>-2.9935657081236444</v>
      </c>
      <c r="H118" s="12">
        <f t="shared" si="28"/>
        <v>16.481158873615488</v>
      </c>
      <c r="I118" s="10">
        <f t="shared" si="18"/>
        <v>0.63487999999999967</v>
      </c>
      <c r="J118" s="10">
        <f t="shared" si="19"/>
        <v>-2.2001579333023611</v>
      </c>
      <c r="K118" s="10">
        <f t="shared" si="20"/>
        <v>2.3344400711194617</v>
      </c>
      <c r="L118" s="8">
        <f t="shared" si="21"/>
        <v>69.353699645152204</v>
      </c>
      <c r="M118" s="10">
        <f t="shared" si="29"/>
        <v>0.57958400000000054</v>
      </c>
      <c r="N118" s="10">
        <f t="shared" si="30"/>
        <v>-3.6962653279479705</v>
      </c>
      <c r="O118" s="10">
        <f t="shared" si="31"/>
        <v>8.8241834688316327</v>
      </c>
      <c r="P118" s="8">
        <f t="shared" si="32"/>
        <v>20.806109893545507</v>
      </c>
    </row>
    <row r="119" spans="1:16">
      <c r="A119" s="4"/>
      <c r="B119">
        <v>115</v>
      </c>
      <c r="C119">
        <v>55</v>
      </c>
      <c r="D119" s="8">
        <f t="shared" si="25"/>
        <v>0.61111111111111116</v>
      </c>
      <c r="E119" s="10">
        <f t="shared" si="17"/>
        <v>0.57317212689810448</v>
      </c>
      <c r="F119" s="9">
        <f t="shared" si="26"/>
        <v>-2.2485976227388713</v>
      </c>
      <c r="G119" s="9">
        <f t="shared" si="27"/>
        <v>-3.2736904140747711</v>
      </c>
      <c r="H119" s="12">
        <f t="shared" si="28"/>
        <v>15.605729248059342</v>
      </c>
      <c r="I119" s="10">
        <f t="shared" si="18"/>
        <v>0.59684753340446095</v>
      </c>
      <c r="J119" s="10">
        <f t="shared" si="19"/>
        <v>-2.1573608998441891</v>
      </c>
      <c r="K119" s="10">
        <f t="shared" si="20"/>
        <v>2.5684711573530867</v>
      </c>
      <c r="L119" s="8">
        <f t="shared" si="21"/>
        <v>69.949994681783792</v>
      </c>
      <c r="M119" s="10">
        <f t="shared" si="29"/>
        <v>0.53719146517570926</v>
      </c>
      <c r="N119" s="10">
        <f t="shared" si="30"/>
        <v>-3.5889429784445013</v>
      </c>
      <c r="O119" s="10">
        <f t="shared" si="31"/>
        <v>9.6139302348146938</v>
      </c>
      <c r="P119" s="8">
        <f t="shared" si="32"/>
        <v>19.394571570720945</v>
      </c>
    </row>
    <row r="120" spans="1:16">
      <c r="A120" s="4"/>
      <c r="B120">
        <v>116</v>
      </c>
      <c r="C120">
        <v>56</v>
      </c>
      <c r="D120" s="8">
        <f t="shared" si="25"/>
        <v>0.62222222222222223</v>
      </c>
      <c r="E120" s="10">
        <f t="shared" si="17"/>
        <v>0.53443892871813459</v>
      </c>
      <c r="F120" s="9">
        <f t="shared" si="26"/>
        <v>-2.1891314246282296</v>
      </c>
      <c r="G120" s="9">
        <f t="shared" si="27"/>
        <v>-3.5378660293987352</v>
      </c>
      <c r="H120" s="12">
        <f t="shared" si="28"/>
        <v>14.654270078289072</v>
      </c>
      <c r="I120" s="10">
        <f t="shared" si="18"/>
        <v>0.55959726464461701</v>
      </c>
      <c r="J120" s="10">
        <f t="shared" si="19"/>
        <v>-2.110547951260461</v>
      </c>
      <c r="K120" s="10">
        <f t="shared" si="20"/>
        <v>2.794496619200165</v>
      </c>
      <c r="L120" s="8">
        <f t="shared" si="21"/>
        <v>70.50042086944373</v>
      </c>
      <c r="M120" s="10">
        <f t="shared" si="29"/>
        <v>0.49609986467903044</v>
      </c>
      <c r="N120" s="10">
        <f t="shared" si="30"/>
        <v>-3.4727633449875812</v>
      </c>
      <c r="O120" s="10">
        <f t="shared" si="31"/>
        <v>10.345847483527718</v>
      </c>
      <c r="P120" s="8">
        <f t="shared" si="32"/>
        <v>17.862198088763559</v>
      </c>
    </row>
    <row r="121" spans="1:16">
      <c r="A121" s="4"/>
      <c r="B121">
        <v>117</v>
      </c>
      <c r="C121">
        <v>57</v>
      </c>
      <c r="D121" s="8">
        <f t="shared" si="25"/>
        <v>0.6333333333333333</v>
      </c>
      <c r="E121" s="10">
        <f t="shared" si="17"/>
        <v>0.49678298851755098</v>
      </c>
      <c r="F121" s="9">
        <f t="shared" si="26"/>
        <v>-2.1252030933438792</v>
      </c>
      <c r="G121" s="9">
        <f t="shared" si="27"/>
        <v>-3.7848055170525168</v>
      </c>
      <c r="H121" s="12">
        <f t="shared" si="28"/>
        <v>13.631416777739462</v>
      </c>
      <c r="I121" s="10">
        <f t="shared" si="18"/>
        <v>0.52319802469135834</v>
      </c>
      <c r="J121" s="10">
        <f t="shared" si="19"/>
        <v>-2.0598657982806174</v>
      </c>
      <c r="K121" s="10">
        <f t="shared" si="20"/>
        <v>3.0117158942220152</v>
      </c>
      <c r="L121" s="8">
        <f t="shared" si="21"/>
        <v>71.004978208132016</v>
      </c>
      <c r="M121" s="10">
        <f t="shared" si="29"/>
        <v>0.45640823776863049</v>
      </c>
      <c r="N121" s="10">
        <f t="shared" si="30"/>
        <v>-3.3484262920939356</v>
      </c>
      <c r="O121" s="10">
        <f t="shared" si="31"/>
        <v>11.015350883117108</v>
      </c>
      <c r="P121" s="8">
        <f t="shared" si="32"/>
        <v>16.217313794338946</v>
      </c>
    </row>
    <row r="122" spans="1:16">
      <c r="A122" s="4"/>
      <c r="B122">
        <v>118</v>
      </c>
      <c r="C122">
        <v>58</v>
      </c>
      <c r="D122" s="8">
        <f t="shared" si="25"/>
        <v>0.64444444444444449</v>
      </c>
      <c r="E122" s="10">
        <f t="shared" si="17"/>
        <v>0.46027949781895217</v>
      </c>
      <c r="F122" s="9">
        <f t="shared" si="26"/>
        <v>-2.0571240812897824</v>
      </c>
      <c r="G122" s="9">
        <f t="shared" si="27"/>
        <v>-4.0133058126745418</v>
      </c>
      <c r="H122" s="12">
        <f t="shared" si="28"/>
        <v>12.542152584873913</v>
      </c>
      <c r="I122" s="10">
        <f t="shared" si="18"/>
        <v>0.48771596199766387</v>
      </c>
      <c r="J122" s="10">
        <f t="shared" si="19"/>
        <v>-2.0054751240845143</v>
      </c>
      <c r="K122" s="10">
        <f t="shared" si="20"/>
        <v>3.219328419980017</v>
      </c>
      <c r="L122" s="8">
        <f t="shared" si="21"/>
        <v>71.463666697848623</v>
      </c>
      <c r="M122" s="10">
        <f t="shared" si="29"/>
        <v>0.4182071776354801</v>
      </c>
      <c r="N122" s="10">
        <f t="shared" si="30"/>
        <v>-3.2166830632229524</v>
      </c>
      <c r="O122" s="10">
        <f t="shared" si="31"/>
        <v>11.618198564550099</v>
      </c>
      <c r="P122" s="8">
        <f t="shared" si="32"/>
        <v>14.46903582903291</v>
      </c>
    </row>
    <row r="123" spans="1:16">
      <c r="A123" s="4"/>
      <c r="B123">
        <v>119</v>
      </c>
      <c r="C123">
        <v>59</v>
      </c>
      <c r="D123" s="8">
        <f t="shared" si="25"/>
        <v>0.65555555555555556</v>
      </c>
      <c r="E123" s="10">
        <f t="shared" si="17"/>
        <v>0.42499803352680754</v>
      </c>
      <c r="F123" s="9">
        <f t="shared" si="26"/>
        <v>-1.9852260625693907</v>
      </c>
      <c r="G123" s="9">
        <f t="shared" si="27"/>
        <v>-4.2222536857933015</v>
      </c>
      <c r="H123" s="12">
        <f t="shared" si="28"/>
        <v>11.391784285347649</v>
      </c>
      <c r="I123" s="10">
        <f t="shared" si="18"/>
        <v>0.45321429863333784</v>
      </c>
      <c r="J123" s="10">
        <f t="shared" si="19"/>
        <v>-1.9475505843024208</v>
      </c>
      <c r="K123" s="10">
        <f t="shared" si="20"/>
        <v>3.4165336340354866</v>
      </c>
      <c r="L123" s="8">
        <f t="shared" si="21"/>
        <v>71.87648633859358</v>
      </c>
      <c r="M123" s="10">
        <f t="shared" si="29"/>
        <v>0.38157825746643992</v>
      </c>
      <c r="N123" s="10">
        <f t="shared" si="30"/>
        <v>-3.0783321149165399</v>
      </c>
      <c r="O123" s="10">
        <f t="shared" si="31"/>
        <v>12.150522254598988</v>
      </c>
      <c r="P123" s="8">
        <f t="shared" si="32"/>
        <v>12.627274129351248</v>
      </c>
    </row>
    <row r="124" spans="1:16">
      <c r="A124" s="4"/>
      <c r="B124">
        <v>120</v>
      </c>
      <c r="C124">
        <v>60</v>
      </c>
      <c r="D124" s="8">
        <f t="shared" si="25"/>
        <v>0.66666666666666663</v>
      </c>
      <c r="E124" s="10">
        <f t="shared" si="17"/>
        <v>0.3910022189557707</v>
      </c>
      <c r="F124" s="9">
        <f t="shared" si="26"/>
        <v>-1.9098593171027447</v>
      </c>
      <c r="G124" s="9">
        <f t="shared" si="27"/>
        <v>-4.4106311633743349</v>
      </c>
      <c r="H124" s="12">
        <f t="shared" si="28"/>
        <v>10.185916357881311</v>
      </c>
      <c r="I124" s="10">
        <f t="shared" si="18"/>
        <v>0.41975308641975317</v>
      </c>
      <c r="J124" s="10">
        <f t="shared" si="19"/>
        <v>-1.886280807015053</v>
      </c>
      <c r="K124" s="10">
        <f t="shared" si="20"/>
        <v>3.6025309739497864</v>
      </c>
      <c r="L124" s="8">
        <f t="shared" si="21"/>
        <v>72.243437130366871</v>
      </c>
      <c r="M124" s="10">
        <f t="shared" si="29"/>
        <v>0.34659350708733383</v>
      </c>
      <c r="N124" s="10">
        <f t="shared" si="30"/>
        <v>-2.934214588690069</v>
      </c>
      <c r="O124" s="10">
        <f t="shared" si="31"/>
        <v>12.608858408824235</v>
      </c>
      <c r="P124" s="8">
        <f t="shared" si="32"/>
        <v>10.702731426721087</v>
      </c>
    </row>
    <row r="125" spans="1:16">
      <c r="A125" s="4"/>
      <c r="B125">
        <v>121</v>
      </c>
      <c r="C125">
        <v>61</v>
      </c>
      <c r="D125" s="8">
        <f t="shared" si="25"/>
        <v>0.67777777777777781</v>
      </c>
      <c r="E125" s="10">
        <f t="shared" si="17"/>
        <v>0.35834941386428776</v>
      </c>
      <c r="F125" s="9">
        <f t="shared" si="26"/>
        <v>-1.8313910240979194</v>
      </c>
      <c r="G125" s="9">
        <f t="shared" si="27"/>
        <v>-4.5775204892825041</v>
      </c>
      <c r="H125" s="12">
        <f t="shared" si="28"/>
        <v>8.9304236698041048</v>
      </c>
      <c r="I125" s="10">
        <f t="shared" si="18"/>
        <v>0.38738896306457371</v>
      </c>
      <c r="J125" s="10">
        <f t="shared" si="19"/>
        <v>-1.8218683927535291</v>
      </c>
      <c r="K125" s="10">
        <f t="shared" si="20"/>
        <v>3.7765198772842496</v>
      </c>
      <c r="L125" s="8">
        <f t="shared" si="21"/>
        <v>72.564519073168498</v>
      </c>
      <c r="M125" s="10">
        <f t="shared" si="29"/>
        <v>0.31331494440043439</v>
      </c>
      <c r="N125" s="10">
        <f t="shared" si="30"/>
        <v>-2.7852094206749318</v>
      </c>
      <c r="O125" s="10">
        <f t="shared" si="31"/>
        <v>12.990179344558603</v>
      </c>
      <c r="P125" s="8">
        <f t="shared" si="32"/>
        <v>8.7069032474893078</v>
      </c>
    </row>
    <row r="126" spans="1:16">
      <c r="A126" s="4"/>
      <c r="B126">
        <v>122</v>
      </c>
      <c r="C126">
        <v>62</v>
      </c>
      <c r="D126" s="8">
        <f t="shared" si="25"/>
        <v>0.68888888888888888</v>
      </c>
      <c r="E126" s="10">
        <f t="shared" si="17"/>
        <v>0.32709043500361989</v>
      </c>
      <c r="F126" s="9">
        <f t="shared" si="26"/>
        <v>-1.7502034731908294</v>
      </c>
      <c r="G126" s="9">
        <f t="shared" si="27"/>
        <v>-4.7221085954976383</v>
      </c>
      <c r="H126" s="12">
        <f t="shared" si="28"/>
        <v>7.631422855290662</v>
      </c>
      <c r="I126" s="10">
        <f t="shared" si="18"/>
        <v>0.35617490829649912</v>
      </c>
      <c r="J126" s="10">
        <f t="shared" si="19"/>
        <v>-1.7545299144993947</v>
      </c>
      <c r="K126" s="10">
        <f t="shared" si="20"/>
        <v>3.9376997816002213</v>
      </c>
      <c r="L126" s="8">
        <f t="shared" si="21"/>
        <v>72.839732166998473</v>
      </c>
      <c r="M126" s="10">
        <f t="shared" si="29"/>
        <v>0.2817941658313039</v>
      </c>
      <c r="N126" s="10">
        <f t="shared" si="30"/>
        <v>-2.6322280890119139</v>
      </c>
      <c r="O126" s="10">
        <f t="shared" si="31"/>
        <v>13.291924373890438</v>
      </c>
      <c r="P126" s="8">
        <f t="shared" si="32"/>
        <v>6.6520779129238274</v>
      </c>
    </row>
    <row r="127" spans="1:16">
      <c r="A127" s="4"/>
      <c r="B127">
        <v>123</v>
      </c>
      <c r="C127">
        <v>63</v>
      </c>
      <c r="D127" s="8">
        <f t="shared" si="25"/>
        <v>0.7</v>
      </c>
      <c r="E127" s="10">
        <f t="shared" si="17"/>
        <v>0.29726930854373723</v>
      </c>
      <c r="F127" s="9">
        <f t="shared" si="26"/>
        <v>-1.6666922019685493</v>
      </c>
      <c r="G127" s="9">
        <f t="shared" si="27"/>
        <v>-4.8436910633002048</v>
      </c>
      <c r="H127" s="12">
        <f t="shared" si="28"/>
        <v>6.2952425157341851</v>
      </c>
      <c r="I127" s="10">
        <f t="shared" si="18"/>
        <v>0.32615999999999978</v>
      </c>
      <c r="J127" s="10">
        <f t="shared" si="19"/>
        <v>-1.6844959176846208</v>
      </c>
      <c r="K127" s="10">
        <f t="shared" si="20"/>
        <v>4.0852701244590586</v>
      </c>
      <c r="L127" s="8">
        <f t="shared" si="21"/>
        <v>73.069076411856784</v>
      </c>
      <c r="M127" s="10">
        <f t="shared" si="29"/>
        <v>0.25207200000000363</v>
      </c>
      <c r="N127" s="10">
        <f t="shared" si="30"/>
        <v>-2.4762089989963854</v>
      </c>
      <c r="O127" s="10">
        <f t="shared" si="31"/>
        <v>13.512030936648364</v>
      </c>
      <c r="P127" s="8">
        <f t="shared" si="32"/>
        <v>4.5513365392130209</v>
      </c>
    </row>
    <row r="128" spans="1:16">
      <c r="A128" s="4"/>
      <c r="B128">
        <v>124</v>
      </c>
      <c r="C128">
        <v>64</v>
      </c>
      <c r="D128" s="8">
        <f t="shared" si="25"/>
        <v>0.71111111111111114</v>
      </c>
      <c r="E128" s="10">
        <f t="shared" si="17"/>
        <v>0.26892305558224683</v>
      </c>
      <c r="F128" s="9">
        <f t="shared" si="26"/>
        <v>-1.5812640689499513</v>
      </c>
      <c r="G128" s="9">
        <f t="shared" si="27"/>
        <v>-4.9416755551284952</v>
      </c>
      <c r="H128" s="12">
        <f t="shared" si="28"/>
        <v>4.9283923874366176</v>
      </c>
      <c r="I128" s="10">
        <f t="shared" si="18"/>
        <v>0.29738917035004775</v>
      </c>
      <c r="J128" s="10">
        <f t="shared" si="19"/>
        <v>-1.6120109201915909</v>
      </c>
      <c r="K128" s="10">
        <f t="shared" si="20"/>
        <v>4.2184303434220887</v>
      </c>
      <c r="L128" s="8">
        <f t="shared" si="21"/>
        <v>73.252551807743416</v>
      </c>
      <c r="M128" s="10">
        <f t="shared" si="29"/>
        <v>0.22417822883150995</v>
      </c>
      <c r="N128" s="10">
        <f t="shared" si="30"/>
        <v>-2.318111505974314</v>
      </c>
      <c r="O128" s="10">
        <f t="shared" si="31"/>
        <v>13.648965733383744</v>
      </c>
      <c r="P128" s="8">
        <f t="shared" si="32"/>
        <v>2.4185530374652471</v>
      </c>
    </row>
    <row r="129" spans="1:16">
      <c r="A129" s="4"/>
      <c r="B129">
        <v>125</v>
      </c>
      <c r="C129">
        <v>65</v>
      </c>
      <c r="D129" s="8">
        <f t="shared" si="25"/>
        <v>0.72222222222222221</v>
      </c>
      <c r="E129" s="10">
        <f t="shared" ref="E129:E154" si="33">2-(2*(D129-(1/(2*PI()))*SIN(2*PI()*D129)))</f>
        <v>0.24208151178132509</v>
      </c>
      <c r="F129" s="9">
        <f t="shared" si="26"/>
        <v>-1.4943352714118958</v>
      </c>
      <c r="G129" s="9">
        <f t="shared" si="27"/>
        <v>-5.0155847003876897</v>
      </c>
      <c r="H129" s="12">
        <f t="shared" si="28"/>
        <v>3.5375316268277284</v>
      </c>
      <c r="I129" s="10">
        <f t="shared" ref="I129:I153" si="34">2-20*D129^3+30*D129^4-12*D129^5</f>
        <v>0.26990296194685781</v>
      </c>
      <c r="J129" s="10">
        <f t="shared" ref="J129:J154" si="35">(2/PI())*(-60*D129^2+120*D129^3-60*D129^4)</f>
        <v>-1.5373334123531277</v>
      </c>
      <c r="K129" s="10">
        <f t="shared" ref="K129:K154" si="36">(4/PI()^2)*(-120*D129+360*D129^2-240*D129^3)</f>
        <v>4.3363798760506675</v>
      </c>
      <c r="L129" s="8">
        <f t="shared" ref="L129:L153" si="37">(8/PI()^3)*(-120+1080*D129-720*D129^2)</f>
        <v>73.390158354658411</v>
      </c>
      <c r="M129" s="10">
        <f t="shared" si="29"/>
        <v>0.19813138032046673</v>
      </c>
      <c r="N129" s="10">
        <f t="shared" si="30"/>
        <v>-2.1589095759897452</v>
      </c>
      <c r="O129" s="10">
        <f t="shared" si="31"/>
        <v>13.701755858354719</v>
      </c>
      <c r="P129" s="8">
        <f t="shared" si="32"/>
        <v>0.26839411371019722</v>
      </c>
    </row>
    <row r="130" spans="1:16">
      <c r="A130" s="4"/>
      <c r="B130">
        <v>126</v>
      </c>
      <c r="C130">
        <v>66</v>
      </c>
      <c r="D130" s="8">
        <f t="shared" ref="D130:D154" si="38">C130/$A$66</f>
        <v>0.73333333333333328</v>
      </c>
      <c r="E130" s="10">
        <f t="shared" si="33"/>
        <v>0.21676718201137057</v>
      </c>
      <c r="F130" s="9">
        <f t="shared" ref="F130:F154" si="39">-(4/PI())*(1-COS(2*PI()*D130))</f>
        <v>-1.406329317717937</v>
      </c>
      <c r="G130" s="9">
        <f t="shared" ref="G130:G154" si="40">-(-16/PI())*SIN(2*PI()*D130)</f>
        <v>-5.0650584211514058</v>
      </c>
      <c r="H130" s="12">
        <f t="shared" ref="H130:H154" si="41">(-64/PI())*COS(2*PI()*D130)</f>
        <v>2.1294363677243884</v>
      </c>
      <c r="I130" s="10">
        <f t="shared" si="34"/>
        <v>0.24373728395061622</v>
      </c>
      <c r="J130" s="10">
        <f t="shared" si="35"/>
        <v>-1.4607358569524573</v>
      </c>
      <c r="K130" s="10">
        <f t="shared" si="36"/>
        <v>4.4383181599061352</v>
      </c>
      <c r="L130" s="8">
        <f t="shared" si="37"/>
        <v>73.481896052601755</v>
      </c>
      <c r="M130" s="10">
        <f t="shared" ref="M130:M154" si="42">2-70*D130^4+168*D130^5-140*D130^6+40*D130^7</f>
        <v>0.17393859716506821</v>
      </c>
      <c r="N130" s="10">
        <f t="shared" ref="N130:N154" si="43">(3/PI())*(-280*D130^3+840*D130^4-840*D130^5+280*D130^6)</f>
        <v>-1.9995850841838174</v>
      </c>
      <c r="O130" s="10">
        <f t="shared" ref="O130:O154" si="44">(9/PI()^2)*(-840*D130^2+3360*D130^3-4200*D130^4+1680*D130^5)</f>
        <v>13.67001993251089</v>
      </c>
      <c r="P130" s="8">
        <f t="shared" ref="P130:P154" si="45">(8/PI()^3)*(-1680*D130+10080*D130^2-16800*D130^3+8400*D130^4)</f>
        <v>-1.8836807311029198</v>
      </c>
    </row>
    <row r="131" spans="1:16">
      <c r="A131" s="4"/>
      <c r="B131">
        <v>127</v>
      </c>
      <c r="C131">
        <v>67</v>
      </c>
      <c r="D131" s="8">
        <f t="shared" si="38"/>
        <v>0.74444444444444446</v>
      </c>
      <c r="E131" s="10">
        <f t="shared" si="33"/>
        <v>0.19299513070953833</v>
      </c>
      <c r="F131" s="9">
        <f t="shared" si="39"/>
        <v>-1.3176749640281411</v>
      </c>
      <c r="G131" s="9">
        <f t="shared" si="40"/>
        <v>-5.0898556864251647</v>
      </c>
      <c r="H131" s="12">
        <f t="shared" si="41"/>
        <v>0.7109667086876541</v>
      </c>
      <c r="I131" s="10">
        <f t="shared" si="34"/>
        <v>0.21892316821622604</v>
      </c>
      <c r="J131" s="10">
        <f t="shared" si="35"/>
        <v>-1.3825046892232493</v>
      </c>
      <c r="K131" s="10">
        <f t="shared" si="36"/>
        <v>4.5234446325498423</v>
      </c>
      <c r="L131" s="8">
        <f t="shared" si="37"/>
        <v>73.527764901573391</v>
      </c>
      <c r="M131" s="10">
        <f t="shared" si="42"/>
        <v>0.15159558548507945</v>
      </c>
      <c r="N131" s="10">
        <f t="shared" si="43"/>
        <v>-1.8411207509445784</v>
      </c>
      <c r="O131" s="10">
        <f t="shared" si="44"/>
        <v>13.55399923647626</v>
      </c>
      <c r="P131" s="8">
        <f t="shared" si="45"/>
        <v>-4.0214192011037966</v>
      </c>
    </row>
    <row r="132" spans="1:16">
      <c r="A132" s="4"/>
      <c r="B132">
        <v>128</v>
      </c>
      <c r="C132">
        <v>68</v>
      </c>
      <c r="D132" s="8">
        <f t="shared" si="38"/>
        <v>0.75555555555555554</v>
      </c>
      <c r="E132" s="10">
        <f t="shared" si="33"/>
        <v>0.17077290848731619</v>
      </c>
      <c r="F132" s="9">
        <f t="shared" si="39"/>
        <v>-1.2288041254421849</v>
      </c>
      <c r="G132" s="9">
        <f t="shared" si="40"/>
        <v>-5.0898556864251647</v>
      </c>
      <c r="H132" s="12">
        <f t="shared" si="41"/>
        <v>-0.71096670868764666</v>
      </c>
      <c r="I132" s="10">
        <f t="shared" si="34"/>
        <v>0.19548652542803424</v>
      </c>
      <c r="J132" s="10">
        <f t="shared" si="35"/>
        <v>-1.3029403168495692</v>
      </c>
      <c r="K132" s="10">
        <f t="shared" si="36"/>
        <v>4.5909587315431226</v>
      </c>
      <c r="L132" s="8">
        <f t="shared" si="37"/>
        <v>73.527764901573406</v>
      </c>
      <c r="M132" s="10">
        <f t="shared" si="42"/>
        <v>0.13108664783902846</v>
      </c>
      <c r="N132" s="10">
        <f t="shared" si="43"/>
        <v>-1.6844927158084937</v>
      </c>
      <c r="O132" s="10">
        <f t="shared" si="44"/>
        <v>13.354588843533154</v>
      </c>
      <c r="P132" s="8">
        <f t="shared" si="45"/>
        <v>-6.1277762055014371</v>
      </c>
    </row>
    <row r="133" spans="1:16">
      <c r="A133" s="4"/>
      <c r="B133">
        <v>129</v>
      </c>
      <c r="C133">
        <v>69</v>
      </c>
      <c r="D133" s="8">
        <f t="shared" si="38"/>
        <v>0.76666666666666672</v>
      </c>
      <c r="E133" s="10">
        <f t="shared" si="33"/>
        <v>0.1501005153447037</v>
      </c>
      <c r="F133" s="9">
        <f t="shared" si="39"/>
        <v>-1.140149771752389</v>
      </c>
      <c r="G133" s="9">
        <f t="shared" si="40"/>
        <v>-5.0650584211514058</v>
      </c>
      <c r="H133" s="12">
        <f t="shared" si="41"/>
        <v>-2.1294363677243808</v>
      </c>
      <c r="I133" s="10">
        <f t="shared" si="34"/>
        <v>0.17344790123456821</v>
      </c>
      <c r="J133" s="10">
        <f t="shared" si="35"/>
        <v>-1.2223571199659307</v>
      </c>
      <c r="K133" s="10">
        <f t="shared" si="36"/>
        <v>4.6400598944473259</v>
      </c>
      <c r="L133" s="8">
        <f t="shared" si="37"/>
        <v>73.481896052601712</v>
      </c>
      <c r="M133" s="10">
        <f t="shared" si="42"/>
        <v>0.11238480475538104</v>
      </c>
      <c r="N133" s="10">
        <f t="shared" si="43"/>
        <v>-1.5306627491128906</v>
      </c>
      <c r="O133" s="10">
        <f t="shared" si="44"/>
        <v>13.073368752605461</v>
      </c>
      <c r="P133" s="8">
        <f t="shared" si="45"/>
        <v>-8.1849138585848582</v>
      </c>
    </row>
    <row r="134" spans="1:16">
      <c r="A134" s="4"/>
      <c r="B134">
        <v>130</v>
      </c>
      <c r="C134">
        <v>70</v>
      </c>
      <c r="D134" s="8">
        <f t="shared" si="38"/>
        <v>0.77777777777777779</v>
      </c>
      <c r="E134" s="10">
        <f t="shared" si="33"/>
        <v>0.13097040067021393</v>
      </c>
      <c r="F134" s="9">
        <f t="shared" si="39"/>
        <v>-1.0521438180584302</v>
      </c>
      <c r="G134" s="9">
        <f t="shared" si="40"/>
        <v>-5.0155847003876897</v>
      </c>
      <c r="H134" s="12">
        <f t="shared" si="41"/>
        <v>-3.5375316268277213</v>
      </c>
      <c r="I134" s="10">
        <f t="shared" si="34"/>
        <v>0.15282223238327486</v>
      </c>
      <c r="J134" s="10">
        <f t="shared" si="35"/>
        <v>-1.1410834511572525</v>
      </c>
      <c r="K134" s="10">
        <f t="shared" si="36"/>
        <v>4.6699475588237922</v>
      </c>
      <c r="L134" s="8">
        <f t="shared" si="37"/>
        <v>73.390158354658411</v>
      </c>
      <c r="M134" s="10">
        <f t="shared" si="42"/>
        <v>9.5452008992744197E-2</v>
      </c>
      <c r="N134" s="10">
        <f t="shared" si="43"/>
        <v>-1.3805701014001612</v>
      </c>
      <c r="O134" s="10">
        <f t="shared" si="44"/>
        <v>12.712635021242761</v>
      </c>
      <c r="P134" s="8">
        <f t="shared" si="45"/>
        <v>-10.174201479722511</v>
      </c>
    </row>
    <row r="135" spans="1:16">
      <c r="A135" s="4"/>
      <c r="B135">
        <v>131</v>
      </c>
      <c r="C135">
        <v>71</v>
      </c>
      <c r="D135" s="8">
        <f t="shared" si="38"/>
        <v>0.78888888888888886</v>
      </c>
      <c r="E135" s="10">
        <f t="shared" si="33"/>
        <v>0.11336750002669138</v>
      </c>
      <c r="F135" s="9">
        <f t="shared" si="39"/>
        <v>-0.96521502052037456</v>
      </c>
      <c r="G135" s="9">
        <f t="shared" si="40"/>
        <v>-4.9416755551284961</v>
      </c>
      <c r="H135" s="12">
        <f t="shared" si="41"/>
        <v>-4.9283923874366105</v>
      </c>
      <c r="I135" s="10">
        <f t="shared" si="34"/>
        <v>0.13361860285525573</v>
      </c>
      <c r="J135" s="10">
        <f t="shared" si="35"/>
        <v>-1.0594616354588877</v>
      </c>
      <c r="K135" s="10">
        <f t="shared" si="36"/>
        <v>4.6798211622338846</v>
      </c>
      <c r="L135" s="8">
        <f t="shared" si="37"/>
        <v>73.25255180774343</v>
      </c>
      <c r="M135" s="10">
        <f t="shared" si="42"/>
        <v>8.0239456744134685E-2</v>
      </c>
      <c r="N135" s="10">
        <f t="shared" si="43"/>
        <v>-1.2351229905726755</v>
      </c>
      <c r="O135" s="10">
        <f t="shared" si="44"/>
        <v>12.275430898604149</v>
      </c>
      <c r="P135" s="8">
        <f t="shared" si="45"/>
        <v>-12.076215593362033</v>
      </c>
    </row>
    <row r="136" spans="1:16">
      <c r="A136" s="4"/>
      <c r="B136">
        <v>132</v>
      </c>
      <c r="C136">
        <v>72</v>
      </c>
      <c r="D136" s="8">
        <f t="shared" si="38"/>
        <v>0.8</v>
      </c>
      <c r="E136" s="10">
        <f t="shared" si="33"/>
        <v>9.7269308543737054E-2</v>
      </c>
      <c r="F136" s="9">
        <f t="shared" si="39"/>
        <v>-0.87978688750177658</v>
      </c>
      <c r="G136" s="9">
        <f t="shared" si="40"/>
        <v>-4.8436910633002057</v>
      </c>
      <c r="H136" s="12">
        <f t="shared" si="41"/>
        <v>-6.2952425157341789</v>
      </c>
      <c r="I136" s="10">
        <f t="shared" si="34"/>
        <v>0.11584000000000128</v>
      </c>
      <c r="J136" s="10">
        <f t="shared" si="35"/>
        <v>-0.97784797035660809</v>
      </c>
      <c r="K136" s="10">
        <f t="shared" si="36"/>
        <v>4.6688801422389288</v>
      </c>
      <c r="L136" s="8">
        <f t="shared" si="37"/>
        <v>73.069076411856756</v>
      </c>
      <c r="M136" s="10">
        <f t="shared" si="42"/>
        <v>6.6688000000000969E-2</v>
      </c>
      <c r="N136" s="10">
        <f t="shared" si="43"/>
        <v>-1.0951897267994073</v>
      </c>
      <c r="O136" s="10">
        <f t="shared" si="44"/>
        <v>11.765577958441831</v>
      </c>
      <c r="P136" s="8">
        <f t="shared" si="45"/>
        <v>-13.870739929030144</v>
      </c>
    </row>
    <row r="137" spans="1:16">
      <c r="A137" s="4"/>
      <c r="B137">
        <v>133</v>
      </c>
      <c r="C137">
        <v>73</v>
      </c>
      <c r="D137" s="8">
        <f t="shared" si="38"/>
        <v>0.81111111111111112</v>
      </c>
      <c r="E137" s="10">
        <f t="shared" si="33"/>
        <v>8.2645990559175431E-2</v>
      </c>
      <c r="F137" s="9">
        <f t="shared" si="39"/>
        <v>-0.79627561627949683</v>
      </c>
      <c r="G137" s="9">
        <f t="shared" si="40"/>
        <v>-4.7221085954976392</v>
      </c>
      <c r="H137" s="12">
        <f t="shared" si="41"/>
        <v>-7.6314228552906558</v>
      </c>
      <c r="I137" s="10">
        <f t="shared" si="34"/>
        <v>9.9483070670123297E-2</v>
      </c>
      <c r="J137" s="10">
        <f t="shared" si="35"/>
        <v>-0.89661272578659079</v>
      </c>
      <c r="K137" s="10">
        <f t="shared" si="36"/>
        <v>4.6363239364002657</v>
      </c>
      <c r="L137" s="8">
        <f t="shared" si="37"/>
        <v>72.839732166998459</v>
      </c>
      <c r="M137" s="10">
        <f t="shared" si="42"/>
        <v>5.4728664285303097E-2</v>
      </c>
      <c r="N137" s="10">
        <f t="shared" si="43"/>
        <v>-0.96158947517385451</v>
      </c>
      <c r="O137" s="10">
        <f t="shared" si="44"/>
        <v>11.187707232085728</v>
      </c>
      <c r="P137" s="8">
        <f t="shared" si="45"/>
        <v>-15.536765421334747</v>
      </c>
    </row>
    <row r="138" spans="1:16">
      <c r="A138" s="4"/>
      <c r="B138">
        <v>134</v>
      </c>
      <c r="C138">
        <v>74</v>
      </c>
      <c r="D138" s="8">
        <f t="shared" si="38"/>
        <v>0.82222222222222219</v>
      </c>
      <c r="E138" s="10">
        <f t="shared" si="33"/>
        <v>6.9460524975399007E-2</v>
      </c>
      <c r="F138" s="9">
        <f t="shared" si="39"/>
        <v>-0.71508806537240666</v>
      </c>
      <c r="G138" s="9">
        <f t="shared" si="40"/>
        <v>-4.577520489282505</v>
      </c>
      <c r="H138" s="12">
        <f t="shared" si="41"/>
        <v>-8.9304236698040977</v>
      </c>
      <c r="I138" s="10">
        <f t="shared" si="34"/>
        <v>8.4537877356094526E-2</v>
      </c>
      <c r="J138" s="10">
        <f t="shared" si="35"/>
        <v>-0.81614014413546065</v>
      </c>
      <c r="K138" s="10">
        <f t="shared" si="36"/>
        <v>4.5813519822792506</v>
      </c>
      <c r="L138" s="8">
        <f t="shared" si="37"/>
        <v>72.564519073168526</v>
      </c>
      <c r="M138" s="10">
        <f t="shared" si="42"/>
        <v>4.4283275985272041E-2</v>
      </c>
      <c r="N138" s="10">
        <f t="shared" si="43"/>
        <v>-0.83508265612279553</v>
      </c>
      <c r="O138" s="10">
        <f t="shared" si="44"/>
        <v>10.547290341425263</v>
      </c>
      <c r="P138" s="8">
        <f t="shared" si="45"/>
        <v>-17.052490209962244</v>
      </c>
    </row>
    <row r="139" spans="1:16">
      <c r="A139" s="4"/>
      <c r="B139">
        <v>135</v>
      </c>
      <c r="C139">
        <v>75</v>
      </c>
      <c r="D139" s="8">
        <f t="shared" si="38"/>
        <v>0.83333333333333337</v>
      </c>
      <c r="E139" s="10">
        <f t="shared" si="33"/>
        <v>5.7668885622437216E-2</v>
      </c>
      <c r="F139" s="9">
        <f t="shared" si="39"/>
        <v>-0.63661977236758127</v>
      </c>
      <c r="G139" s="9">
        <f t="shared" si="40"/>
        <v>-4.4106311633743367</v>
      </c>
      <c r="H139" s="12">
        <f t="shared" si="41"/>
        <v>-10.185916357881304</v>
      </c>
      <c r="I139" s="10">
        <f t="shared" si="34"/>
        <v>7.098765432098908E-2</v>
      </c>
      <c r="J139" s="10">
        <f t="shared" si="35"/>
        <v>-0.73682844024025684</v>
      </c>
      <c r="K139" s="10">
        <f t="shared" si="36"/>
        <v>4.5031637174372356</v>
      </c>
      <c r="L139" s="8">
        <f t="shared" si="37"/>
        <v>72.243437130366857</v>
      </c>
      <c r="M139" s="10">
        <f t="shared" si="42"/>
        <v>3.5265203475061568E-2</v>
      </c>
      <c r="N139" s="10">
        <f t="shared" si="43"/>
        <v>-0.71636098356686306</v>
      </c>
      <c r="O139" s="10">
        <f t="shared" si="44"/>
        <v>9.8506706318938075</v>
      </c>
      <c r="P139" s="8">
        <f t="shared" si="45"/>
        <v>-18.39531963967681</v>
      </c>
    </row>
    <row r="140" spans="1:16">
      <c r="A140" s="4"/>
      <c r="B140">
        <v>136</v>
      </c>
      <c r="C140">
        <v>76</v>
      </c>
      <c r="D140" s="8">
        <f t="shared" si="38"/>
        <v>0.84444444444444444</v>
      </c>
      <c r="E140" s="10">
        <f t="shared" si="33"/>
        <v>4.7220255749029771E-2</v>
      </c>
      <c r="F140" s="9">
        <f t="shared" si="39"/>
        <v>-0.56125302690093504</v>
      </c>
      <c r="G140" s="9">
        <f t="shared" si="40"/>
        <v>-4.2222536857933024</v>
      </c>
      <c r="H140" s="12">
        <f t="shared" si="41"/>
        <v>-11.391784285347644</v>
      </c>
      <c r="I140" s="10">
        <f t="shared" si="34"/>
        <v>5.8808563735203379E-2</v>
      </c>
      <c r="J140" s="10">
        <f t="shared" si="35"/>
        <v>-0.65908980138843487</v>
      </c>
      <c r="K140" s="10">
        <f t="shared" si="36"/>
        <v>4.4009585794355592</v>
      </c>
      <c r="L140" s="8">
        <f t="shared" si="37"/>
        <v>71.87648633859358</v>
      </c>
      <c r="M140" s="10">
        <f t="shared" si="42"/>
        <v>2.7580216268182411E-2</v>
      </c>
      <c r="N140" s="10">
        <f t="shared" si="43"/>
        <v>-0.60603714083223192</v>
      </c>
      <c r="O140" s="10">
        <f t="shared" si="44"/>
        <v>9.105094305454454</v>
      </c>
      <c r="P140" s="8">
        <f t="shared" si="45"/>
        <v>-19.541866260324994</v>
      </c>
    </row>
    <row r="141" spans="1:16">
      <c r="A141" s="4"/>
      <c r="B141">
        <v>137</v>
      </c>
      <c r="C141">
        <v>77</v>
      </c>
      <c r="D141" s="8">
        <f t="shared" si="38"/>
        <v>0.85555555555555551</v>
      </c>
      <c r="E141" s="10">
        <f t="shared" si="33"/>
        <v>3.8057275596730111E-2</v>
      </c>
      <c r="F141" s="9">
        <f t="shared" si="39"/>
        <v>-0.4893550081805435</v>
      </c>
      <c r="G141" s="9">
        <f t="shared" si="40"/>
        <v>-4.0133058126745427</v>
      </c>
      <c r="H141" s="12">
        <f t="shared" si="41"/>
        <v>-12.542152584873907</v>
      </c>
      <c r="I141" s="10">
        <f t="shared" si="34"/>
        <v>4.7969451811208152E-2</v>
      </c>
      <c r="J141" s="10">
        <f t="shared" si="35"/>
        <v>-0.58335038731787336</v>
      </c>
      <c r="K141" s="10">
        <f t="shared" si="36"/>
        <v>4.2739360058355373</v>
      </c>
      <c r="L141" s="8">
        <f t="shared" si="37"/>
        <v>71.463666697848652</v>
      </c>
      <c r="M141" s="10">
        <f t="shared" si="42"/>
        <v>2.1127466398381145E-2</v>
      </c>
      <c r="N141" s="10">
        <f t="shared" si="43"/>
        <v>-0.50463409431308015</v>
      </c>
      <c r="O141" s="10">
        <f t="shared" si="44"/>
        <v>8.318741553580324</v>
      </c>
      <c r="P141" s="8">
        <f t="shared" si="45"/>
        <v>-20.467949826831237</v>
      </c>
    </row>
    <row r="142" spans="1:16">
      <c r="A142" s="4"/>
      <c r="B142">
        <v>138</v>
      </c>
      <c r="C142">
        <v>78</v>
      </c>
      <c r="D142" s="8">
        <f t="shared" si="38"/>
        <v>0.8666666666666667</v>
      </c>
      <c r="E142" s="10">
        <f t="shared" si="33"/>
        <v>3.0116321850884198E-2</v>
      </c>
      <c r="F142" s="9">
        <f t="shared" si="39"/>
        <v>-0.42127599612644639</v>
      </c>
      <c r="G142" s="9">
        <f t="shared" si="40"/>
        <v>-3.7848055170525168</v>
      </c>
      <c r="H142" s="12">
        <f t="shared" si="41"/>
        <v>-13.631416777739462</v>
      </c>
      <c r="I142" s="10">
        <f t="shared" si="34"/>
        <v>3.8431604938271136E-2</v>
      </c>
      <c r="J142" s="10">
        <f t="shared" si="35"/>
        <v>-0.51005033021686519</v>
      </c>
      <c r="K142" s="10">
        <f t="shared" si="36"/>
        <v>4.1212954341985562</v>
      </c>
      <c r="L142" s="8">
        <f t="shared" si="37"/>
        <v>71.004978208131988</v>
      </c>
      <c r="M142" s="10">
        <f t="shared" si="42"/>
        <v>1.5800596250576504E-2</v>
      </c>
      <c r="N142" s="10">
        <f t="shared" si="43"/>
        <v>-0.41257404488653354</v>
      </c>
      <c r="O142" s="10">
        <f t="shared" si="44"/>
        <v>7.5007576902415805</v>
      </c>
      <c r="P142" s="8">
        <f t="shared" si="45"/>
        <v>-21.148597299200713</v>
      </c>
    </row>
    <row r="143" spans="1:16">
      <c r="A143" s="4"/>
      <c r="B143">
        <v>139</v>
      </c>
      <c r="C143">
        <v>79</v>
      </c>
      <c r="D143" s="8">
        <f t="shared" si="38"/>
        <v>0.87777777777777777</v>
      </c>
      <c r="E143" s="10">
        <f t="shared" si="33"/>
        <v>2.3327817607023515E-2</v>
      </c>
      <c r="F143" s="9">
        <f t="shared" si="39"/>
        <v>-0.35734766484209607</v>
      </c>
      <c r="G143" s="9">
        <f t="shared" si="40"/>
        <v>-3.5378660293987365</v>
      </c>
      <c r="H143" s="12">
        <f t="shared" si="41"/>
        <v>-14.654270078289068</v>
      </c>
      <c r="I143" s="10">
        <f t="shared" si="34"/>
        <v>3.0148505817205518E-2</v>
      </c>
      <c r="J143" s="10">
        <f t="shared" si="35"/>
        <v>-0.43964373472417168</v>
      </c>
      <c r="K143" s="10">
        <f t="shared" si="36"/>
        <v>3.9422363020859543</v>
      </c>
      <c r="L143" s="8">
        <f t="shared" si="37"/>
        <v>70.50042086944373</v>
      </c>
      <c r="M143" s="10">
        <f t="shared" si="42"/>
        <v>1.1488977055044813E-2</v>
      </c>
      <c r="N143" s="10">
        <f t="shared" si="43"/>
        <v>-0.33016701707742124</v>
      </c>
      <c r="O143" s="10">
        <f t="shared" si="44"/>
        <v>6.661284284885836</v>
      </c>
      <c r="P143" s="8">
        <f t="shared" si="45"/>
        <v>-21.558042842516134</v>
      </c>
    </row>
    <row r="144" spans="1:16">
      <c r="A144" s="4"/>
      <c r="B144">
        <v>140</v>
      </c>
      <c r="C144">
        <v>80</v>
      </c>
      <c r="D144" s="8">
        <f t="shared" si="38"/>
        <v>0.88888888888888884</v>
      </c>
      <c r="E144" s="10">
        <f t="shared" si="33"/>
        <v>1.7616571342549125E-2</v>
      </c>
      <c r="F144" s="9">
        <f t="shared" si="39"/>
        <v>-0.29788146673145421</v>
      </c>
      <c r="G144" s="9">
        <f t="shared" si="40"/>
        <v>-3.2736904140747725</v>
      </c>
      <c r="H144" s="12">
        <f t="shared" si="41"/>
        <v>-15.605729248059337</v>
      </c>
      <c r="I144" s="10">
        <f t="shared" si="34"/>
        <v>2.3065589595082869E-2</v>
      </c>
      <c r="J144" s="10">
        <f t="shared" si="35"/>
        <v>-0.37259867792889573</v>
      </c>
      <c r="K144" s="10">
        <f t="shared" si="36"/>
        <v>3.7359580470590479</v>
      </c>
      <c r="L144" s="8">
        <f t="shared" si="37"/>
        <v>69.949994681783792</v>
      </c>
      <c r="M144" s="10">
        <f t="shared" si="42"/>
        <v>8.0790822604051016E-3</v>
      </c>
      <c r="N144" s="10">
        <f t="shared" si="43"/>
        <v>-0.25759908597556813</v>
      </c>
      <c r="O144" s="10">
        <f t="shared" si="44"/>
        <v>5.8114902954251768</v>
      </c>
      <c r="P144" s="8">
        <f t="shared" si="45"/>
        <v>-21.669727826941287</v>
      </c>
    </row>
    <row r="145" spans="1:16">
      <c r="A145" s="4"/>
      <c r="B145">
        <v>141</v>
      </c>
      <c r="C145">
        <v>81</v>
      </c>
      <c r="D145" s="8">
        <f t="shared" si="38"/>
        <v>0.9</v>
      </c>
      <c r="E145" s="10">
        <f t="shared" si="33"/>
        <v>1.2902143242272013E-2</v>
      </c>
      <c r="F145" s="9">
        <f t="shared" si="39"/>
        <v>-0.24316711513419509</v>
      </c>
      <c r="G145" s="9">
        <f t="shared" si="40"/>
        <v>-2.9935657081236462</v>
      </c>
      <c r="H145" s="12">
        <f t="shared" si="41"/>
        <v>-16.481158873615485</v>
      </c>
      <c r="I145" s="10">
        <f t="shared" si="34"/>
        <v>1.7119999999999358E-2</v>
      </c>
      <c r="J145" s="10">
        <f t="shared" si="35"/>
        <v>-0.30939720937063819</v>
      </c>
      <c r="K145" s="10">
        <f t="shared" si="36"/>
        <v>3.5016601066791879</v>
      </c>
      <c r="L145" s="8">
        <f t="shared" si="37"/>
        <v>69.35369964515219</v>
      </c>
      <c r="M145" s="10">
        <f t="shared" si="42"/>
        <v>5.4560000000094533E-3</v>
      </c>
      <c r="N145" s="10">
        <f t="shared" si="43"/>
        <v>-0.19492024190349552</v>
      </c>
      <c r="O145" s="10">
        <f t="shared" si="44"/>
        <v>4.9636032012181106</v>
      </c>
      <c r="P145" s="8">
        <f t="shared" si="45"/>
        <v>-21.456300827718923</v>
      </c>
    </row>
    <row r="146" spans="1:16">
      <c r="A146" s="4"/>
      <c r="B146">
        <v>142</v>
      </c>
      <c r="C146">
        <v>82</v>
      </c>
      <c r="D146" s="8">
        <f t="shared" si="38"/>
        <v>0.91111111111111109</v>
      </c>
      <c r="E146" s="10">
        <f t="shared" si="33"/>
        <v>9.0992370931082256E-3</v>
      </c>
      <c r="F146" s="9">
        <f t="shared" si="39"/>
        <v>-0.19347117287143345</v>
      </c>
      <c r="G146" s="9">
        <f t="shared" si="40"/>
        <v>-2.6988566509547134</v>
      </c>
      <c r="H146" s="12">
        <f t="shared" si="41"/>
        <v>-17.276293949819671</v>
      </c>
      <c r="I146" s="10">
        <f t="shared" si="34"/>
        <v>1.2240345475792225E-2</v>
      </c>
      <c r="J146" s="10">
        <f t="shared" si="35"/>
        <v>-0.25053535103939817</v>
      </c>
      <c r="K146" s="10">
        <f t="shared" si="36"/>
        <v>3.2385419185077597</v>
      </c>
      <c r="L146" s="8">
        <f t="shared" si="37"/>
        <v>68.711535759548937</v>
      </c>
      <c r="M146" s="10">
        <f t="shared" si="42"/>
        <v>3.5050888667775837E-3</v>
      </c>
      <c r="N146" s="10">
        <f t="shared" si="43"/>
        <v>-0.14203189283619777</v>
      </c>
      <c r="O146" s="10">
        <f t="shared" si="44"/>
        <v>4.1309401360521445</v>
      </c>
      <c r="P146" s="8">
        <f t="shared" si="45"/>
        <v>-20.889617625171685</v>
      </c>
    </row>
    <row r="147" spans="1:16">
      <c r="A147" s="4"/>
      <c r="B147">
        <v>143</v>
      </c>
      <c r="C147">
        <v>83</v>
      </c>
      <c r="D147" s="8">
        <f t="shared" si="38"/>
        <v>0.92222222222222228</v>
      </c>
      <c r="E147" s="10">
        <f t="shared" si="33"/>
        <v>6.1181158386522938E-3</v>
      </c>
      <c r="F147" s="9">
        <f t="shared" si="39"/>
        <v>-0.14903575357845486</v>
      </c>
      <c r="G147" s="9">
        <f t="shared" si="40"/>
        <v>-2.3909990354704518</v>
      </c>
      <c r="H147" s="12">
        <f t="shared" si="41"/>
        <v>-17.987260658507328</v>
      </c>
      <c r="I147" s="10">
        <f t="shared" si="34"/>
        <v>8.3464553167722499E-3</v>
      </c>
      <c r="J147" s="10">
        <f t="shared" si="35"/>
        <v>-0.196523097375564</v>
      </c>
      <c r="K147" s="10">
        <f t="shared" si="36"/>
        <v>2.9458029201060452</v>
      </c>
      <c r="L147" s="8">
        <f t="shared" si="37"/>
        <v>68.023503024974033</v>
      </c>
      <c r="M147" s="10">
        <f t="shared" si="42"/>
        <v>2.1137812116336363E-3</v>
      </c>
      <c r="N147" s="10">
        <f t="shared" si="43"/>
        <v>-9.8674004571217819E-2</v>
      </c>
      <c r="O147" s="10">
        <f t="shared" si="44"/>
        <v>3.327939021130808</v>
      </c>
      <c r="P147" s="8">
        <f t="shared" si="45"/>
        <v>-19.940741204700711</v>
      </c>
    </row>
    <row r="148" spans="1:16">
      <c r="A148" s="4"/>
      <c r="B148">
        <v>144</v>
      </c>
      <c r="C148">
        <v>84</v>
      </c>
      <c r="D148" s="8">
        <f t="shared" si="38"/>
        <v>0.93333333333333335</v>
      </c>
      <c r="E148" s="10">
        <f t="shared" si="33"/>
        <v>3.8650387690983834E-3</v>
      </c>
      <c r="F148" s="9">
        <f t="shared" si="39"/>
        <v>-0.11007734215142158</v>
      </c>
      <c r="G148" s="9">
        <f t="shared" si="40"/>
        <v>-2.0714927130277605</v>
      </c>
      <c r="H148" s="12">
        <f t="shared" si="41"/>
        <v>-18.610595241339858</v>
      </c>
      <c r="I148" s="10">
        <f t="shared" si="34"/>
        <v>5.3491358024668756E-3</v>
      </c>
      <c r="J148" s="10">
        <f t="shared" si="35"/>
        <v>-0.14788441526998572</v>
      </c>
      <c r="K148" s="10">
        <f t="shared" si="36"/>
        <v>2.6226425490354521</v>
      </c>
      <c r="L148" s="8">
        <f t="shared" si="37"/>
        <v>67.289601441427422</v>
      </c>
      <c r="M148" s="10">
        <f t="shared" si="42"/>
        <v>1.1735381801329936E-3</v>
      </c>
      <c r="N148" s="10">
        <f t="shared" si="43"/>
        <v>-6.4411878650812993E-2</v>
      </c>
      <c r="O148" s="10">
        <f t="shared" si="44"/>
        <v>2.5701896980547798</v>
      </c>
      <c r="P148" s="8">
        <f t="shared" si="45"/>
        <v>-18.579941756787502</v>
      </c>
    </row>
    <row r="149" spans="1:16">
      <c r="A149" s="4"/>
      <c r="B149">
        <v>145</v>
      </c>
      <c r="C149">
        <v>85</v>
      </c>
      <c r="D149" s="8">
        <f t="shared" si="38"/>
        <v>0.94444444444444442</v>
      </c>
      <c r="E149" s="10">
        <f t="shared" si="33"/>
        <v>2.2427182165536408E-3</v>
      </c>
      <c r="F149" s="9">
        <f t="shared" si="39"/>
        <v>-7.6785740054721191E-2</v>
      </c>
      <c r="G149" s="9">
        <f t="shared" si="40"/>
        <v>-1.7418942863129219</v>
      </c>
      <c r="H149" s="12">
        <f t="shared" si="41"/>
        <v>-19.143260874887066</v>
      </c>
      <c r="I149" s="10">
        <f t="shared" si="34"/>
        <v>3.1499263323713222E-3</v>
      </c>
      <c r="J149" s="10">
        <f t="shared" si="35"/>
        <v>-0.10515724406392064</v>
      </c>
      <c r="K149" s="10">
        <f t="shared" si="36"/>
        <v>2.268260242857274</v>
      </c>
      <c r="L149" s="8">
        <f t="shared" si="37"/>
        <v>66.509831008909188</v>
      </c>
      <c r="M149" s="10">
        <f t="shared" si="42"/>
        <v>5.8196070265736921E-4</v>
      </c>
      <c r="N149" s="10">
        <f t="shared" si="43"/>
        <v>-3.8622568035912054E-2</v>
      </c>
      <c r="O149" s="10">
        <f t="shared" si="44"/>
        <v>1.8744650618060095</v>
      </c>
      <c r="P149" s="8">
        <f t="shared" si="45"/>
        <v>-16.776696676993456</v>
      </c>
    </row>
    <row r="150" spans="1:16">
      <c r="A150" s="4"/>
      <c r="B150">
        <v>146</v>
      </c>
      <c r="C150">
        <v>86</v>
      </c>
      <c r="D150" s="8">
        <f t="shared" si="38"/>
        <v>0.9555555555555556</v>
      </c>
      <c r="E150" s="10">
        <f t="shared" si="33"/>
        <v>1.1507935307788486E-3</v>
      </c>
      <c r="F150" s="9">
        <f t="shared" si="39"/>
        <v>-4.9323140627307159E-2</v>
      </c>
      <c r="G150" s="9">
        <f t="shared" si="40"/>
        <v>-1.4038095257297591</v>
      </c>
      <c r="H150" s="12">
        <f t="shared" si="41"/>
        <v>-19.58266246572569</v>
      </c>
      <c r="I150" s="10">
        <f t="shared" si="34"/>
        <v>1.6408555606357567E-3</v>
      </c>
      <c r="J150" s="10">
        <f t="shared" si="35"/>
        <v>-6.8893495549047057E-2</v>
      </c>
      <c r="K150" s="10">
        <f t="shared" si="36"/>
        <v>1.8818554391328619</v>
      </c>
      <c r="L150" s="8">
        <f t="shared" si="37"/>
        <v>65.684191727419275</v>
      </c>
      <c r="M150" s="10">
        <f t="shared" si="42"/>
        <v>2.4506065249951803E-4</v>
      </c>
      <c r="N150" s="10">
        <f t="shared" si="43"/>
        <v>-2.0480930528769925E-2</v>
      </c>
      <c r="O150" s="10">
        <f t="shared" si="44"/>
        <v>1.2587521937311219</v>
      </c>
      <c r="P150" s="8">
        <f t="shared" si="45"/>
        <v>-14.499690565958936</v>
      </c>
    </row>
    <row r="151" spans="1:16">
      <c r="A151" s="4"/>
      <c r="B151">
        <v>147</v>
      </c>
      <c r="C151">
        <v>87</v>
      </c>
      <c r="D151" s="8">
        <f t="shared" si="38"/>
        <v>0.96666666666666667</v>
      </c>
      <c r="E151" s="10">
        <f t="shared" si="33"/>
        <v>4.8632002618598236E-4</v>
      </c>
      <c r="F151" s="9">
        <f t="shared" si="39"/>
        <v>-2.7823338893060393E-2</v>
      </c>
      <c r="G151" s="9">
        <f t="shared" si="40"/>
        <v>-1.05888554624769</v>
      </c>
      <c r="H151" s="12">
        <f t="shared" si="41"/>
        <v>-19.926659293473637</v>
      </c>
      <c r="I151" s="10">
        <f t="shared" si="34"/>
        <v>7.041975308634818E-4</v>
      </c>
      <c r="J151" s="10">
        <f t="shared" si="35"/>
        <v>-3.9659053967491267E-2</v>
      </c>
      <c r="K151" s="10">
        <f t="shared" si="36"/>
        <v>1.462627575423612</v>
      </c>
      <c r="L151" s="8">
        <f t="shared" si="37"/>
        <v>64.812683596957712</v>
      </c>
      <c r="M151" s="10">
        <f t="shared" si="42"/>
        <v>7.9696387764727206E-5</v>
      </c>
      <c r="N151" s="10">
        <f t="shared" si="43"/>
        <v>-8.9453199505350172E-3</v>
      </c>
      <c r="O151" s="10">
        <f t="shared" si="44"/>
        <v>0.74228349452772058</v>
      </c>
      <c r="P151" s="8">
        <f t="shared" si="45"/>
        <v>-11.716815229403259</v>
      </c>
    </row>
    <row r="152" spans="1:16">
      <c r="A152" s="4"/>
      <c r="B152">
        <v>148</v>
      </c>
      <c r="C152">
        <v>88</v>
      </c>
      <c r="D152" s="8">
        <f t="shared" si="38"/>
        <v>0.97777777777777775</v>
      </c>
      <c r="E152" s="10">
        <f t="shared" si="33"/>
        <v>1.4427051800081081E-4</v>
      </c>
      <c r="F152" s="9">
        <f t="shared" si="39"/>
        <v>-1.2391079724876993E-2</v>
      </c>
      <c r="G152" s="9">
        <f t="shared" si="40"/>
        <v>-0.7088027828231005</v>
      </c>
      <c r="H152" s="12">
        <f t="shared" si="41"/>
        <v>-20.173575440164573</v>
      </c>
      <c r="I152" s="10">
        <f t="shared" si="34"/>
        <v>2.1222781079899278E-4</v>
      </c>
      <c r="J152" s="10">
        <f t="shared" si="35"/>
        <v>-1.8033776011759792E-2</v>
      </c>
      <c r="K152" s="10">
        <f t="shared" si="36"/>
        <v>1.0097760892908179</v>
      </c>
      <c r="L152" s="8">
        <f t="shared" si="37"/>
        <v>63.89530661752449</v>
      </c>
      <c r="M152" s="10">
        <f t="shared" si="42"/>
        <v>1.6176890966335122E-5</v>
      </c>
      <c r="N152" s="10">
        <f t="shared" si="43"/>
        <v>-2.7429150674326943E-3</v>
      </c>
      <c r="O152" s="10">
        <f t="shared" si="44"/>
        <v>0.34556781722405572</v>
      </c>
      <c r="P152" s="8">
        <f t="shared" si="45"/>
        <v>-8.3951696781249368</v>
      </c>
    </row>
    <row r="153" spans="1:16">
      <c r="A153" s="4"/>
      <c r="B153">
        <v>149</v>
      </c>
      <c r="C153">
        <v>89</v>
      </c>
      <c r="D153" s="8">
        <f t="shared" si="38"/>
        <v>0.98888888888888893</v>
      </c>
      <c r="E153" s="10">
        <f t="shared" si="33"/>
        <v>1.8047004146870549E-5</v>
      </c>
      <c r="F153" s="9">
        <f t="shared" si="39"/>
        <v>-3.1015475381791766E-3</v>
      </c>
      <c r="G153" s="9">
        <f t="shared" si="40"/>
        <v>-0.35526680348920342</v>
      </c>
      <c r="H153" s="12">
        <f t="shared" si="41"/>
        <v>-20.322207955151736</v>
      </c>
      <c r="I153" s="10">
        <f t="shared" si="34"/>
        <v>2.6979627090639724E-5</v>
      </c>
      <c r="J153" s="10">
        <f t="shared" si="35"/>
        <v>-4.611490824802696E-3</v>
      </c>
      <c r="K153" s="10">
        <f t="shared" si="36"/>
        <v>0.52250041829581884</v>
      </c>
      <c r="L153" s="8">
        <f t="shared" si="37"/>
        <v>62.932060789119568</v>
      </c>
      <c r="M153" s="10">
        <f t="shared" si="42"/>
        <v>1.0387221820451487E-6</v>
      </c>
      <c r="N153" s="10">
        <f t="shared" si="43"/>
        <v>-3.5468626958155884E-4</v>
      </c>
      <c r="O153" s="10">
        <f t="shared" si="44"/>
        <v>9.042160016636637E-2</v>
      </c>
      <c r="P153" s="8">
        <f t="shared" si="45"/>
        <v>-4.5010601280047275</v>
      </c>
    </row>
    <row r="154" spans="1:16">
      <c r="A154" s="4"/>
      <c r="B154">
        <v>150</v>
      </c>
      <c r="C154">
        <v>90</v>
      </c>
      <c r="D154" s="8">
        <f t="shared" si="38"/>
        <v>1</v>
      </c>
      <c r="E154" s="10">
        <f t="shared" si="33"/>
        <v>0</v>
      </c>
      <c r="F154" s="9">
        <f t="shared" si="39"/>
        <v>0</v>
      </c>
      <c r="G154" s="9">
        <f t="shared" si="40"/>
        <v>-1.2479259687686716E-15</v>
      </c>
      <c r="H154" s="12">
        <f t="shared" si="41"/>
        <v>-20.371832715762604</v>
      </c>
      <c r="I154" s="10">
        <v>0</v>
      </c>
      <c r="J154" s="10">
        <f t="shared" si="35"/>
        <v>0</v>
      </c>
      <c r="K154" s="10">
        <f t="shared" si="36"/>
        <v>0</v>
      </c>
      <c r="L154" s="8">
        <v>0</v>
      </c>
      <c r="M154" s="10">
        <f t="shared" si="42"/>
        <v>0</v>
      </c>
      <c r="N154" s="10">
        <f t="shared" si="43"/>
        <v>0</v>
      </c>
      <c r="O154" s="10">
        <f t="shared" si="44"/>
        <v>0</v>
      </c>
      <c r="P154" s="8">
        <f t="shared" si="45"/>
        <v>0</v>
      </c>
    </row>
    <row r="155" spans="1:16">
      <c r="A155" s="5"/>
      <c r="B155">
        <v>151</v>
      </c>
      <c r="E155" s="10">
        <v>0</v>
      </c>
      <c r="F155" s="10">
        <v>0</v>
      </c>
      <c r="G155" s="10">
        <v>0</v>
      </c>
      <c r="H155" s="6">
        <v>0</v>
      </c>
      <c r="I155" s="10">
        <v>0</v>
      </c>
      <c r="J155" s="10">
        <f t="shared" ref="J155:J156" si="46">(2/PI())*(-60*D155^2+120*D155^3-60*D155^4)</f>
        <v>0</v>
      </c>
      <c r="K155" s="10">
        <f t="shared" ref="K155:K156" si="47">(4/PI()^2)*(-120*D155+360*D155^2-240*D155^3)</f>
        <v>0</v>
      </c>
      <c r="L155" s="8">
        <v>0</v>
      </c>
      <c r="M155" s="29">
        <v>0</v>
      </c>
      <c r="N155" s="29">
        <v>0</v>
      </c>
      <c r="O155" s="29">
        <v>0</v>
      </c>
      <c r="P155" s="8">
        <v>0</v>
      </c>
    </row>
    <row r="156" spans="1:16">
      <c r="A156" s="5"/>
      <c r="B156">
        <v>152</v>
      </c>
      <c r="E156" s="10">
        <v>0</v>
      </c>
      <c r="F156" s="10">
        <v>0</v>
      </c>
      <c r="G156" s="10">
        <v>0</v>
      </c>
      <c r="H156" s="6">
        <v>0</v>
      </c>
      <c r="I156" s="10">
        <v>0</v>
      </c>
      <c r="J156" s="10">
        <f t="shared" si="46"/>
        <v>0</v>
      </c>
      <c r="K156" s="10">
        <f t="shared" si="47"/>
        <v>0</v>
      </c>
      <c r="L156" s="8">
        <v>0</v>
      </c>
      <c r="M156" s="29">
        <v>0</v>
      </c>
      <c r="N156" s="29">
        <v>0</v>
      </c>
      <c r="O156" s="29">
        <v>0</v>
      </c>
      <c r="P156" s="8">
        <v>0</v>
      </c>
    </row>
    <row r="157" spans="1:16">
      <c r="A157" s="5"/>
      <c r="B157">
        <v>153</v>
      </c>
      <c r="E157" s="10">
        <v>0</v>
      </c>
      <c r="F157" s="10">
        <v>0</v>
      </c>
      <c r="G157" s="10">
        <v>0</v>
      </c>
      <c r="H157" s="6">
        <v>0</v>
      </c>
      <c r="I157" s="10">
        <v>0</v>
      </c>
      <c r="J157" s="10">
        <f t="shared" ref="J157:J220" si="48">(2/PI())*(-60*D157^2+120*D157^3-60*D157^4)</f>
        <v>0</v>
      </c>
      <c r="K157" s="10">
        <f t="shared" ref="K157:K220" si="49">(4/PI()^2)*(-120*D157+360*D157^2-240*D157^3)</f>
        <v>0</v>
      </c>
      <c r="L157" s="8">
        <v>0</v>
      </c>
      <c r="M157" s="29">
        <v>0</v>
      </c>
      <c r="N157" s="29">
        <v>0</v>
      </c>
      <c r="O157" s="29">
        <v>0</v>
      </c>
      <c r="P157" s="8">
        <v>0</v>
      </c>
    </row>
    <row r="158" spans="1:16">
      <c r="A158" s="5"/>
      <c r="B158">
        <v>154</v>
      </c>
      <c r="E158" s="10">
        <v>0</v>
      </c>
      <c r="F158" s="10">
        <v>0</v>
      </c>
      <c r="G158" s="10">
        <v>0</v>
      </c>
      <c r="H158" s="6">
        <v>0</v>
      </c>
      <c r="I158" s="10">
        <v>0</v>
      </c>
      <c r="J158" s="10">
        <f t="shared" si="48"/>
        <v>0</v>
      </c>
      <c r="K158" s="10">
        <f t="shared" si="49"/>
        <v>0</v>
      </c>
      <c r="L158" s="8">
        <v>0</v>
      </c>
      <c r="M158" s="29">
        <v>0</v>
      </c>
      <c r="N158" s="29">
        <v>0</v>
      </c>
      <c r="O158" s="29">
        <v>0</v>
      </c>
      <c r="P158" s="8">
        <v>0</v>
      </c>
    </row>
    <row r="159" spans="1:16">
      <c r="A159" s="5"/>
      <c r="B159">
        <v>155</v>
      </c>
      <c r="E159" s="10">
        <v>0</v>
      </c>
      <c r="F159" s="10">
        <v>0</v>
      </c>
      <c r="G159" s="10">
        <v>0</v>
      </c>
      <c r="H159" s="6">
        <v>0</v>
      </c>
      <c r="I159" s="10">
        <v>0</v>
      </c>
      <c r="J159" s="10">
        <f t="shared" si="48"/>
        <v>0</v>
      </c>
      <c r="K159" s="10">
        <f t="shared" si="49"/>
        <v>0</v>
      </c>
      <c r="L159" s="8">
        <v>0</v>
      </c>
      <c r="M159" s="29">
        <v>0</v>
      </c>
      <c r="N159" s="29">
        <v>0</v>
      </c>
      <c r="O159" s="29">
        <v>0</v>
      </c>
      <c r="P159" s="8">
        <v>0</v>
      </c>
    </row>
    <row r="160" spans="1:16">
      <c r="A160" s="5"/>
      <c r="B160">
        <v>156</v>
      </c>
      <c r="E160" s="10">
        <v>0</v>
      </c>
      <c r="F160" s="10">
        <v>0</v>
      </c>
      <c r="G160" s="10">
        <v>0</v>
      </c>
      <c r="H160" s="6">
        <v>0</v>
      </c>
      <c r="I160" s="10">
        <v>0</v>
      </c>
      <c r="J160" s="10">
        <f t="shared" si="48"/>
        <v>0</v>
      </c>
      <c r="K160" s="10">
        <f t="shared" si="49"/>
        <v>0</v>
      </c>
      <c r="L160" s="8">
        <v>0</v>
      </c>
      <c r="M160" s="29">
        <v>0</v>
      </c>
      <c r="N160" s="29">
        <v>0</v>
      </c>
      <c r="O160" s="29">
        <v>0</v>
      </c>
      <c r="P160" s="8">
        <v>0</v>
      </c>
    </row>
    <row r="161" spans="1:16">
      <c r="A161" s="5"/>
      <c r="B161">
        <v>157</v>
      </c>
      <c r="E161" s="10">
        <v>0</v>
      </c>
      <c r="F161" s="10">
        <v>0</v>
      </c>
      <c r="G161" s="10">
        <v>0</v>
      </c>
      <c r="H161" s="6">
        <v>0</v>
      </c>
      <c r="I161" s="10">
        <v>0</v>
      </c>
      <c r="J161" s="10">
        <f t="shared" si="48"/>
        <v>0</v>
      </c>
      <c r="K161" s="10">
        <f t="shared" si="49"/>
        <v>0</v>
      </c>
      <c r="L161" s="8">
        <v>0</v>
      </c>
      <c r="M161" s="29">
        <v>0</v>
      </c>
      <c r="N161" s="29">
        <v>0</v>
      </c>
      <c r="O161" s="29">
        <v>0</v>
      </c>
      <c r="P161" s="8">
        <v>0</v>
      </c>
    </row>
    <row r="162" spans="1:16">
      <c r="A162" s="5"/>
      <c r="B162">
        <v>158</v>
      </c>
      <c r="E162" s="10">
        <v>0</v>
      </c>
      <c r="F162" s="10">
        <v>0</v>
      </c>
      <c r="G162" s="10">
        <v>0</v>
      </c>
      <c r="H162" s="6">
        <v>0</v>
      </c>
      <c r="I162" s="10">
        <v>0</v>
      </c>
      <c r="J162" s="10">
        <f t="shared" si="48"/>
        <v>0</v>
      </c>
      <c r="K162" s="10">
        <f t="shared" si="49"/>
        <v>0</v>
      </c>
      <c r="L162" s="8">
        <v>0</v>
      </c>
      <c r="M162" s="29">
        <v>0</v>
      </c>
      <c r="N162" s="29">
        <v>0</v>
      </c>
      <c r="O162" s="29">
        <v>0</v>
      </c>
      <c r="P162" s="8">
        <v>0</v>
      </c>
    </row>
    <row r="163" spans="1:16">
      <c r="A163" s="5"/>
      <c r="B163">
        <v>159</v>
      </c>
      <c r="E163" s="10">
        <v>0</v>
      </c>
      <c r="F163" s="10">
        <v>0</v>
      </c>
      <c r="G163" s="10">
        <v>0</v>
      </c>
      <c r="H163" s="6">
        <v>0</v>
      </c>
      <c r="I163" s="10">
        <v>0</v>
      </c>
      <c r="J163" s="10">
        <f t="shared" si="48"/>
        <v>0</v>
      </c>
      <c r="K163" s="10">
        <f t="shared" si="49"/>
        <v>0</v>
      </c>
      <c r="L163" s="8">
        <v>0</v>
      </c>
      <c r="M163" s="29">
        <v>0</v>
      </c>
      <c r="N163" s="29">
        <v>0</v>
      </c>
      <c r="O163" s="29">
        <v>0</v>
      </c>
      <c r="P163" s="8">
        <v>0</v>
      </c>
    </row>
    <row r="164" spans="1:16">
      <c r="A164" s="5"/>
      <c r="B164">
        <v>160</v>
      </c>
      <c r="E164" s="10">
        <v>0</v>
      </c>
      <c r="F164" s="10">
        <v>0</v>
      </c>
      <c r="G164" s="10">
        <v>0</v>
      </c>
      <c r="H164" s="6">
        <v>0</v>
      </c>
      <c r="I164" s="10">
        <v>0</v>
      </c>
      <c r="J164" s="10">
        <f t="shared" si="48"/>
        <v>0</v>
      </c>
      <c r="K164" s="10">
        <f t="shared" si="49"/>
        <v>0</v>
      </c>
      <c r="L164" s="8">
        <v>0</v>
      </c>
      <c r="M164" s="29">
        <v>0</v>
      </c>
      <c r="N164" s="29">
        <v>0</v>
      </c>
      <c r="O164" s="29">
        <v>0</v>
      </c>
      <c r="P164" s="8">
        <v>0</v>
      </c>
    </row>
    <row r="165" spans="1:16">
      <c r="A165" s="5"/>
      <c r="B165">
        <v>161</v>
      </c>
      <c r="E165" s="10">
        <v>0</v>
      </c>
      <c r="F165" s="10">
        <v>0</v>
      </c>
      <c r="G165" s="10">
        <v>0</v>
      </c>
      <c r="H165" s="6">
        <v>0</v>
      </c>
      <c r="I165" s="10">
        <v>0</v>
      </c>
      <c r="J165" s="10">
        <f t="shared" si="48"/>
        <v>0</v>
      </c>
      <c r="K165" s="10">
        <f t="shared" si="49"/>
        <v>0</v>
      </c>
      <c r="L165" s="8">
        <v>0</v>
      </c>
      <c r="M165" s="29">
        <v>0</v>
      </c>
      <c r="N165" s="29">
        <v>0</v>
      </c>
      <c r="O165" s="29">
        <v>0</v>
      </c>
      <c r="P165" s="8">
        <v>0</v>
      </c>
    </row>
    <row r="166" spans="1:16">
      <c r="A166" s="5"/>
      <c r="B166">
        <v>162</v>
      </c>
      <c r="E166" s="10">
        <v>0</v>
      </c>
      <c r="F166" s="10">
        <v>0</v>
      </c>
      <c r="G166" s="10">
        <v>0</v>
      </c>
      <c r="H166" s="6">
        <v>0</v>
      </c>
      <c r="I166" s="10">
        <v>0</v>
      </c>
      <c r="J166" s="10">
        <f t="shared" si="48"/>
        <v>0</v>
      </c>
      <c r="K166" s="10">
        <f t="shared" si="49"/>
        <v>0</v>
      </c>
      <c r="L166" s="8">
        <v>0</v>
      </c>
      <c r="M166" s="29">
        <v>0</v>
      </c>
      <c r="N166" s="29">
        <v>0</v>
      </c>
      <c r="O166" s="29">
        <v>0</v>
      </c>
      <c r="P166" s="8">
        <v>0</v>
      </c>
    </row>
    <row r="167" spans="1:16">
      <c r="A167" s="5"/>
      <c r="B167">
        <v>163</v>
      </c>
      <c r="E167" s="10">
        <v>0</v>
      </c>
      <c r="F167" s="10">
        <v>0</v>
      </c>
      <c r="G167" s="10">
        <v>0</v>
      </c>
      <c r="H167" s="6">
        <v>0</v>
      </c>
      <c r="I167" s="10">
        <v>0</v>
      </c>
      <c r="J167" s="10">
        <f t="shared" si="48"/>
        <v>0</v>
      </c>
      <c r="K167" s="10">
        <f t="shared" si="49"/>
        <v>0</v>
      </c>
      <c r="L167" s="8">
        <v>0</v>
      </c>
      <c r="M167" s="29">
        <v>0</v>
      </c>
      <c r="N167" s="29">
        <v>0</v>
      </c>
      <c r="O167" s="29">
        <v>0</v>
      </c>
      <c r="P167" s="8">
        <v>0</v>
      </c>
    </row>
    <row r="168" spans="1:16">
      <c r="A168" s="5"/>
      <c r="B168">
        <v>164</v>
      </c>
      <c r="E168" s="10">
        <v>0</v>
      </c>
      <c r="F168" s="10">
        <v>0</v>
      </c>
      <c r="G168" s="10">
        <v>0</v>
      </c>
      <c r="H168" s="6">
        <v>0</v>
      </c>
      <c r="I168" s="10">
        <v>0</v>
      </c>
      <c r="J168" s="10">
        <f t="shared" si="48"/>
        <v>0</v>
      </c>
      <c r="K168" s="10">
        <f t="shared" si="49"/>
        <v>0</v>
      </c>
      <c r="L168" s="8">
        <v>0</v>
      </c>
      <c r="M168" s="29">
        <v>0</v>
      </c>
      <c r="N168" s="29">
        <v>0</v>
      </c>
      <c r="O168" s="29">
        <v>0</v>
      </c>
      <c r="P168" s="8">
        <v>0</v>
      </c>
    </row>
    <row r="169" spans="1:16">
      <c r="A169" s="5"/>
      <c r="B169">
        <v>165</v>
      </c>
      <c r="E169" s="10">
        <v>0</v>
      </c>
      <c r="F169" s="10">
        <v>0</v>
      </c>
      <c r="G169" s="10">
        <v>0</v>
      </c>
      <c r="H169" s="6">
        <v>0</v>
      </c>
      <c r="I169" s="10">
        <v>0</v>
      </c>
      <c r="J169" s="10">
        <f t="shared" si="48"/>
        <v>0</v>
      </c>
      <c r="K169" s="10">
        <f t="shared" si="49"/>
        <v>0</v>
      </c>
      <c r="L169" s="8">
        <v>0</v>
      </c>
      <c r="M169" s="29">
        <v>0</v>
      </c>
      <c r="N169" s="29">
        <v>0</v>
      </c>
      <c r="O169" s="29">
        <v>0</v>
      </c>
      <c r="P169" s="8">
        <v>0</v>
      </c>
    </row>
    <row r="170" spans="1:16">
      <c r="A170" s="5"/>
      <c r="B170">
        <v>166</v>
      </c>
      <c r="E170" s="10">
        <v>0</v>
      </c>
      <c r="F170" s="10">
        <v>0</v>
      </c>
      <c r="G170" s="10">
        <v>0</v>
      </c>
      <c r="H170" s="6">
        <v>0</v>
      </c>
      <c r="I170" s="10">
        <v>0</v>
      </c>
      <c r="J170" s="10">
        <f t="shared" si="48"/>
        <v>0</v>
      </c>
      <c r="K170" s="10">
        <f t="shared" si="49"/>
        <v>0</v>
      </c>
      <c r="L170" s="8">
        <v>0</v>
      </c>
      <c r="M170" s="29">
        <v>0</v>
      </c>
      <c r="N170" s="29">
        <v>0</v>
      </c>
      <c r="O170" s="29">
        <v>0</v>
      </c>
      <c r="P170" s="8">
        <v>0</v>
      </c>
    </row>
    <row r="171" spans="1:16">
      <c r="A171" s="5"/>
      <c r="B171">
        <v>167</v>
      </c>
      <c r="E171" s="10">
        <v>0</v>
      </c>
      <c r="F171" s="10">
        <v>0</v>
      </c>
      <c r="G171" s="10">
        <v>0</v>
      </c>
      <c r="H171" s="6">
        <v>0</v>
      </c>
      <c r="I171" s="10">
        <v>0</v>
      </c>
      <c r="J171" s="10">
        <f t="shared" si="48"/>
        <v>0</v>
      </c>
      <c r="K171" s="10">
        <f t="shared" si="49"/>
        <v>0</v>
      </c>
      <c r="L171" s="8">
        <v>0</v>
      </c>
      <c r="M171" s="29">
        <v>0</v>
      </c>
      <c r="N171" s="29">
        <v>0</v>
      </c>
      <c r="O171" s="29">
        <v>0</v>
      </c>
      <c r="P171" s="8">
        <v>0</v>
      </c>
    </row>
    <row r="172" spans="1:16">
      <c r="A172" s="5"/>
      <c r="B172">
        <v>168</v>
      </c>
      <c r="E172" s="10">
        <v>0</v>
      </c>
      <c r="F172" s="10">
        <v>0</v>
      </c>
      <c r="G172" s="10">
        <v>0</v>
      </c>
      <c r="H172" s="6">
        <v>0</v>
      </c>
      <c r="I172" s="10">
        <v>0</v>
      </c>
      <c r="J172" s="10">
        <f t="shared" si="48"/>
        <v>0</v>
      </c>
      <c r="K172" s="10">
        <f t="shared" si="49"/>
        <v>0</v>
      </c>
      <c r="L172" s="8">
        <v>0</v>
      </c>
      <c r="M172" s="29">
        <v>0</v>
      </c>
      <c r="N172" s="29">
        <v>0</v>
      </c>
      <c r="O172" s="29">
        <v>0</v>
      </c>
      <c r="P172" s="8">
        <v>0</v>
      </c>
    </row>
    <row r="173" spans="1:16">
      <c r="A173" s="5"/>
      <c r="B173">
        <v>169</v>
      </c>
      <c r="E173" s="10">
        <v>0</v>
      </c>
      <c r="F173" s="10">
        <v>0</v>
      </c>
      <c r="G173" s="10">
        <v>0</v>
      </c>
      <c r="H173" s="6">
        <v>0</v>
      </c>
      <c r="I173" s="10">
        <v>0</v>
      </c>
      <c r="J173" s="10">
        <f t="shared" si="48"/>
        <v>0</v>
      </c>
      <c r="K173" s="10">
        <f t="shared" si="49"/>
        <v>0</v>
      </c>
      <c r="L173" s="8">
        <v>0</v>
      </c>
      <c r="M173" s="29">
        <v>0</v>
      </c>
      <c r="N173" s="29">
        <v>0</v>
      </c>
      <c r="O173" s="29">
        <v>0</v>
      </c>
      <c r="P173" s="8">
        <v>0</v>
      </c>
    </row>
    <row r="174" spans="1:16">
      <c r="A174" s="5"/>
      <c r="B174">
        <v>170</v>
      </c>
      <c r="E174" s="10">
        <v>0</v>
      </c>
      <c r="F174" s="10">
        <v>0</v>
      </c>
      <c r="G174" s="10">
        <v>0</v>
      </c>
      <c r="H174" s="6">
        <v>0</v>
      </c>
      <c r="I174" s="10">
        <v>0</v>
      </c>
      <c r="J174" s="10">
        <f t="shared" si="48"/>
        <v>0</v>
      </c>
      <c r="K174" s="10">
        <f t="shared" si="49"/>
        <v>0</v>
      </c>
      <c r="L174" s="8">
        <v>0</v>
      </c>
      <c r="M174" s="29">
        <v>0</v>
      </c>
      <c r="N174" s="29">
        <v>0</v>
      </c>
      <c r="O174" s="29">
        <v>0</v>
      </c>
      <c r="P174" s="8">
        <v>0</v>
      </c>
    </row>
    <row r="175" spans="1:16">
      <c r="A175" s="5"/>
      <c r="B175">
        <v>171</v>
      </c>
      <c r="E175" s="10">
        <v>0</v>
      </c>
      <c r="F175" s="10">
        <v>0</v>
      </c>
      <c r="G175" s="10">
        <v>0</v>
      </c>
      <c r="H175" s="6">
        <v>0</v>
      </c>
      <c r="I175" s="10">
        <v>0</v>
      </c>
      <c r="J175" s="10">
        <f t="shared" si="48"/>
        <v>0</v>
      </c>
      <c r="K175" s="10">
        <f t="shared" si="49"/>
        <v>0</v>
      </c>
      <c r="L175" s="8">
        <v>0</v>
      </c>
      <c r="M175" s="29">
        <v>0</v>
      </c>
      <c r="N175" s="29">
        <v>0</v>
      </c>
      <c r="O175" s="29">
        <v>0</v>
      </c>
      <c r="P175" s="8">
        <v>0</v>
      </c>
    </row>
    <row r="176" spans="1:16">
      <c r="A176" s="5"/>
      <c r="B176">
        <v>172</v>
      </c>
      <c r="E176" s="10">
        <v>0</v>
      </c>
      <c r="F176" s="10">
        <v>0</v>
      </c>
      <c r="G176" s="10">
        <v>0</v>
      </c>
      <c r="H176" s="6">
        <v>0</v>
      </c>
      <c r="I176" s="10">
        <v>0</v>
      </c>
      <c r="J176" s="10">
        <f t="shared" si="48"/>
        <v>0</v>
      </c>
      <c r="K176" s="10">
        <f t="shared" si="49"/>
        <v>0</v>
      </c>
      <c r="L176" s="8">
        <v>0</v>
      </c>
      <c r="M176" s="29">
        <v>0</v>
      </c>
      <c r="N176" s="29">
        <v>0</v>
      </c>
      <c r="O176" s="29">
        <v>0</v>
      </c>
      <c r="P176" s="8">
        <v>0</v>
      </c>
    </row>
    <row r="177" spans="1:16">
      <c r="A177" s="5"/>
      <c r="B177">
        <v>173</v>
      </c>
      <c r="E177" s="10">
        <v>0</v>
      </c>
      <c r="F177" s="10">
        <v>0</v>
      </c>
      <c r="G177" s="10">
        <v>0</v>
      </c>
      <c r="H177" s="6">
        <v>0</v>
      </c>
      <c r="I177" s="10">
        <v>0</v>
      </c>
      <c r="J177" s="10">
        <f t="shared" si="48"/>
        <v>0</v>
      </c>
      <c r="K177" s="10">
        <f t="shared" si="49"/>
        <v>0</v>
      </c>
      <c r="L177" s="8">
        <v>0</v>
      </c>
      <c r="M177" s="29">
        <v>0</v>
      </c>
      <c r="N177" s="29">
        <v>0</v>
      </c>
      <c r="O177" s="29">
        <v>0</v>
      </c>
      <c r="P177" s="8">
        <v>0</v>
      </c>
    </row>
    <row r="178" spans="1:16">
      <c r="A178" s="5"/>
      <c r="B178">
        <v>174</v>
      </c>
      <c r="E178" s="10">
        <v>0</v>
      </c>
      <c r="F178" s="10">
        <v>0</v>
      </c>
      <c r="G178" s="10">
        <v>0</v>
      </c>
      <c r="H178" s="6">
        <v>0</v>
      </c>
      <c r="I178" s="10">
        <v>0</v>
      </c>
      <c r="J178" s="10">
        <f t="shared" si="48"/>
        <v>0</v>
      </c>
      <c r="K178" s="10">
        <f t="shared" si="49"/>
        <v>0</v>
      </c>
      <c r="L178" s="8">
        <v>0</v>
      </c>
      <c r="M178" s="29">
        <v>0</v>
      </c>
      <c r="N178" s="29">
        <v>0</v>
      </c>
      <c r="O178" s="29">
        <v>0</v>
      </c>
      <c r="P178" s="8">
        <v>0</v>
      </c>
    </row>
    <row r="179" spans="1:16">
      <c r="A179" s="5"/>
      <c r="B179">
        <v>175</v>
      </c>
      <c r="E179" s="10">
        <v>0</v>
      </c>
      <c r="F179" s="10">
        <v>0</v>
      </c>
      <c r="G179" s="10">
        <v>0</v>
      </c>
      <c r="H179" s="6">
        <v>0</v>
      </c>
      <c r="I179" s="10">
        <v>0</v>
      </c>
      <c r="J179" s="10">
        <f t="shared" si="48"/>
        <v>0</v>
      </c>
      <c r="K179" s="10">
        <f t="shared" si="49"/>
        <v>0</v>
      </c>
      <c r="L179" s="8">
        <v>0</v>
      </c>
      <c r="M179" s="29">
        <v>0</v>
      </c>
      <c r="N179" s="29">
        <v>0</v>
      </c>
      <c r="O179" s="29">
        <v>0</v>
      </c>
      <c r="P179" s="8">
        <v>0</v>
      </c>
    </row>
    <row r="180" spans="1:16">
      <c r="A180" s="5"/>
      <c r="B180">
        <v>176</v>
      </c>
      <c r="E180" s="10">
        <v>0</v>
      </c>
      <c r="F180" s="10">
        <v>0</v>
      </c>
      <c r="G180" s="10">
        <v>0</v>
      </c>
      <c r="H180" s="6">
        <v>0</v>
      </c>
      <c r="I180" s="10">
        <v>0</v>
      </c>
      <c r="J180" s="10">
        <f t="shared" si="48"/>
        <v>0</v>
      </c>
      <c r="K180" s="10">
        <f t="shared" si="49"/>
        <v>0</v>
      </c>
      <c r="L180" s="8">
        <v>0</v>
      </c>
      <c r="M180" s="29">
        <v>0</v>
      </c>
      <c r="N180" s="29">
        <v>0</v>
      </c>
      <c r="O180" s="29">
        <v>0</v>
      </c>
      <c r="P180" s="8">
        <v>0</v>
      </c>
    </row>
    <row r="181" spans="1:16">
      <c r="A181" s="5"/>
      <c r="B181">
        <v>177</v>
      </c>
      <c r="E181" s="10">
        <v>0</v>
      </c>
      <c r="F181" s="10">
        <v>0</v>
      </c>
      <c r="G181" s="10">
        <v>0</v>
      </c>
      <c r="H181" s="6">
        <v>0</v>
      </c>
      <c r="I181" s="10">
        <v>0</v>
      </c>
      <c r="J181" s="10">
        <f t="shared" si="48"/>
        <v>0</v>
      </c>
      <c r="K181" s="10">
        <f t="shared" si="49"/>
        <v>0</v>
      </c>
      <c r="L181" s="8">
        <v>0</v>
      </c>
      <c r="M181" s="29">
        <v>0</v>
      </c>
      <c r="N181" s="29">
        <v>0</v>
      </c>
      <c r="O181" s="29">
        <v>0</v>
      </c>
      <c r="P181" s="8">
        <v>0</v>
      </c>
    </row>
    <row r="182" spans="1:16">
      <c r="A182" s="5"/>
      <c r="B182">
        <v>178</v>
      </c>
      <c r="E182" s="10">
        <v>0</v>
      </c>
      <c r="F182" s="10">
        <v>0</v>
      </c>
      <c r="G182" s="10">
        <v>0</v>
      </c>
      <c r="H182" s="6">
        <v>0</v>
      </c>
      <c r="I182" s="10">
        <v>0</v>
      </c>
      <c r="J182" s="10">
        <f t="shared" si="48"/>
        <v>0</v>
      </c>
      <c r="K182" s="10">
        <f t="shared" si="49"/>
        <v>0</v>
      </c>
      <c r="L182" s="8">
        <v>0</v>
      </c>
      <c r="M182" s="29">
        <v>0</v>
      </c>
      <c r="N182" s="29">
        <v>0</v>
      </c>
      <c r="O182" s="29">
        <v>0</v>
      </c>
      <c r="P182" s="8">
        <v>0</v>
      </c>
    </row>
    <row r="183" spans="1:16">
      <c r="A183" s="5"/>
      <c r="B183">
        <v>179</v>
      </c>
      <c r="E183" s="10">
        <v>0</v>
      </c>
      <c r="F183" s="10">
        <v>0</v>
      </c>
      <c r="G183" s="10">
        <v>0</v>
      </c>
      <c r="H183" s="6">
        <v>0</v>
      </c>
      <c r="I183" s="10">
        <v>0</v>
      </c>
      <c r="J183" s="10">
        <f t="shared" si="48"/>
        <v>0</v>
      </c>
      <c r="K183" s="10">
        <f t="shared" si="49"/>
        <v>0</v>
      </c>
      <c r="L183" s="8">
        <v>0</v>
      </c>
      <c r="M183" s="29">
        <v>0</v>
      </c>
      <c r="N183" s="29">
        <v>0</v>
      </c>
      <c r="O183" s="29">
        <v>0</v>
      </c>
      <c r="P183" s="8">
        <v>0</v>
      </c>
    </row>
    <row r="184" spans="1:16">
      <c r="A184" s="5"/>
      <c r="B184">
        <v>180</v>
      </c>
      <c r="E184" s="10">
        <v>0</v>
      </c>
      <c r="F184" s="10">
        <v>0</v>
      </c>
      <c r="G184" s="10">
        <v>0</v>
      </c>
      <c r="H184" s="6">
        <v>0</v>
      </c>
      <c r="I184" s="10">
        <v>0</v>
      </c>
      <c r="J184" s="10">
        <f t="shared" si="48"/>
        <v>0</v>
      </c>
      <c r="K184" s="10">
        <f t="shared" si="49"/>
        <v>0</v>
      </c>
      <c r="L184" s="8">
        <v>0</v>
      </c>
      <c r="M184" s="29">
        <v>0</v>
      </c>
      <c r="N184" s="29">
        <v>0</v>
      </c>
      <c r="O184" s="29">
        <v>0</v>
      </c>
      <c r="P184" s="8">
        <v>0</v>
      </c>
    </row>
    <row r="185" spans="1:16">
      <c r="A185" s="5"/>
      <c r="B185">
        <v>181</v>
      </c>
      <c r="E185" s="10">
        <v>0</v>
      </c>
      <c r="F185" s="10">
        <v>0</v>
      </c>
      <c r="G185" s="10">
        <v>0</v>
      </c>
      <c r="H185" s="6">
        <v>0</v>
      </c>
      <c r="I185" s="10">
        <v>0</v>
      </c>
      <c r="J185" s="10">
        <f t="shared" si="48"/>
        <v>0</v>
      </c>
      <c r="K185" s="10">
        <f t="shared" si="49"/>
        <v>0</v>
      </c>
      <c r="L185" s="8">
        <v>0</v>
      </c>
      <c r="M185" s="29">
        <v>0</v>
      </c>
      <c r="N185" s="29">
        <v>0</v>
      </c>
      <c r="O185" s="29">
        <v>0</v>
      </c>
      <c r="P185" s="8">
        <v>0</v>
      </c>
    </row>
    <row r="186" spans="1:16">
      <c r="A186" s="5"/>
      <c r="B186">
        <v>182</v>
      </c>
      <c r="E186" s="10">
        <v>0</v>
      </c>
      <c r="F186" s="10">
        <v>0</v>
      </c>
      <c r="G186" s="10">
        <v>0</v>
      </c>
      <c r="H186" s="6">
        <v>0</v>
      </c>
      <c r="I186" s="10">
        <v>0</v>
      </c>
      <c r="J186" s="10">
        <f t="shared" si="48"/>
        <v>0</v>
      </c>
      <c r="K186" s="10">
        <f t="shared" si="49"/>
        <v>0</v>
      </c>
      <c r="L186" s="8">
        <v>0</v>
      </c>
      <c r="M186" s="29">
        <v>0</v>
      </c>
      <c r="N186" s="29">
        <v>0</v>
      </c>
      <c r="O186" s="29">
        <v>0</v>
      </c>
      <c r="P186" s="8">
        <v>0</v>
      </c>
    </row>
    <row r="187" spans="1:16">
      <c r="A187" s="5"/>
      <c r="B187">
        <v>183</v>
      </c>
      <c r="E187" s="10">
        <v>0</v>
      </c>
      <c r="F187" s="10">
        <v>0</v>
      </c>
      <c r="G187" s="10">
        <v>0</v>
      </c>
      <c r="H187" s="6">
        <v>0</v>
      </c>
      <c r="I187" s="10">
        <v>0</v>
      </c>
      <c r="J187" s="10">
        <f t="shared" si="48"/>
        <v>0</v>
      </c>
      <c r="K187" s="10">
        <f t="shared" si="49"/>
        <v>0</v>
      </c>
      <c r="L187" s="8">
        <v>0</v>
      </c>
      <c r="M187" s="29">
        <v>0</v>
      </c>
      <c r="N187" s="29">
        <v>0</v>
      </c>
      <c r="O187" s="29">
        <v>0</v>
      </c>
      <c r="P187" s="8">
        <v>0</v>
      </c>
    </row>
    <row r="188" spans="1:16">
      <c r="A188" s="5"/>
      <c r="B188">
        <v>184</v>
      </c>
      <c r="E188" s="10">
        <v>0</v>
      </c>
      <c r="F188" s="10">
        <v>0</v>
      </c>
      <c r="G188" s="10">
        <v>0</v>
      </c>
      <c r="H188" s="6">
        <v>0</v>
      </c>
      <c r="I188" s="10">
        <v>0</v>
      </c>
      <c r="J188" s="10">
        <f t="shared" si="48"/>
        <v>0</v>
      </c>
      <c r="K188" s="10">
        <f t="shared" si="49"/>
        <v>0</v>
      </c>
      <c r="L188" s="8">
        <v>0</v>
      </c>
      <c r="M188" s="29">
        <v>0</v>
      </c>
      <c r="N188" s="29">
        <v>0</v>
      </c>
      <c r="O188" s="29">
        <v>0</v>
      </c>
      <c r="P188" s="8">
        <v>0</v>
      </c>
    </row>
    <row r="189" spans="1:16">
      <c r="A189" s="5"/>
      <c r="B189">
        <v>185</v>
      </c>
      <c r="E189" s="10">
        <v>0</v>
      </c>
      <c r="F189" s="10">
        <v>0</v>
      </c>
      <c r="G189" s="10">
        <v>0</v>
      </c>
      <c r="H189" s="6">
        <v>0</v>
      </c>
      <c r="I189" s="10">
        <v>0</v>
      </c>
      <c r="J189" s="10">
        <f t="shared" si="48"/>
        <v>0</v>
      </c>
      <c r="K189" s="10">
        <f t="shared" si="49"/>
        <v>0</v>
      </c>
      <c r="L189" s="8">
        <v>0</v>
      </c>
      <c r="M189" s="29">
        <v>0</v>
      </c>
      <c r="N189" s="29">
        <v>0</v>
      </c>
      <c r="O189" s="29">
        <v>0</v>
      </c>
      <c r="P189" s="8">
        <v>0</v>
      </c>
    </row>
    <row r="190" spans="1:16">
      <c r="A190" s="5"/>
      <c r="B190">
        <v>186</v>
      </c>
      <c r="E190" s="10">
        <v>0</v>
      </c>
      <c r="F190" s="10">
        <v>0</v>
      </c>
      <c r="G190" s="10">
        <v>0</v>
      </c>
      <c r="H190" s="6">
        <v>0</v>
      </c>
      <c r="I190" s="10">
        <v>0</v>
      </c>
      <c r="J190" s="10">
        <f t="shared" si="48"/>
        <v>0</v>
      </c>
      <c r="K190" s="10">
        <f t="shared" si="49"/>
        <v>0</v>
      </c>
      <c r="L190" s="8">
        <v>0</v>
      </c>
      <c r="M190" s="29">
        <v>0</v>
      </c>
      <c r="N190" s="29">
        <v>0</v>
      </c>
      <c r="O190" s="29">
        <v>0</v>
      </c>
      <c r="P190" s="8">
        <v>0</v>
      </c>
    </row>
    <row r="191" spans="1:16">
      <c r="A191" s="5"/>
      <c r="B191">
        <v>187</v>
      </c>
      <c r="E191" s="10">
        <v>0</v>
      </c>
      <c r="F191" s="10">
        <v>0</v>
      </c>
      <c r="G191" s="10">
        <v>0</v>
      </c>
      <c r="H191" s="6">
        <v>0</v>
      </c>
      <c r="I191" s="10">
        <v>0</v>
      </c>
      <c r="J191" s="10">
        <f t="shared" si="48"/>
        <v>0</v>
      </c>
      <c r="K191" s="10">
        <f t="shared" si="49"/>
        <v>0</v>
      </c>
      <c r="L191" s="8">
        <v>0</v>
      </c>
      <c r="M191" s="29">
        <v>0</v>
      </c>
      <c r="N191" s="29">
        <v>0</v>
      </c>
      <c r="O191" s="29">
        <v>0</v>
      </c>
      <c r="P191" s="8">
        <v>0</v>
      </c>
    </row>
    <row r="192" spans="1:16">
      <c r="A192" s="5"/>
      <c r="B192">
        <v>188</v>
      </c>
      <c r="E192" s="10">
        <v>0</v>
      </c>
      <c r="F192" s="10">
        <v>0</v>
      </c>
      <c r="G192" s="10">
        <v>0</v>
      </c>
      <c r="H192" s="6">
        <v>0</v>
      </c>
      <c r="I192" s="10">
        <v>0</v>
      </c>
      <c r="J192" s="10">
        <f t="shared" si="48"/>
        <v>0</v>
      </c>
      <c r="K192" s="10">
        <f t="shared" si="49"/>
        <v>0</v>
      </c>
      <c r="L192" s="8">
        <v>0</v>
      </c>
      <c r="M192" s="29">
        <v>0</v>
      </c>
      <c r="N192" s="29">
        <v>0</v>
      </c>
      <c r="O192" s="29">
        <v>0</v>
      </c>
      <c r="P192" s="8">
        <v>0</v>
      </c>
    </row>
    <row r="193" spans="1:16">
      <c r="A193" s="5"/>
      <c r="B193">
        <v>189</v>
      </c>
      <c r="E193" s="10">
        <v>0</v>
      </c>
      <c r="F193" s="10">
        <v>0</v>
      </c>
      <c r="G193" s="10">
        <v>0</v>
      </c>
      <c r="H193" s="6">
        <v>0</v>
      </c>
      <c r="I193" s="10">
        <v>0</v>
      </c>
      <c r="J193" s="10">
        <f t="shared" si="48"/>
        <v>0</v>
      </c>
      <c r="K193" s="10">
        <f t="shared" si="49"/>
        <v>0</v>
      </c>
      <c r="L193" s="8">
        <v>0</v>
      </c>
      <c r="M193" s="29">
        <v>0</v>
      </c>
      <c r="N193" s="29">
        <v>0</v>
      </c>
      <c r="O193" s="29">
        <v>0</v>
      </c>
      <c r="P193" s="8">
        <v>0</v>
      </c>
    </row>
    <row r="194" spans="1:16">
      <c r="A194" s="5"/>
      <c r="B194">
        <v>190</v>
      </c>
      <c r="E194" s="10">
        <v>0</v>
      </c>
      <c r="F194" s="10">
        <v>0</v>
      </c>
      <c r="G194" s="10">
        <v>0</v>
      </c>
      <c r="H194" s="6">
        <v>0</v>
      </c>
      <c r="I194" s="10">
        <v>0</v>
      </c>
      <c r="J194" s="10">
        <f t="shared" si="48"/>
        <v>0</v>
      </c>
      <c r="K194" s="10">
        <f t="shared" si="49"/>
        <v>0</v>
      </c>
      <c r="L194" s="8">
        <v>0</v>
      </c>
      <c r="M194" s="29">
        <v>0</v>
      </c>
      <c r="N194" s="29">
        <v>0</v>
      </c>
      <c r="O194" s="29">
        <v>0</v>
      </c>
      <c r="P194" s="8">
        <v>0</v>
      </c>
    </row>
    <row r="195" spans="1:16">
      <c r="A195" s="5"/>
      <c r="B195">
        <v>191</v>
      </c>
      <c r="E195" s="10">
        <v>0</v>
      </c>
      <c r="F195" s="10">
        <v>0</v>
      </c>
      <c r="G195" s="10">
        <v>0</v>
      </c>
      <c r="H195" s="6">
        <v>0</v>
      </c>
      <c r="I195" s="10">
        <v>0</v>
      </c>
      <c r="J195" s="10">
        <f t="shared" si="48"/>
        <v>0</v>
      </c>
      <c r="K195" s="10">
        <f t="shared" si="49"/>
        <v>0</v>
      </c>
      <c r="L195" s="8">
        <v>0</v>
      </c>
      <c r="M195" s="29">
        <v>0</v>
      </c>
      <c r="N195" s="29">
        <v>0</v>
      </c>
      <c r="O195" s="29">
        <v>0</v>
      </c>
      <c r="P195" s="8">
        <v>0</v>
      </c>
    </row>
    <row r="196" spans="1:16">
      <c r="A196" s="5"/>
      <c r="B196">
        <v>192</v>
      </c>
      <c r="E196" s="10">
        <v>0</v>
      </c>
      <c r="F196" s="10">
        <v>0</v>
      </c>
      <c r="G196" s="10">
        <v>0</v>
      </c>
      <c r="H196" s="6">
        <v>0</v>
      </c>
      <c r="I196" s="10">
        <v>0</v>
      </c>
      <c r="J196" s="10">
        <f t="shared" si="48"/>
        <v>0</v>
      </c>
      <c r="K196" s="10">
        <f t="shared" si="49"/>
        <v>0</v>
      </c>
      <c r="L196" s="8">
        <v>0</v>
      </c>
      <c r="M196" s="29">
        <v>0</v>
      </c>
      <c r="N196" s="29">
        <v>0</v>
      </c>
      <c r="O196" s="29">
        <v>0</v>
      </c>
      <c r="P196" s="8">
        <v>0</v>
      </c>
    </row>
    <row r="197" spans="1:16">
      <c r="A197" s="5"/>
      <c r="B197">
        <v>193</v>
      </c>
      <c r="E197" s="10">
        <v>0</v>
      </c>
      <c r="F197" s="10">
        <v>0</v>
      </c>
      <c r="G197" s="10">
        <v>0</v>
      </c>
      <c r="H197" s="6">
        <v>0</v>
      </c>
      <c r="I197" s="10">
        <v>0</v>
      </c>
      <c r="J197" s="10">
        <f t="shared" si="48"/>
        <v>0</v>
      </c>
      <c r="K197" s="10">
        <f t="shared" si="49"/>
        <v>0</v>
      </c>
      <c r="L197" s="8">
        <v>0</v>
      </c>
      <c r="M197" s="29">
        <v>0</v>
      </c>
      <c r="N197" s="29">
        <v>0</v>
      </c>
      <c r="O197" s="29">
        <v>0</v>
      </c>
      <c r="P197" s="8">
        <v>0</v>
      </c>
    </row>
    <row r="198" spans="1:16">
      <c r="A198" s="5"/>
      <c r="B198">
        <v>194</v>
      </c>
      <c r="E198" s="10">
        <v>0</v>
      </c>
      <c r="F198" s="10">
        <v>0</v>
      </c>
      <c r="G198" s="10">
        <v>0</v>
      </c>
      <c r="H198" s="6">
        <v>0</v>
      </c>
      <c r="I198" s="10">
        <v>0</v>
      </c>
      <c r="J198" s="10">
        <f t="shared" si="48"/>
        <v>0</v>
      </c>
      <c r="K198" s="10">
        <f t="shared" si="49"/>
        <v>0</v>
      </c>
      <c r="L198" s="8">
        <v>0</v>
      </c>
      <c r="M198" s="29">
        <v>0</v>
      </c>
      <c r="N198" s="29">
        <v>0</v>
      </c>
      <c r="O198" s="29">
        <v>0</v>
      </c>
      <c r="P198" s="8">
        <v>0</v>
      </c>
    </row>
    <row r="199" spans="1:16">
      <c r="A199" s="5"/>
      <c r="B199">
        <v>195</v>
      </c>
      <c r="E199" s="10">
        <v>0</v>
      </c>
      <c r="F199" s="10">
        <v>0</v>
      </c>
      <c r="G199" s="10">
        <v>0</v>
      </c>
      <c r="H199" s="6">
        <v>0</v>
      </c>
      <c r="I199" s="10">
        <v>0</v>
      </c>
      <c r="J199" s="10">
        <f t="shared" si="48"/>
        <v>0</v>
      </c>
      <c r="K199" s="10">
        <f t="shared" si="49"/>
        <v>0</v>
      </c>
      <c r="L199" s="8">
        <v>0</v>
      </c>
      <c r="M199" s="29">
        <v>0</v>
      </c>
      <c r="N199" s="29">
        <v>0</v>
      </c>
      <c r="O199" s="29">
        <v>0</v>
      </c>
      <c r="P199" s="8">
        <v>0</v>
      </c>
    </row>
    <row r="200" spans="1:16">
      <c r="A200" s="5"/>
      <c r="B200">
        <v>196</v>
      </c>
      <c r="E200" s="10">
        <v>0</v>
      </c>
      <c r="F200" s="10">
        <v>0</v>
      </c>
      <c r="G200" s="10">
        <v>0</v>
      </c>
      <c r="H200" s="6">
        <v>0</v>
      </c>
      <c r="I200" s="10">
        <v>0</v>
      </c>
      <c r="J200" s="10">
        <f t="shared" si="48"/>
        <v>0</v>
      </c>
      <c r="K200" s="10">
        <f t="shared" si="49"/>
        <v>0</v>
      </c>
      <c r="L200" s="8">
        <v>0</v>
      </c>
      <c r="M200" s="29">
        <v>0</v>
      </c>
      <c r="N200" s="29">
        <v>0</v>
      </c>
      <c r="O200" s="29">
        <v>0</v>
      </c>
      <c r="P200" s="8">
        <v>0</v>
      </c>
    </row>
    <row r="201" spans="1:16">
      <c r="A201" s="5"/>
      <c r="B201">
        <v>197</v>
      </c>
      <c r="E201" s="10">
        <v>0</v>
      </c>
      <c r="F201" s="10">
        <v>0</v>
      </c>
      <c r="G201" s="10">
        <v>0</v>
      </c>
      <c r="H201" s="6">
        <v>0</v>
      </c>
      <c r="I201" s="10">
        <v>0</v>
      </c>
      <c r="J201" s="10">
        <f t="shared" si="48"/>
        <v>0</v>
      </c>
      <c r="K201" s="10">
        <f t="shared" si="49"/>
        <v>0</v>
      </c>
      <c r="L201" s="8">
        <v>0</v>
      </c>
      <c r="M201" s="29">
        <v>0</v>
      </c>
      <c r="N201" s="29">
        <v>0</v>
      </c>
      <c r="O201" s="29">
        <v>0</v>
      </c>
      <c r="P201" s="8">
        <v>0</v>
      </c>
    </row>
    <row r="202" spans="1:16">
      <c r="A202" s="5"/>
      <c r="B202">
        <v>198</v>
      </c>
      <c r="E202" s="10">
        <v>0</v>
      </c>
      <c r="F202" s="10">
        <v>0</v>
      </c>
      <c r="G202" s="10">
        <v>0</v>
      </c>
      <c r="H202" s="6">
        <v>0</v>
      </c>
      <c r="I202" s="10">
        <v>0</v>
      </c>
      <c r="J202" s="10">
        <f t="shared" si="48"/>
        <v>0</v>
      </c>
      <c r="K202" s="10">
        <f t="shared" si="49"/>
        <v>0</v>
      </c>
      <c r="L202" s="8">
        <v>0</v>
      </c>
      <c r="M202" s="29">
        <v>0</v>
      </c>
      <c r="N202" s="29">
        <v>0</v>
      </c>
      <c r="O202" s="29">
        <v>0</v>
      </c>
      <c r="P202" s="8">
        <v>0</v>
      </c>
    </row>
    <row r="203" spans="1:16">
      <c r="A203" s="5"/>
      <c r="B203">
        <v>199</v>
      </c>
      <c r="E203" s="10">
        <v>0</v>
      </c>
      <c r="F203" s="10">
        <v>0</v>
      </c>
      <c r="G203" s="10">
        <v>0</v>
      </c>
      <c r="H203" s="6">
        <v>0</v>
      </c>
      <c r="I203" s="10">
        <v>0</v>
      </c>
      <c r="J203" s="10">
        <f t="shared" si="48"/>
        <v>0</v>
      </c>
      <c r="K203" s="10">
        <f t="shared" si="49"/>
        <v>0</v>
      </c>
      <c r="L203" s="8">
        <v>0</v>
      </c>
      <c r="M203" s="29">
        <v>0</v>
      </c>
      <c r="N203" s="29">
        <v>0</v>
      </c>
      <c r="O203" s="29">
        <v>0</v>
      </c>
      <c r="P203" s="8">
        <v>0</v>
      </c>
    </row>
    <row r="204" spans="1:16">
      <c r="A204" s="5"/>
      <c r="B204">
        <v>200</v>
      </c>
      <c r="E204" s="10">
        <v>0</v>
      </c>
      <c r="F204" s="10">
        <v>0</v>
      </c>
      <c r="G204" s="10">
        <v>0</v>
      </c>
      <c r="H204" s="6">
        <v>0</v>
      </c>
      <c r="I204" s="10">
        <v>0</v>
      </c>
      <c r="J204" s="10">
        <f t="shared" si="48"/>
        <v>0</v>
      </c>
      <c r="K204" s="10">
        <f t="shared" si="49"/>
        <v>0</v>
      </c>
      <c r="L204" s="8">
        <v>0</v>
      </c>
      <c r="M204" s="29">
        <v>0</v>
      </c>
      <c r="N204" s="29">
        <v>0</v>
      </c>
      <c r="O204" s="29">
        <v>0</v>
      </c>
      <c r="P204" s="8">
        <v>0</v>
      </c>
    </row>
    <row r="205" spans="1:16">
      <c r="A205" s="5"/>
      <c r="B205">
        <v>201</v>
      </c>
      <c r="E205" s="10">
        <v>0</v>
      </c>
      <c r="F205" s="10">
        <v>0</v>
      </c>
      <c r="G205" s="10">
        <v>0</v>
      </c>
      <c r="H205" s="6">
        <v>0</v>
      </c>
      <c r="I205" s="10">
        <v>0</v>
      </c>
      <c r="J205" s="10">
        <f t="shared" si="48"/>
        <v>0</v>
      </c>
      <c r="K205" s="10">
        <f t="shared" si="49"/>
        <v>0</v>
      </c>
      <c r="L205" s="8">
        <v>0</v>
      </c>
      <c r="M205" s="29">
        <v>0</v>
      </c>
      <c r="N205" s="29">
        <v>0</v>
      </c>
      <c r="O205" s="29">
        <v>0</v>
      </c>
      <c r="P205" s="8">
        <v>0</v>
      </c>
    </row>
    <row r="206" spans="1:16">
      <c r="A206" s="5"/>
      <c r="B206">
        <v>202</v>
      </c>
      <c r="E206" s="10">
        <v>0</v>
      </c>
      <c r="F206" s="10">
        <v>0</v>
      </c>
      <c r="G206" s="10">
        <v>0</v>
      </c>
      <c r="H206" s="6">
        <v>0</v>
      </c>
      <c r="I206" s="10">
        <v>0</v>
      </c>
      <c r="J206" s="10">
        <f t="shared" si="48"/>
        <v>0</v>
      </c>
      <c r="K206" s="10">
        <f t="shared" si="49"/>
        <v>0</v>
      </c>
      <c r="L206" s="8">
        <v>0</v>
      </c>
      <c r="M206" s="29">
        <v>0</v>
      </c>
      <c r="N206" s="29">
        <v>0</v>
      </c>
      <c r="O206" s="29">
        <v>0</v>
      </c>
      <c r="P206" s="8">
        <v>0</v>
      </c>
    </row>
    <row r="207" spans="1:16">
      <c r="A207" s="5"/>
      <c r="B207">
        <v>203</v>
      </c>
      <c r="E207" s="10">
        <v>0</v>
      </c>
      <c r="F207" s="10">
        <v>0</v>
      </c>
      <c r="G207" s="10">
        <v>0</v>
      </c>
      <c r="H207" s="6">
        <v>0</v>
      </c>
      <c r="I207" s="10">
        <v>0</v>
      </c>
      <c r="J207" s="10">
        <f t="shared" si="48"/>
        <v>0</v>
      </c>
      <c r="K207" s="10">
        <f t="shared" si="49"/>
        <v>0</v>
      </c>
      <c r="L207" s="8">
        <v>0</v>
      </c>
      <c r="M207" s="29">
        <v>0</v>
      </c>
      <c r="N207" s="29">
        <v>0</v>
      </c>
      <c r="O207" s="29">
        <v>0</v>
      </c>
      <c r="P207" s="8">
        <v>0</v>
      </c>
    </row>
    <row r="208" spans="1:16">
      <c r="A208" s="5"/>
      <c r="B208">
        <v>204</v>
      </c>
      <c r="E208" s="10">
        <v>0</v>
      </c>
      <c r="F208" s="10">
        <v>0</v>
      </c>
      <c r="G208" s="10">
        <v>0</v>
      </c>
      <c r="H208" s="6">
        <v>0</v>
      </c>
      <c r="I208" s="10">
        <v>0</v>
      </c>
      <c r="J208" s="10">
        <f t="shared" si="48"/>
        <v>0</v>
      </c>
      <c r="K208" s="10">
        <f t="shared" si="49"/>
        <v>0</v>
      </c>
      <c r="L208" s="8">
        <v>0</v>
      </c>
      <c r="M208" s="29">
        <v>0</v>
      </c>
      <c r="N208" s="29">
        <v>0</v>
      </c>
      <c r="O208" s="29">
        <v>0</v>
      </c>
      <c r="P208" s="8">
        <v>0</v>
      </c>
    </row>
    <row r="209" spans="1:16">
      <c r="A209" s="5"/>
      <c r="B209">
        <v>205</v>
      </c>
      <c r="E209" s="10">
        <v>0</v>
      </c>
      <c r="F209" s="10">
        <v>0</v>
      </c>
      <c r="G209" s="10">
        <v>0</v>
      </c>
      <c r="H209" s="6">
        <v>0</v>
      </c>
      <c r="I209" s="10">
        <v>0</v>
      </c>
      <c r="J209" s="10">
        <f t="shared" si="48"/>
        <v>0</v>
      </c>
      <c r="K209" s="10">
        <f t="shared" si="49"/>
        <v>0</v>
      </c>
      <c r="L209" s="8">
        <v>0</v>
      </c>
      <c r="M209" s="29">
        <v>0</v>
      </c>
      <c r="N209" s="29">
        <v>0</v>
      </c>
      <c r="O209" s="29">
        <v>0</v>
      </c>
      <c r="P209" s="8">
        <v>0</v>
      </c>
    </row>
    <row r="210" spans="1:16">
      <c r="A210" s="5"/>
      <c r="B210">
        <v>206</v>
      </c>
      <c r="E210" s="10">
        <v>0</v>
      </c>
      <c r="F210" s="10">
        <v>0</v>
      </c>
      <c r="G210" s="10">
        <v>0</v>
      </c>
      <c r="H210" s="6">
        <v>0</v>
      </c>
      <c r="I210" s="10">
        <v>0</v>
      </c>
      <c r="J210" s="10">
        <f t="shared" si="48"/>
        <v>0</v>
      </c>
      <c r="K210" s="10">
        <f t="shared" si="49"/>
        <v>0</v>
      </c>
      <c r="L210" s="8">
        <v>0</v>
      </c>
      <c r="M210" s="29">
        <v>0</v>
      </c>
      <c r="N210" s="29">
        <v>0</v>
      </c>
      <c r="O210" s="29">
        <v>0</v>
      </c>
      <c r="P210" s="8">
        <v>0</v>
      </c>
    </row>
    <row r="211" spans="1:16">
      <c r="A211" s="5"/>
      <c r="B211">
        <v>207</v>
      </c>
      <c r="E211" s="10">
        <v>0</v>
      </c>
      <c r="F211" s="10">
        <v>0</v>
      </c>
      <c r="G211" s="10">
        <v>0</v>
      </c>
      <c r="H211" s="6">
        <v>0</v>
      </c>
      <c r="I211" s="10">
        <v>0</v>
      </c>
      <c r="J211" s="10">
        <f t="shared" si="48"/>
        <v>0</v>
      </c>
      <c r="K211" s="10">
        <f t="shared" si="49"/>
        <v>0</v>
      </c>
      <c r="L211" s="8">
        <v>0</v>
      </c>
      <c r="M211" s="29">
        <v>0</v>
      </c>
      <c r="N211" s="29">
        <v>0</v>
      </c>
      <c r="O211" s="29">
        <v>0</v>
      </c>
      <c r="P211" s="8">
        <v>0</v>
      </c>
    </row>
    <row r="212" spans="1:16">
      <c r="A212" s="5"/>
      <c r="B212">
        <v>208</v>
      </c>
      <c r="E212" s="10">
        <v>0</v>
      </c>
      <c r="F212" s="10">
        <v>0</v>
      </c>
      <c r="G212" s="10">
        <v>0</v>
      </c>
      <c r="H212" s="6">
        <v>0</v>
      </c>
      <c r="I212" s="10">
        <v>0</v>
      </c>
      <c r="J212" s="10">
        <f t="shared" si="48"/>
        <v>0</v>
      </c>
      <c r="K212" s="10">
        <f t="shared" si="49"/>
        <v>0</v>
      </c>
      <c r="L212" s="8">
        <v>0</v>
      </c>
      <c r="M212" s="29">
        <v>0</v>
      </c>
      <c r="N212" s="29">
        <v>0</v>
      </c>
      <c r="O212" s="29">
        <v>0</v>
      </c>
      <c r="P212" s="8">
        <v>0</v>
      </c>
    </row>
    <row r="213" spans="1:16">
      <c r="A213" s="5"/>
      <c r="B213">
        <v>209</v>
      </c>
      <c r="E213" s="10">
        <v>0</v>
      </c>
      <c r="F213" s="10">
        <v>0</v>
      </c>
      <c r="G213" s="10">
        <v>0</v>
      </c>
      <c r="H213" s="6">
        <v>0</v>
      </c>
      <c r="I213" s="10">
        <v>0</v>
      </c>
      <c r="J213" s="10">
        <f t="shared" si="48"/>
        <v>0</v>
      </c>
      <c r="K213" s="10">
        <f t="shared" si="49"/>
        <v>0</v>
      </c>
      <c r="L213" s="8">
        <v>0</v>
      </c>
      <c r="M213" s="29">
        <v>0</v>
      </c>
      <c r="N213" s="29">
        <v>0</v>
      </c>
      <c r="O213" s="29">
        <v>0</v>
      </c>
      <c r="P213" s="8">
        <v>0</v>
      </c>
    </row>
    <row r="214" spans="1:16">
      <c r="A214" s="5"/>
      <c r="B214">
        <v>210</v>
      </c>
      <c r="E214" s="10">
        <v>0</v>
      </c>
      <c r="F214" s="10">
        <v>0</v>
      </c>
      <c r="G214" s="10">
        <v>0</v>
      </c>
      <c r="H214" s="6">
        <v>0</v>
      </c>
      <c r="I214" s="10">
        <v>0</v>
      </c>
      <c r="J214" s="10">
        <f t="shared" si="48"/>
        <v>0</v>
      </c>
      <c r="K214" s="10">
        <f t="shared" si="49"/>
        <v>0</v>
      </c>
      <c r="L214" s="8">
        <v>0</v>
      </c>
      <c r="M214" s="29">
        <v>0</v>
      </c>
      <c r="N214" s="29">
        <v>0</v>
      </c>
      <c r="O214" s="29">
        <v>0</v>
      </c>
      <c r="P214" s="8">
        <v>0</v>
      </c>
    </row>
    <row r="215" spans="1:16">
      <c r="A215" s="5"/>
      <c r="B215">
        <v>211</v>
      </c>
      <c r="E215" s="10">
        <v>0</v>
      </c>
      <c r="F215" s="10">
        <v>0</v>
      </c>
      <c r="G215" s="10">
        <v>0</v>
      </c>
      <c r="H215" s="6">
        <v>0</v>
      </c>
      <c r="I215" s="10">
        <v>0</v>
      </c>
      <c r="J215" s="10">
        <f t="shared" si="48"/>
        <v>0</v>
      </c>
      <c r="K215" s="10">
        <f t="shared" si="49"/>
        <v>0</v>
      </c>
      <c r="L215" s="8">
        <v>0</v>
      </c>
      <c r="M215" s="29">
        <v>0</v>
      </c>
      <c r="N215" s="29">
        <v>0</v>
      </c>
      <c r="O215" s="29">
        <v>0</v>
      </c>
      <c r="P215" s="8">
        <v>0</v>
      </c>
    </row>
    <row r="216" spans="1:16">
      <c r="A216" s="5"/>
      <c r="B216">
        <v>212</v>
      </c>
      <c r="E216" s="10">
        <v>0</v>
      </c>
      <c r="F216" s="10">
        <v>0</v>
      </c>
      <c r="G216" s="10">
        <v>0</v>
      </c>
      <c r="H216" s="6">
        <v>0</v>
      </c>
      <c r="I216" s="10">
        <v>0</v>
      </c>
      <c r="J216" s="10">
        <f t="shared" si="48"/>
        <v>0</v>
      </c>
      <c r="K216" s="10">
        <f t="shared" si="49"/>
        <v>0</v>
      </c>
      <c r="L216" s="8">
        <v>0</v>
      </c>
      <c r="M216" s="29">
        <v>0</v>
      </c>
      <c r="N216" s="29">
        <v>0</v>
      </c>
      <c r="O216" s="29">
        <v>0</v>
      </c>
      <c r="P216" s="8">
        <v>0</v>
      </c>
    </row>
    <row r="217" spans="1:16">
      <c r="A217" s="5"/>
      <c r="B217">
        <v>213</v>
      </c>
      <c r="E217" s="10">
        <v>0</v>
      </c>
      <c r="F217" s="10">
        <v>0</v>
      </c>
      <c r="G217" s="10">
        <v>0</v>
      </c>
      <c r="H217" s="6">
        <v>0</v>
      </c>
      <c r="I217" s="10">
        <v>0</v>
      </c>
      <c r="J217" s="10">
        <f t="shared" si="48"/>
        <v>0</v>
      </c>
      <c r="K217" s="10">
        <f t="shared" si="49"/>
        <v>0</v>
      </c>
      <c r="L217" s="8">
        <v>0</v>
      </c>
      <c r="M217" s="29">
        <v>0</v>
      </c>
      <c r="N217" s="29">
        <v>0</v>
      </c>
      <c r="O217" s="29">
        <v>0</v>
      </c>
      <c r="P217" s="8">
        <v>0</v>
      </c>
    </row>
    <row r="218" spans="1:16">
      <c r="A218" s="5"/>
      <c r="B218">
        <v>214</v>
      </c>
      <c r="E218" s="10">
        <v>0</v>
      </c>
      <c r="F218" s="10">
        <v>0</v>
      </c>
      <c r="G218" s="10">
        <v>0</v>
      </c>
      <c r="H218" s="6">
        <v>0</v>
      </c>
      <c r="I218" s="10">
        <v>0</v>
      </c>
      <c r="J218" s="10">
        <f t="shared" si="48"/>
        <v>0</v>
      </c>
      <c r="K218" s="10">
        <f t="shared" si="49"/>
        <v>0</v>
      </c>
      <c r="L218" s="8">
        <v>0</v>
      </c>
      <c r="M218" s="29">
        <v>0</v>
      </c>
      <c r="N218" s="29">
        <v>0</v>
      </c>
      <c r="O218" s="29">
        <v>0</v>
      </c>
      <c r="P218" s="8">
        <v>0</v>
      </c>
    </row>
    <row r="219" spans="1:16">
      <c r="A219" s="5"/>
      <c r="B219">
        <v>215</v>
      </c>
      <c r="E219" s="10">
        <v>0</v>
      </c>
      <c r="F219" s="10">
        <v>0</v>
      </c>
      <c r="G219" s="10">
        <v>0</v>
      </c>
      <c r="H219" s="6">
        <v>0</v>
      </c>
      <c r="I219" s="10">
        <v>0</v>
      </c>
      <c r="J219" s="10">
        <f t="shared" si="48"/>
        <v>0</v>
      </c>
      <c r="K219" s="10">
        <f t="shared" si="49"/>
        <v>0</v>
      </c>
      <c r="L219" s="8">
        <v>0</v>
      </c>
      <c r="M219" s="29">
        <v>0</v>
      </c>
      <c r="N219" s="29">
        <v>0</v>
      </c>
      <c r="O219" s="29">
        <v>0</v>
      </c>
      <c r="P219" s="8">
        <v>0</v>
      </c>
    </row>
    <row r="220" spans="1:16">
      <c r="A220" s="5"/>
      <c r="B220">
        <v>216</v>
      </c>
      <c r="E220" s="10">
        <v>0</v>
      </c>
      <c r="F220" s="10">
        <v>0</v>
      </c>
      <c r="G220" s="10">
        <v>0</v>
      </c>
      <c r="H220" s="6">
        <v>0</v>
      </c>
      <c r="I220" s="10">
        <v>0</v>
      </c>
      <c r="J220" s="10">
        <f t="shared" si="48"/>
        <v>0</v>
      </c>
      <c r="K220" s="10">
        <f t="shared" si="49"/>
        <v>0</v>
      </c>
      <c r="L220" s="8">
        <v>0</v>
      </c>
      <c r="M220" s="29">
        <v>0</v>
      </c>
      <c r="N220" s="29">
        <v>0</v>
      </c>
      <c r="O220" s="29">
        <v>0</v>
      </c>
      <c r="P220" s="8">
        <v>0</v>
      </c>
    </row>
    <row r="221" spans="1:16">
      <c r="A221" s="5"/>
      <c r="B221">
        <v>217</v>
      </c>
      <c r="E221" s="10">
        <v>0</v>
      </c>
      <c r="F221" s="10">
        <v>0</v>
      </c>
      <c r="G221" s="10">
        <v>0</v>
      </c>
      <c r="H221" s="6">
        <v>0</v>
      </c>
      <c r="I221" s="10">
        <v>0</v>
      </c>
      <c r="J221" s="10">
        <f t="shared" ref="J221:J284" si="50">(2/PI())*(-60*D221^2+120*D221^3-60*D221^4)</f>
        <v>0</v>
      </c>
      <c r="K221" s="10">
        <f t="shared" ref="K221:K284" si="51">(4/PI()^2)*(-120*D221+360*D221^2-240*D221^3)</f>
        <v>0</v>
      </c>
      <c r="L221" s="8">
        <v>0</v>
      </c>
      <c r="M221" s="29">
        <v>0</v>
      </c>
      <c r="N221" s="29">
        <v>0</v>
      </c>
      <c r="O221" s="29">
        <v>0</v>
      </c>
      <c r="P221" s="8">
        <v>0</v>
      </c>
    </row>
    <row r="222" spans="1:16">
      <c r="A222" s="5"/>
      <c r="B222">
        <v>218</v>
      </c>
      <c r="E222" s="10">
        <v>0</v>
      </c>
      <c r="F222" s="10">
        <v>0</v>
      </c>
      <c r="G222" s="10">
        <v>0</v>
      </c>
      <c r="H222" s="6">
        <v>0</v>
      </c>
      <c r="I222" s="10">
        <v>0</v>
      </c>
      <c r="J222" s="10">
        <f t="shared" si="50"/>
        <v>0</v>
      </c>
      <c r="K222" s="10">
        <f t="shared" si="51"/>
        <v>0</v>
      </c>
      <c r="L222" s="8">
        <v>0</v>
      </c>
      <c r="M222" s="29">
        <v>0</v>
      </c>
      <c r="N222" s="29">
        <v>0</v>
      </c>
      <c r="O222" s="29">
        <v>0</v>
      </c>
      <c r="P222" s="8">
        <v>0</v>
      </c>
    </row>
    <row r="223" spans="1:16">
      <c r="A223" s="5"/>
      <c r="B223">
        <v>219</v>
      </c>
      <c r="E223" s="10">
        <v>0</v>
      </c>
      <c r="F223" s="10">
        <v>0</v>
      </c>
      <c r="G223" s="10">
        <v>0</v>
      </c>
      <c r="H223" s="6">
        <v>0</v>
      </c>
      <c r="I223" s="10">
        <v>0</v>
      </c>
      <c r="J223" s="10">
        <f t="shared" si="50"/>
        <v>0</v>
      </c>
      <c r="K223" s="10">
        <f t="shared" si="51"/>
        <v>0</v>
      </c>
      <c r="L223" s="8">
        <v>0</v>
      </c>
      <c r="M223" s="29">
        <v>0</v>
      </c>
      <c r="N223" s="29">
        <v>0</v>
      </c>
      <c r="O223" s="29">
        <v>0</v>
      </c>
      <c r="P223" s="8">
        <v>0</v>
      </c>
    </row>
    <row r="224" spans="1:16">
      <c r="A224" s="5"/>
      <c r="B224">
        <v>220</v>
      </c>
      <c r="E224" s="10">
        <v>0</v>
      </c>
      <c r="F224" s="10">
        <v>0</v>
      </c>
      <c r="G224" s="10">
        <v>0</v>
      </c>
      <c r="H224" s="6">
        <v>0</v>
      </c>
      <c r="I224" s="10">
        <v>0</v>
      </c>
      <c r="J224" s="10">
        <f t="shared" si="50"/>
        <v>0</v>
      </c>
      <c r="K224" s="10">
        <f t="shared" si="51"/>
        <v>0</v>
      </c>
      <c r="L224" s="8">
        <v>0</v>
      </c>
      <c r="M224" s="29">
        <v>0</v>
      </c>
      <c r="N224" s="29">
        <v>0</v>
      </c>
      <c r="O224" s="29">
        <v>0</v>
      </c>
      <c r="P224" s="8">
        <v>0</v>
      </c>
    </row>
    <row r="225" spans="1:16">
      <c r="A225" s="5"/>
      <c r="B225">
        <v>221</v>
      </c>
      <c r="E225" s="10">
        <v>0</v>
      </c>
      <c r="F225" s="10">
        <v>0</v>
      </c>
      <c r="G225" s="10">
        <v>0</v>
      </c>
      <c r="H225" s="6">
        <v>0</v>
      </c>
      <c r="I225" s="10">
        <v>0</v>
      </c>
      <c r="J225" s="10">
        <f t="shared" si="50"/>
        <v>0</v>
      </c>
      <c r="K225" s="10">
        <f t="shared" si="51"/>
        <v>0</v>
      </c>
      <c r="L225" s="8">
        <v>0</v>
      </c>
      <c r="M225" s="29">
        <v>0</v>
      </c>
      <c r="N225" s="29">
        <v>0</v>
      </c>
      <c r="O225" s="29">
        <v>0</v>
      </c>
      <c r="P225" s="8">
        <v>0</v>
      </c>
    </row>
    <row r="226" spans="1:16">
      <c r="A226" s="5"/>
      <c r="B226">
        <v>222</v>
      </c>
      <c r="E226" s="10">
        <v>0</v>
      </c>
      <c r="F226" s="10">
        <v>0</v>
      </c>
      <c r="G226" s="10">
        <v>0</v>
      </c>
      <c r="H226" s="6">
        <v>0</v>
      </c>
      <c r="I226" s="10">
        <v>0</v>
      </c>
      <c r="J226" s="10">
        <f t="shared" si="50"/>
        <v>0</v>
      </c>
      <c r="K226" s="10">
        <f t="shared" si="51"/>
        <v>0</v>
      </c>
      <c r="L226" s="8">
        <v>0</v>
      </c>
      <c r="M226" s="29">
        <v>0</v>
      </c>
      <c r="N226" s="29">
        <v>0</v>
      </c>
      <c r="O226" s="29">
        <v>0</v>
      </c>
      <c r="P226" s="8">
        <v>0</v>
      </c>
    </row>
    <row r="227" spans="1:16">
      <c r="A227" s="5"/>
      <c r="B227">
        <v>223</v>
      </c>
      <c r="E227" s="10">
        <v>0</v>
      </c>
      <c r="F227" s="10">
        <v>0</v>
      </c>
      <c r="G227" s="10">
        <v>0</v>
      </c>
      <c r="H227" s="6">
        <v>0</v>
      </c>
      <c r="I227" s="10">
        <v>0</v>
      </c>
      <c r="J227" s="10">
        <f t="shared" si="50"/>
        <v>0</v>
      </c>
      <c r="K227" s="10">
        <f t="shared" si="51"/>
        <v>0</v>
      </c>
      <c r="L227" s="8">
        <v>0</v>
      </c>
      <c r="M227" s="29">
        <v>0</v>
      </c>
      <c r="N227" s="29">
        <v>0</v>
      </c>
      <c r="O227" s="29">
        <v>0</v>
      </c>
      <c r="P227" s="8">
        <v>0</v>
      </c>
    </row>
    <row r="228" spans="1:16">
      <c r="A228" s="5"/>
      <c r="B228">
        <v>224</v>
      </c>
      <c r="E228" s="10">
        <v>0</v>
      </c>
      <c r="F228" s="10">
        <v>0</v>
      </c>
      <c r="G228" s="10">
        <v>0</v>
      </c>
      <c r="H228" s="6">
        <v>0</v>
      </c>
      <c r="I228" s="10">
        <v>0</v>
      </c>
      <c r="J228" s="10">
        <f t="shared" si="50"/>
        <v>0</v>
      </c>
      <c r="K228" s="10">
        <f t="shared" si="51"/>
        <v>0</v>
      </c>
      <c r="L228" s="8">
        <v>0</v>
      </c>
      <c r="M228" s="29">
        <v>0</v>
      </c>
      <c r="N228" s="29">
        <v>0</v>
      </c>
      <c r="O228" s="29">
        <v>0</v>
      </c>
      <c r="P228" s="8">
        <v>0</v>
      </c>
    </row>
    <row r="229" spans="1:16">
      <c r="A229" s="5"/>
      <c r="B229">
        <v>225</v>
      </c>
      <c r="E229" s="10">
        <v>0</v>
      </c>
      <c r="F229" s="10">
        <v>0</v>
      </c>
      <c r="G229" s="10">
        <v>0</v>
      </c>
      <c r="H229" s="6">
        <v>0</v>
      </c>
      <c r="I229" s="10">
        <v>0</v>
      </c>
      <c r="J229" s="10">
        <f t="shared" si="50"/>
        <v>0</v>
      </c>
      <c r="K229" s="10">
        <f t="shared" si="51"/>
        <v>0</v>
      </c>
      <c r="L229" s="8">
        <v>0</v>
      </c>
      <c r="M229" s="29">
        <v>0</v>
      </c>
      <c r="N229" s="29">
        <v>0</v>
      </c>
      <c r="O229" s="29">
        <v>0</v>
      </c>
      <c r="P229" s="8">
        <v>0</v>
      </c>
    </row>
    <row r="230" spans="1:16">
      <c r="A230" s="5"/>
      <c r="B230">
        <v>226</v>
      </c>
      <c r="E230" s="10">
        <v>0</v>
      </c>
      <c r="F230" s="10">
        <v>0</v>
      </c>
      <c r="G230" s="10">
        <v>0</v>
      </c>
      <c r="H230" s="6">
        <v>0</v>
      </c>
      <c r="I230" s="10">
        <v>0</v>
      </c>
      <c r="J230" s="10">
        <f t="shared" si="50"/>
        <v>0</v>
      </c>
      <c r="K230" s="10">
        <f t="shared" si="51"/>
        <v>0</v>
      </c>
      <c r="L230" s="8">
        <v>0</v>
      </c>
      <c r="M230" s="29">
        <v>0</v>
      </c>
      <c r="N230" s="29">
        <v>0</v>
      </c>
      <c r="O230" s="29">
        <v>0</v>
      </c>
      <c r="P230" s="8">
        <v>0</v>
      </c>
    </row>
    <row r="231" spans="1:16">
      <c r="A231" s="5"/>
      <c r="B231">
        <v>227</v>
      </c>
      <c r="E231" s="10">
        <v>0</v>
      </c>
      <c r="F231" s="10">
        <v>0</v>
      </c>
      <c r="G231" s="10">
        <v>0</v>
      </c>
      <c r="H231" s="6">
        <v>0</v>
      </c>
      <c r="I231" s="10">
        <v>0</v>
      </c>
      <c r="J231" s="10">
        <f t="shared" si="50"/>
        <v>0</v>
      </c>
      <c r="K231" s="10">
        <f t="shared" si="51"/>
        <v>0</v>
      </c>
      <c r="L231" s="8">
        <v>0</v>
      </c>
      <c r="M231" s="29">
        <v>0</v>
      </c>
      <c r="N231" s="29">
        <v>0</v>
      </c>
      <c r="O231" s="29">
        <v>0</v>
      </c>
      <c r="P231" s="8">
        <v>0</v>
      </c>
    </row>
    <row r="232" spans="1:16">
      <c r="A232" s="5"/>
      <c r="B232">
        <v>228</v>
      </c>
      <c r="E232" s="10">
        <v>0</v>
      </c>
      <c r="F232" s="10">
        <v>0</v>
      </c>
      <c r="G232" s="10">
        <v>0</v>
      </c>
      <c r="H232" s="6">
        <v>0</v>
      </c>
      <c r="I232" s="10">
        <v>0</v>
      </c>
      <c r="J232" s="10">
        <f t="shared" si="50"/>
        <v>0</v>
      </c>
      <c r="K232" s="10">
        <f t="shared" si="51"/>
        <v>0</v>
      </c>
      <c r="L232" s="8">
        <v>0</v>
      </c>
      <c r="M232" s="29">
        <v>0</v>
      </c>
      <c r="N232" s="29">
        <v>0</v>
      </c>
      <c r="O232" s="29">
        <v>0</v>
      </c>
      <c r="P232" s="8">
        <v>0</v>
      </c>
    </row>
    <row r="233" spans="1:16">
      <c r="A233" s="5"/>
      <c r="B233">
        <v>229</v>
      </c>
      <c r="E233" s="10">
        <v>0</v>
      </c>
      <c r="F233" s="10">
        <v>0</v>
      </c>
      <c r="G233" s="10">
        <v>0</v>
      </c>
      <c r="H233" s="6">
        <v>0</v>
      </c>
      <c r="I233" s="10">
        <v>0</v>
      </c>
      <c r="J233" s="10">
        <f t="shared" si="50"/>
        <v>0</v>
      </c>
      <c r="K233" s="10">
        <f t="shared" si="51"/>
        <v>0</v>
      </c>
      <c r="L233" s="8">
        <v>0</v>
      </c>
      <c r="M233" s="29">
        <v>0</v>
      </c>
      <c r="N233" s="29">
        <v>0</v>
      </c>
      <c r="O233" s="29">
        <v>0</v>
      </c>
      <c r="P233" s="8">
        <v>0</v>
      </c>
    </row>
    <row r="234" spans="1:16">
      <c r="A234" s="5"/>
      <c r="B234">
        <v>230</v>
      </c>
      <c r="E234" s="10">
        <v>0</v>
      </c>
      <c r="F234" s="10">
        <v>0</v>
      </c>
      <c r="G234" s="10">
        <v>0</v>
      </c>
      <c r="H234" s="6">
        <v>0</v>
      </c>
      <c r="I234" s="10">
        <v>0</v>
      </c>
      <c r="J234" s="10">
        <f t="shared" si="50"/>
        <v>0</v>
      </c>
      <c r="K234" s="10">
        <f t="shared" si="51"/>
        <v>0</v>
      </c>
      <c r="L234" s="8">
        <v>0</v>
      </c>
      <c r="M234" s="29">
        <v>0</v>
      </c>
      <c r="N234" s="29">
        <v>0</v>
      </c>
      <c r="O234" s="29">
        <v>0</v>
      </c>
      <c r="P234" s="8">
        <v>0</v>
      </c>
    </row>
    <row r="235" spans="1:16">
      <c r="A235" s="5"/>
      <c r="B235">
        <v>231</v>
      </c>
      <c r="E235" s="10">
        <v>0</v>
      </c>
      <c r="F235" s="10">
        <v>0</v>
      </c>
      <c r="G235" s="10">
        <v>0</v>
      </c>
      <c r="H235" s="6">
        <v>0</v>
      </c>
      <c r="I235" s="10">
        <v>0</v>
      </c>
      <c r="J235" s="10">
        <f t="shared" si="50"/>
        <v>0</v>
      </c>
      <c r="K235" s="10">
        <f t="shared" si="51"/>
        <v>0</v>
      </c>
      <c r="L235" s="8">
        <v>0</v>
      </c>
      <c r="M235" s="29">
        <v>0</v>
      </c>
      <c r="N235" s="29">
        <v>0</v>
      </c>
      <c r="O235" s="29">
        <v>0</v>
      </c>
      <c r="P235" s="8">
        <v>0</v>
      </c>
    </row>
    <row r="236" spans="1:16">
      <c r="A236" s="5"/>
      <c r="B236">
        <v>232</v>
      </c>
      <c r="E236" s="10">
        <v>0</v>
      </c>
      <c r="F236" s="10">
        <v>0</v>
      </c>
      <c r="G236" s="10">
        <v>0</v>
      </c>
      <c r="H236" s="6">
        <v>0</v>
      </c>
      <c r="I236" s="10">
        <v>0</v>
      </c>
      <c r="J236" s="10">
        <f t="shared" si="50"/>
        <v>0</v>
      </c>
      <c r="K236" s="10">
        <f t="shared" si="51"/>
        <v>0</v>
      </c>
      <c r="L236" s="8">
        <v>0</v>
      </c>
      <c r="M236" s="29">
        <v>0</v>
      </c>
      <c r="N236" s="29">
        <v>0</v>
      </c>
      <c r="O236" s="29">
        <v>0</v>
      </c>
      <c r="P236" s="8">
        <v>0</v>
      </c>
    </row>
    <row r="237" spans="1:16">
      <c r="A237" s="5"/>
      <c r="B237">
        <v>233</v>
      </c>
      <c r="E237" s="10">
        <v>0</v>
      </c>
      <c r="F237" s="10">
        <v>0</v>
      </c>
      <c r="G237" s="10">
        <v>0</v>
      </c>
      <c r="H237" s="6">
        <v>0</v>
      </c>
      <c r="I237" s="10">
        <v>0</v>
      </c>
      <c r="J237" s="10">
        <f t="shared" si="50"/>
        <v>0</v>
      </c>
      <c r="K237" s="10">
        <f t="shared" si="51"/>
        <v>0</v>
      </c>
      <c r="L237" s="8">
        <v>0</v>
      </c>
      <c r="M237" s="29">
        <v>0</v>
      </c>
      <c r="N237" s="29">
        <v>0</v>
      </c>
      <c r="O237" s="29">
        <v>0</v>
      </c>
      <c r="P237" s="8">
        <v>0</v>
      </c>
    </row>
    <row r="238" spans="1:16">
      <c r="A238" s="5"/>
      <c r="B238">
        <v>234</v>
      </c>
      <c r="E238" s="10">
        <v>0</v>
      </c>
      <c r="F238" s="10">
        <v>0</v>
      </c>
      <c r="G238" s="10">
        <v>0</v>
      </c>
      <c r="H238" s="6">
        <v>0</v>
      </c>
      <c r="I238" s="10">
        <v>0</v>
      </c>
      <c r="J238" s="10">
        <f t="shared" si="50"/>
        <v>0</v>
      </c>
      <c r="K238" s="10">
        <f t="shared" si="51"/>
        <v>0</v>
      </c>
      <c r="L238" s="8">
        <v>0</v>
      </c>
      <c r="M238" s="29">
        <v>0</v>
      </c>
      <c r="N238" s="29">
        <v>0</v>
      </c>
      <c r="O238" s="29">
        <v>0</v>
      </c>
      <c r="P238" s="8">
        <v>0</v>
      </c>
    </row>
    <row r="239" spans="1:16">
      <c r="A239" s="5"/>
      <c r="B239">
        <v>235</v>
      </c>
      <c r="E239" s="10">
        <v>0</v>
      </c>
      <c r="F239" s="10">
        <v>0</v>
      </c>
      <c r="G239" s="10">
        <v>0</v>
      </c>
      <c r="H239" s="6">
        <v>0</v>
      </c>
      <c r="I239" s="10">
        <v>0</v>
      </c>
      <c r="J239" s="10">
        <f t="shared" si="50"/>
        <v>0</v>
      </c>
      <c r="K239" s="10">
        <f t="shared" si="51"/>
        <v>0</v>
      </c>
      <c r="L239" s="8">
        <v>0</v>
      </c>
      <c r="M239" s="29">
        <v>0</v>
      </c>
      <c r="N239" s="29">
        <v>0</v>
      </c>
      <c r="O239" s="29">
        <v>0</v>
      </c>
      <c r="P239" s="8">
        <v>0</v>
      </c>
    </row>
    <row r="240" spans="1:16">
      <c r="A240" s="5"/>
      <c r="B240">
        <v>236</v>
      </c>
      <c r="E240" s="10">
        <v>0</v>
      </c>
      <c r="F240" s="10">
        <v>0</v>
      </c>
      <c r="G240" s="10">
        <v>0</v>
      </c>
      <c r="H240" s="6">
        <v>0</v>
      </c>
      <c r="I240" s="10">
        <v>0</v>
      </c>
      <c r="J240" s="10">
        <f t="shared" si="50"/>
        <v>0</v>
      </c>
      <c r="K240" s="10">
        <f t="shared" si="51"/>
        <v>0</v>
      </c>
      <c r="L240" s="8">
        <v>0</v>
      </c>
      <c r="M240" s="29">
        <v>0</v>
      </c>
      <c r="N240" s="29">
        <v>0</v>
      </c>
      <c r="O240" s="29">
        <v>0</v>
      </c>
      <c r="P240" s="8">
        <v>0</v>
      </c>
    </row>
    <row r="241" spans="1:16">
      <c r="A241" s="5"/>
      <c r="B241">
        <v>237</v>
      </c>
      <c r="E241" s="10">
        <v>0</v>
      </c>
      <c r="F241" s="10">
        <v>0</v>
      </c>
      <c r="G241" s="10">
        <v>0</v>
      </c>
      <c r="H241" s="6">
        <v>0</v>
      </c>
      <c r="I241" s="10">
        <v>0</v>
      </c>
      <c r="J241" s="10">
        <f t="shared" si="50"/>
        <v>0</v>
      </c>
      <c r="K241" s="10">
        <f t="shared" si="51"/>
        <v>0</v>
      </c>
      <c r="L241" s="8">
        <v>0</v>
      </c>
      <c r="M241" s="29">
        <v>0</v>
      </c>
      <c r="N241" s="29">
        <v>0</v>
      </c>
      <c r="O241" s="29">
        <v>0</v>
      </c>
      <c r="P241" s="8">
        <v>0</v>
      </c>
    </row>
    <row r="242" spans="1:16">
      <c r="A242" s="5"/>
      <c r="B242">
        <v>238</v>
      </c>
      <c r="E242" s="10">
        <v>0</v>
      </c>
      <c r="F242" s="10">
        <v>0</v>
      </c>
      <c r="G242" s="10">
        <v>0</v>
      </c>
      <c r="H242" s="6">
        <v>0</v>
      </c>
      <c r="I242" s="10">
        <v>0</v>
      </c>
      <c r="J242" s="10">
        <f t="shared" si="50"/>
        <v>0</v>
      </c>
      <c r="K242" s="10">
        <f t="shared" si="51"/>
        <v>0</v>
      </c>
      <c r="L242" s="8">
        <v>0</v>
      </c>
      <c r="M242" s="29">
        <v>0</v>
      </c>
      <c r="N242" s="29">
        <v>0</v>
      </c>
      <c r="O242" s="29">
        <v>0</v>
      </c>
      <c r="P242" s="8">
        <v>0</v>
      </c>
    </row>
    <row r="243" spans="1:16">
      <c r="A243" s="5"/>
      <c r="B243">
        <v>239</v>
      </c>
      <c r="E243" s="10">
        <v>0</v>
      </c>
      <c r="F243" s="10">
        <v>0</v>
      </c>
      <c r="G243" s="10">
        <v>0</v>
      </c>
      <c r="H243" s="6">
        <v>0</v>
      </c>
      <c r="I243" s="10">
        <v>0</v>
      </c>
      <c r="J243" s="10">
        <f t="shared" si="50"/>
        <v>0</v>
      </c>
      <c r="K243" s="10">
        <f t="shared" si="51"/>
        <v>0</v>
      </c>
      <c r="L243" s="8">
        <v>0</v>
      </c>
      <c r="M243" s="29">
        <v>0</v>
      </c>
      <c r="N243" s="29">
        <v>0</v>
      </c>
      <c r="O243" s="29">
        <v>0</v>
      </c>
      <c r="P243" s="8">
        <v>0</v>
      </c>
    </row>
    <row r="244" spans="1:16">
      <c r="A244" s="5"/>
      <c r="B244">
        <v>240</v>
      </c>
      <c r="E244" s="10">
        <v>0</v>
      </c>
      <c r="F244" s="10">
        <v>0</v>
      </c>
      <c r="G244" s="10">
        <v>0</v>
      </c>
      <c r="H244" s="6">
        <v>0</v>
      </c>
      <c r="I244" s="10">
        <v>0</v>
      </c>
      <c r="J244" s="10">
        <f t="shared" si="50"/>
        <v>0</v>
      </c>
      <c r="K244" s="10">
        <f t="shared" si="51"/>
        <v>0</v>
      </c>
      <c r="L244" s="8">
        <v>0</v>
      </c>
      <c r="M244" s="29">
        <v>0</v>
      </c>
      <c r="N244" s="29">
        <v>0</v>
      </c>
      <c r="O244" s="29">
        <v>0</v>
      </c>
      <c r="P244" s="8">
        <v>0</v>
      </c>
    </row>
    <row r="245" spans="1:16">
      <c r="A245" s="5"/>
      <c r="B245">
        <v>241</v>
      </c>
      <c r="E245" s="10">
        <v>0</v>
      </c>
      <c r="F245" s="10">
        <v>0</v>
      </c>
      <c r="G245" s="10">
        <v>0</v>
      </c>
      <c r="H245" s="6">
        <v>0</v>
      </c>
      <c r="I245" s="10">
        <v>0</v>
      </c>
      <c r="J245" s="10">
        <f t="shared" si="50"/>
        <v>0</v>
      </c>
      <c r="K245" s="10">
        <f t="shared" si="51"/>
        <v>0</v>
      </c>
      <c r="L245" s="8">
        <v>0</v>
      </c>
      <c r="M245" s="29">
        <v>0</v>
      </c>
      <c r="N245" s="29">
        <v>0</v>
      </c>
      <c r="O245" s="29">
        <v>0</v>
      </c>
      <c r="P245" s="8">
        <v>0</v>
      </c>
    </row>
    <row r="246" spans="1:16">
      <c r="A246" s="5"/>
      <c r="B246">
        <v>242</v>
      </c>
      <c r="E246" s="10">
        <v>0</v>
      </c>
      <c r="F246" s="10">
        <v>0</v>
      </c>
      <c r="G246" s="10">
        <v>0</v>
      </c>
      <c r="H246" s="6">
        <v>0</v>
      </c>
      <c r="I246" s="10">
        <v>0</v>
      </c>
      <c r="J246" s="10">
        <f t="shared" si="50"/>
        <v>0</v>
      </c>
      <c r="K246" s="10">
        <f t="shared" si="51"/>
        <v>0</v>
      </c>
      <c r="L246" s="8">
        <v>0</v>
      </c>
      <c r="M246" s="29">
        <v>0</v>
      </c>
      <c r="N246" s="29">
        <v>0</v>
      </c>
      <c r="O246" s="29">
        <v>0</v>
      </c>
      <c r="P246" s="8">
        <v>0</v>
      </c>
    </row>
    <row r="247" spans="1:16">
      <c r="A247" s="5"/>
      <c r="B247">
        <v>243</v>
      </c>
      <c r="E247" s="10">
        <v>0</v>
      </c>
      <c r="F247" s="10">
        <v>0</v>
      </c>
      <c r="G247" s="10">
        <v>0</v>
      </c>
      <c r="H247" s="6">
        <v>0</v>
      </c>
      <c r="I247" s="10">
        <v>0</v>
      </c>
      <c r="J247" s="10">
        <f t="shared" si="50"/>
        <v>0</v>
      </c>
      <c r="K247" s="10">
        <f t="shared" si="51"/>
        <v>0</v>
      </c>
      <c r="L247" s="8">
        <v>0</v>
      </c>
      <c r="M247" s="29">
        <v>0</v>
      </c>
      <c r="N247" s="29">
        <v>0</v>
      </c>
      <c r="O247" s="29">
        <v>0</v>
      </c>
      <c r="P247" s="8">
        <v>0</v>
      </c>
    </row>
    <row r="248" spans="1:16">
      <c r="A248" s="5"/>
      <c r="B248">
        <v>244</v>
      </c>
      <c r="E248" s="10">
        <v>0</v>
      </c>
      <c r="F248" s="10">
        <v>0</v>
      </c>
      <c r="G248" s="10">
        <v>0</v>
      </c>
      <c r="H248" s="6">
        <v>0</v>
      </c>
      <c r="I248" s="10">
        <v>0</v>
      </c>
      <c r="J248" s="10">
        <f t="shared" si="50"/>
        <v>0</v>
      </c>
      <c r="K248" s="10">
        <f t="shared" si="51"/>
        <v>0</v>
      </c>
      <c r="L248" s="8">
        <v>0</v>
      </c>
      <c r="M248" s="29">
        <v>0</v>
      </c>
      <c r="N248" s="29">
        <v>0</v>
      </c>
      <c r="O248" s="29">
        <v>0</v>
      </c>
      <c r="P248" s="8">
        <v>0</v>
      </c>
    </row>
    <row r="249" spans="1:16">
      <c r="A249" s="5"/>
      <c r="B249">
        <v>245</v>
      </c>
      <c r="E249" s="10">
        <v>0</v>
      </c>
      <c r="F249" s="10">
        <v>0</v>
      </c>
      <c r="G249" s="10">
        <v>0</v>
      </c>
      <c r="H249" s="6">
        <v>0</v>
      </c>
      <c r="I249" s="10">
        <v>0</v>
      </c>
      <c r="J249" s="10">
        <f t="shared" si="50"/>
        <v>0</v>
      </c>
      <c r="K249" s="10">
        <f t="shared" si="51"/>
        <v>0</v>
      </c>
      <c r="L249" s="8">
        <v>0</v>
      </c>
      <c r="M249" s="29">
        <v>0</v>
      </c>
      <c r="N249" s="29">
        <v>0</v>
      </c>
      <c r="O249" s="29">
        <v>0</v>
      </c>
      <c r="P249" s="8">
        <v>0</v>
      </c>
    </row>
    <row r="250" spans="1:16">
      <c r="A250" s="5"/>
      <c r="B250">
        <v>246</v>
      </c>
      <c r="E250" s="10">
        <v>0</v>
      </c>
      <c r="F250" s="10">
        <v>0</v>
      </c>
      <c r="G250" s="10">
        <v>0</v>
      </c>
      <c r="H250" s="6">
        <v>0</v>
      </c>
      <c r="I250" s="10">
        <v>0</v>
      </c>
      <c r="J250" s="10">
        <f t="shared" si="50"/>
        <v>0</v>
      </c>
      <c r="K250" s="10">
        <f t="shared" si="51"/>
        <v>0</v>
      </c>
      <c r="L250" s="8">
        <v>0</v>
      </c>
      <c r="M250" s="29">
        <v>0</v>
      </c>
      <c r="N250" s="29">
        <v>0</v>
      </c>
      <c r="O250" s="29">
        <v>0</v>
      </c>
      <c r="P250" s="8">
        <v>0</v>
      </c>
    </row>
    <row r="251" spans="1:16">
      <c r="A251" s="5"/>
      <c r="B251">
        <v>247</v>
      </c>
      <c r="E251" s="10">
        <v>0</v>
      </c>
      <c r="F251" s="10">
        <v>0</v>
      </c>
      <c r="G251" s="10">
        <v>0</v>
      </c>
      <c r="H251" s="6">
        <v>0</v>
      </c>
      <c r="I251" s="10">
        <v>0</v>
      </c>
      <c r="J251" s="10">
        <f t="shared" si="50"/>
        <v>0</v>
      </c>
      <c r="K251" s="10">
        <f t="shared" si="51"/>
        <v>0</v>
      </c>
      <c r="L251" s="8">
        <v>0</v>
      </c>
      <c r="M251" s="29">
        <v>0</v>
      </c>
      <c r="N251" s="29">
        <v>0</v>
      </c>
      <c r="O251" s="29">
        <v>0</v>
      </c>
      <c r="P251" s="8">
        <v>0</v>
      </c>
    </row>
    <row r="252" spans="1:16">
      <c r="A252" s="5"/>
      <c r="B252">
        <v>248</v>
      </c>
      <c r="E252" s="10">
        <v>0</v>
      </c>
      <c r="F252" s="10">
        <v>0</v>
      </c>
      <c r="G252" s="10">
        <v>0</v>
      </c>
      <c r="H252" s="6">
        <v>0</v>
      </c>
      <c r="I252" s="10">
        <v>0</v>
      </c>
      <c r="J252" s="10">
        <f t="shared" si="50"/>
        <v>0</v>
      </c>
      <c r="K252" s="10">
        <f t="shared" si="51"/>
        <v>0</v>
      </c>
      <c r="L252" s="8">
        <v>0</v>
      </c>
      <c r="M252" s="29">
        <v>0</v>
      </c>
      <c r="N252" s="29">
        <v>0</v>
      </c>
      <c r="O252" s="29">
        <v>0</v>
      </c>
      <c r="P252" s="8">
        <v>0</v>
      </c>
    </row>
    <row r="253" spans="1:16">
      <c r="A253" s="5"/>
      <c r="B253">
        <v>249</v>
      </c>
      <c r="E253" s="10">
        <v>0</v>
      </c>
      <c r="F253" s="10">
        <v>0</v>
      </c>
      <c r="G253" s="10">
        <v>0</v>
      </c>
      <c r="H253" s="6">
        <v>0</v>
      </c>
      <c r="I253" s="10">
        <v>0</v>
      </c>
      <c r="J253" s="10">
        <f t="shared" si="50"/>
        <v>0</v>
      </c>
      <c r="K253" s="10">
        <f t="shared" si="51"/>
        <v>0</v>
      </c>
      <c r="L253" s="8">
        <v>0</v>
      </c>
      <c r="M253" s="29">
        <v>0</v>
      </c>
      <c r="N253" s="29">
        <v>0</v>
      </c>
      <c r="O253" s="29">
        <v>0</v>
      </c>
      <c r="P253" s="8">
        <v>0</v>
      </c>
    </row>
    <row r="254" spans="1:16">
      <c r="A254" s="5"/>
      <c r="B254">
        <v>250</v>
      </c>
      <c r="E254" s="10">
        <v>0</v>
      </c>
      <c r="F254" s="10">
        <v>0</v>
      </c>
      <c r="G254" s="10">
        <v>0</v>
      </c>
      <c r="H254" s="6">
        <v>0</v>
      </c>
      <c r="I254" s="10">
        <v>0</v>
      </c>
      <c r="J254" s="10">
        <f t="shared" si="50"/>
        <v>0</v>
      </c>
      <c r="K254" s="10">
        <f t="shared" si="51"/>
        <v>0</v>
      </c>
      <c r="L254" s="8">
        <v>0</v>
      </c>
      <c r="M254" s="29">
        <v>0</v>
      </c>
      <c r="N254" s="29">
        <v>0</v>
      </c>
      <c r="O254" s="29">
        <v>0</v>
      </c>
      <c r="P254" s="8">
        <v>0</v>
      </c>
    </row>
    <row r="255" spans="1:16">
      <c r="A255" s="5"/>
      <c r="B255">
        <v>251</v>
      </c>
      <c r="E255" s="10">
        <v>0</v>
      </c>
      <c r="F255" s="10">
        <v>0</v>
      </c>
      <c r="G255" s="10">
        <v>0</v>
      </c>
      <c r="H255" s="6">
        <v>0</v>
      </c>
      <c r="I255" s="10">
        <v>0</v>
      </c>
      <c r="J255" s="10">
        <f t="shared" si="50"/>
        <v>0</v>
      </c>
      <c r="K255" s="10">
        <f t="shared" si="51"/>
        <v>0</v>
      </c>
      <c r="L255" s="8">
        <v>0</v>
      </c>
      <c r="M255" s="29">
        <v>0</v>
      </c>
      <c r="N255" s="29">
        <v>0</v>
      </c>
      <c r="O255" s="29">
        <v>0</v>
      </c>
      <c r="P255" s="8">
        <v>0</v>
      </c>
    </row>
    <row r="256" spans="1:16">
      <c r="A256" s="5"/>
      <c r="B256">
        <v>252</v>
      </c>
      <c r="E256" s="10">
        <v>0</v>
      </c>
      <c r="F256" s="10">
        <v>0</v>
      </c>
      <c r="G256" s="10">
        <v>0</v>
      </c>
      <c r="H256" s="6">
        <v>0</v>
      </c>
      <c r="I256" s="10">
        <v>0</v>
      </c>
      <c r="J256" s="10">
        <f t="shared" si="50"/>
        <v>0</v>
      </c>
      <c r="K256" s="10">
        <f t="shared" si="51"/>
        <v>0</v>
      </c>
      <c r="L256" s="8">
        <v>0</v>
      </c>
      <c r="M256" s="29">
        <v>0</v>
      </c>
      <c r="N256" s="29">
        <v>0</v>
      </c>
      <c r="O256" s="29">
        <v>0</v>
      </c>
      <c r="P256" s="8">
        <v>0</v>
      </c>
    </row>
    <row r="257" spans="1:16">
      <c r="A257" s="5"/>
      <c r="B257">
        <v>253</v>
      </c>
      <c r="E257" s="10">
        <v>0</v>
      </c>
      <c r="F257" s="10">
        <v>0</v>
      </c>
      <c r="G257" s="10">
        <v>0</v>
      </c>
      <c r="H257" s="6">
        <v>0</v>
      </c>
      <c r="I257" s="10">
        <v>0</v>
      </c>
      <c r="J257" s="10">
        <f t="shared" si="50"/>
        <v>0</v>
      </c>
      <c r="K257" s="10">
        <f t="shared" si="51"/>
        <v>0</v>
      </c>
      <c r="L257" s="8">
        <v>0</v>
      </c>
      <c r="M257" s="29">
        <v>0</v>
      </c>
      <c r="N257" s="29">
        <v>0</v>
      </c>
      <c r="O257" s="29">
        <v>0</v>
      </c>
      <c r="P257" s="8">
        <v>0</v>
      </c>
    </row>
    <row r="258" spans="1:16">
      <c r="A258" s="5"/>
      <c r="B258">
        <v>254</v>
      </c>
      <c r="E258" s="10">
        <v>0</v>
      </c>
      <c r="F258" s="10">
        <v>0</v>
      </c>
      <c r="G258" s="10">
        <v>0</v>
      </c>
      <c r="H258" s="6">
        <v>0</v>
      </c>
      <c r="I258" s="10">
        <v>0</v>
      </c>
      <c r="J258" s="10">
        <f t="shared" si="50"/>
        <v>0</v>
      </c>
      <c r="K258" s="10">
        <f t="shared" si="51"/>
        <v>0</v>
      </c>
      <c r="L258" s="8">
        <v>0</v>
      </c>
      <c r="M258" s="29">
        <v>0</v>
      </c>
      <c r="N258" s="29">
        <v>0</v>
      </c>
      <c r="O258" s="29">
        <v>0</v>
      </c>
      <c r="P258" s="8">
        <v>0</v>
      </c>
    </row>
    <row r="259" spans="1:16">
      <c r="A259" s="5"/>
      <c r="B259">
        <v>255</v>
      </c>
      <c r="E259" s="10">
        <v>0</v>
      </c>
      <c r="F259" s="10">
        <v>0</v>
      </c>
      <c r="G259" s="10">
        <v>0</v>
      </c>
      <c r="H259" s="6">
        <v>0</v>
      </c>
      <c r="I259" s="10">
        <v>0</v>
      </c>
      <c r="J259" s="10">
        <f t="shared" si="50"/>
        <v>0</v>
      </c>
      <c r="K259" s="10">
        <f t="shared" si="51"/>
        <v>0</v>
      </c>
      <c r="L259" s="8">
        <v>0</v>
      </c>
      <c r="M259" s="29">
        <v>0</v>
      </c>
      <c r="N259" s="29">
        <v>0</v>
      </c>
      <c r="O259" s="29">
        <v>0</v>
      </c>
      <c r="P259" s="8">
        <v>0</v>
      </c>
    </row>
    <row r="260" spans="1:16">
      <c r="A260" s="5"/>
      <c r="B260">
        <v>256</v>
      </c>
      <c r="E260" s="10">
        <v>0</v>
      </c>
      <c r="F260" s="10">
        <v>0</v>
      </c>
      <c r="G260" s="10">
        <v>0</v>
      </c>
      <c r="H260" s="6">
        <v>0</v>
      </c>
      <c r="I260" s="10">
        <v>0</v>
      </c>
      <c r="J260" s="10">
        <f t="shared" si="50"/>
        <v>0</v>
      </c>
      <c r="K260" s="10">
        <f t="shared" si="51"/>
        <v>0</v>
      </c>
      <c r="L260" s="8">
        <v>0</v>
      </c>
      <c r="M260" s="29">
        <v>0</v>
      </c>
      <c r="N260" s="29">
        <v>0</v>
      </c>
      <c r="O260" s="29">
        <v>0</v>
      </c>
      <c r="P260" s="8">
        <v>0</v>
      </c>
    </row>
    <row r="261" spans="1:16">
      <c r="A261" s="5"/>
      <c r="B261">
        <v>257</v>
      </c>
      <c r="E261" s="10">
        <v>0</v>
      </c>
      <c r="F261" s="10">
        <v>0</v>
      </c>
      <c r="G261" s="10">
        <v>0</v>
      </c>
      <c r="H261" s="6">
        <v>0</v>
      </c>
      <c r="I261" s="10">
        <v>0</v>
      </c>
      <c r="J261" s="10">
        <f t="shared" si="50"/>
        <v>0</v>
      </c>
      <c r="K261" s="10">
        <f t="shared" si="51"/>
        <v>0</v>
      </c>
      <c r="L261" s="8">
        <v>0</v>
      </c>
      <c r="M261" s="29">
        <v>0</v>
      </c>
      <c r="N261" s="29">
        <v>0</v>
      </c>
      <c r="O261" s="29">
        <v>0</v>
      </c>
      <c r="P261" s="8">
        <v>0</v>
      </c>
    </row>
    <row r="262" spans="1:16">
      <c r="A262" s="5"/>
      <c r="B262">
        <v>258</v>
      </c>
      <c r="E262" s="10">
        <v>0</v>
      </c>
      <c r="F262" s="10">
        <v>0</v>
      </c>
      <c r="G262" s="10">
        <v>0</v>
      </c>
      <c r="H262" s="6">
        <v>0</v>
      </c>
      <c r="I262" s="10">
        <v>0</v>
      </c>
      <c r="J262" s="10">
        <f t="shared" si="50"/>
        <v>0</v>
      </c>
      <c r="K262" s="10">
        <f t="shared" si="51"/>
        <v>0</v>
      </c>
      <c r="L262" s="8">
        <v>0</v>
      </c>
      <c r="M262" s="29">
        <v>0</v>
      </c>
      <c r="N262" s="29">
        <v>0</v>
      </c>
      <c r="O262" s="29">
        <v>0</v>
      </c>
      <c r="P262" s="8">
        <v>0</v>
      </c>
    </row>
    <row r="263" spans="1:16">
      <c r="A263" s="5"/>
      <c r="B263">
        <v>259</v>
      </c>
      <c r="E263" s="10">
        <v>0</v>
      </c>
      <c r="F263" s="10">
        <v>0</v>
      </c>
      <c r="G263" s="10">
        <v>0</v>
      </c>
      <c r="H263" s="6">
        <v>0</v>
      </c>
      <c r="I263" s="10">
        <v>0</v>
      </c>
      <c r="J263" s="10">
        <f t="shared" si="50"/>
        <v>0</v>
      </c>
      <c r="K263" s="10">
        <f t="shared" si="51"/>
        <v>0</v>
      </c>
      <c r="L263" s="8">
        <v>0</v>
      </c>
      <c r="M263" s="29">
        <v>0</v>
      </c>
      <c r="N263" s="29">
        <v>0</v>
      </c>
      <c r="O263" s="29">
        <v>0</v>
      </c>
      <c r="P263" s="8">
        <v>0</v>
      </c>
    </row>
    <row r="264" spans="1:16">
      <c r="A264" s="5"/>
      <c r="B264">
        <v>260</v>
      </c>
      <c r="E264" s="10">
        <v>0</v>
      </c>
      <c r="F264" s="10">
        <v>0</v>
      </c>
      <c r="G264" s="10">
        <v>0</v>
      </c>
      <c r="H264" s="6">
        <v>0</v>
      </c>
      <c r="I264" s="10">
        <v>0</v>
      </c>
      <c r="J264" s="10">
        <f t="shared" si="50"/>
        <v>0</v>
      </c>
      <c r="K264" s="10">
        <f t="shared" si="51"/>
        <v>0</v>
      </c>
      <c r="L264" s="8">
        <v>0</v>
      </c>
      <c r="M264" s="29">
        <v>0</v>
      </c>
      <c r="N264" s="29">
        <v>0</v>
      </c>
      <c r="O264" s="29">
        <v>0</v>
      </c>
      <c r="P264" s="8">
        <v>0</v>
      </c>
    </row>
    <row r="265" spans="1:16">
      <c r="A265" s="5"/>
      <c r="B265">
        <v>261</v>
      </c>
      <c r="E265" s="10">
        <v>0</v>
      </c>
      <c r="F265" s="10">
        <v>0</v>
      </c>
      <c r="G265" s="10">
        <v>0</v>
      </c>
      <c r="H265" s="6">
        <v>0</v>
      </c>
      <c r="I265" s="10">
        <v>0</v>
      </c>
      <c r="J265" s="10">
        <f t="shared" si="50"/>
        <v>0</v>
      </c>
      <c r="K265" s="10">
        <f t="shared" si="51"/>
        <v>0</v>
      </c>
      <c r="L265" s="8">
        <v>0</v>
      </c>
      <c r="M265" s="29">
        <v>0</v>
      </c>
      <c r="N265" s="29">
        <v>0</v>
      </c>
      <c r="O265" s="29">
        <v>0</v>
      </c>
      <c r="P265" s="8">
        <v>0</v>
      </c>
    </row>
    <row r="266" spans="1:16">
      <c r="A266" s="5"/>
      <c r="B266">
        <v>262</v>
      </c>
      <c r="E266" s="10">
        <v>0</v>
      </c>
      <c r="F266" s="10">
        <v>0</v>
      </c>
      <c r="G266" s="10">
        <v>0</v>
      </c>
      <c r="H266" s="6">
        <v>0</v>
      </c>
      <c r="I266" s="10">
        <v>0</v>
      </c>
      <c r="J266" s="10">
        <f t="shared" si="50"/>
        <v>0</v>
      </c>
      <c r="K266" s="10">
        <f t="shared" si="51"/>
        <v>0</v>
      </c>
      <c r="L266" s="8">
        <v>0</v>
      </c>
      <c r="M266" s="29">
        <v>0</v>
      </c>
      <c r="N266" s="29">
        <v>0</v>
      </c>
      <c r="O266" s="29">
        <v>0</v>
      </c>
      <c r="P266" s="8">
        <v>0</v>
      </c>
    </row>
    <row r="267" spans="1:16">
      <c r="A267" s="5"/>
      <c r="B267">
        <v>263</v>
      </c>
      <c r="E267" s="10">
        <v>0</v>
      </c>
      <c r="F267" s="10">
        <v>0</v>
      </c>
      <c r="G267" s="10">
        <v>0</v>
      </c>
      <c r="H267" s="6">
        <v>0</v>
      </c>
      <c r="I267" s="10">
        <v>0</v>
      </c>
      <c r="J267" s="10">
        <f t="shared" si="50"/>
        <v>0</v>
      </c>
      <c r="K267" s="10">
        <f t="shared" si="51"/>
        <v>0</v>
      </c>
      <c r="L267" s="8">
        <v>0</v>
      </c>
      <c r="M267" s="29">
        <v>0</v>
      </c>
      <c r="N267" s="29">
        <v>0</v>
      </c>
      <c r="O267" s="29">
        <v>0</v>
      </c>
      <c r="P267" s="8">
        <v>0</v>
      </c>
    </row>
    <row r="268" spans="1:16">
      <c r="A268" s="5"/>
      <c r="B268">
        <v>264</v>
      </c>
      <c r="E268" s="10">
        <v>0</v>
      </c>
      <c r="F268" s="10">
        <v>0</v>
      </c>
      <c r="G268" s="10">
        <v>0</v>
      </c>
      <c r="H268" s="6">
        <v>0</v>
      </c>
      <c r="I268" s="10">
        <v>0</v>
      </c>
      <c r="J268" s="10">
        <f t="shared" si="50"/>
        <v>0</v>
      </c>
      <c r="K268" s="10">
        <f t="shared" si="51"/>
        <v>0</v>
      </c>
      <c r="L268" s="8">
        <v>0</v>
      </c>
      <c r="M268" s="29">
        <v>0</v>
      </c>
      <c r="N268" s="29">
        <v>0</v>
      </c>
      <c r="O268" s="29">
        <v>0</v>
      </c>
      <c r="P268" s="8">
        <v>0</v>
      </c>
    </row>
    <row r="269" spans="1:16">
      <c r="A269" s="5"/>
      <c r="B269">
        <v>265</v>
      </c>
      <c r="E269" s="10">
        <v>0</v>
      </c>
      <c r="F269" s="10">
        <v>0</v>
      </c>
      <c r="G269" s="10">
        <v>0</v>
      </c>
      <c r="H269" s="6">
        <v>0</v>
      </c>
      <c r="I269" s="10">
        <v>0</v>
      </c>
      <c r="J269" s="10">
        <f t="shared" si="50"/>
        <v>0</v>
      </c>
      <c r="K269" s="10">
        <f t="shared" si="51"/>
        <v>0</v>
      </c>
      <c r="L269" s="8">
        <v>0</v>
      </c>
      <c r="M269" s="29">
        <v>0</v>
      </c>
      <c r="N269" s="29">
        <v>0</v>
      </c>
      <c r="O269" s="29">
        <v>0</v>
      </c>
      <c r="P269" s="8">
        <v>0</v>
      </c>
    </row>
    <row r="270" spans="1:16">
      <c r="A270" s="5"/>
      <c r="B270">
        <v>266</v>
      </c>
      <c r="E270" s="10">
        <v>0</v>
      </c>
      <c r="F270" s="10">
        <v>0</v>
      </c>
      <c r="G270" s="10">
        <v>0</v>
      </c>
      <c r="H270" s="6">
        <v>0</v>
      </c>
      <c r="I270" s="10">
        <v>0</v>
      </c>
      <c r="J270" s="10">
        <f t="shared" si="50"/>
        <v>0</v>
      </c>
      <c r="K270" s="10">
        <f t="shared" si="51"/>
        <v>0</v>
      </c>
      <c r="L270" s="8">
        <v>0</v>
      </c>
      <c r="M270" s="29">
        <v>0</v>
      </c>
      <c r="N270" s="29">
        <v>0</v>
      </c>
      <c r="O270" s="29">
        <v>0</v>
      </c>
      <c r="P270" s="8">
        <v>0</v>
      </c>
    </row>
    <row r="271" spans="1:16">
      <c r="A271" s="5"/>
      <c r="B271">
        <v>267</v>
      </c>
      <c r="E271" s="10">
        <v>0</v>
      </c>
      <c r="F271" s="10">
        <v>0</v>
      </c>
      <c r="G271" s="10">
        <v>0</v>
      </c>
      <c r="H271" s="6">
        <v>0</v>
      </c>
      <c r="I271" s="10">
        <v>0</v>
      </c>
      <c r="J271" s="10">
        <f t="shared" si="50"/>
        <v>0</v>
      </c>
      <c r="K271" s="10">
        <f t="shared" si="51"/>
        <v>0</v>
      </c>
      <c r="L271" s="8">
        <v>0</v>
      </c>
      <c r="M271" s="29">
        <v>0</v>
      </c>
      <c r="N271" s="29">
        <v>0</v>
      </c>
      <c r="O271" s="29">
        <v>0</v>
      </c>
      <c r="P271" s="8">
        <v>0</v>
      </c>
    </row>
    <row r="272" spans="1:16">
      <c r="A272" s="5"/>
      <c r="B272">
        <v>268</v>
      </c>
      <c r="E272" s="10">
        <v>0</v>
      </c>
      <c r="F272" s="10">
        <v>0</v>
      </c>
      <c r="G272" s="10">
        <v>0</v>
      </c>
      <c r="H272" s="6">
        <v>0</v>
      </c>
      <c r="I272" s="10">
        <v>0</v>
      </c>
      <c r="J272" s="10">
        <f t="shared" si="50"/>
        <v>0</v>
      </c>
      <c r="K272" s="10">
        <f t="shared" si="51"/>
        <v>0</v>
      </c>
      <c r="L272" s="8">
        <v>0</v>
      </c>
      <c r="M272" s="29">
        <v>0</v>
      </c>
      <c r="N272" s="29">
        <v>0</v>
      </c>
      <c r="O272" s="29">
        <v>0</v>
      </c>
      <c r="P272" s="8">
        <v>0</v>
      </c>
    </row>
    <row r="273" spans="1:16">
      <c r="A273" s="5"/>
      <c r="B273">
        <v>269</v>
      </c>
      <c r="E273" s="10">
        <v>0</v>
      </c>
      <c r="F273" s="10">
        <v>0</v>
      </c>
      <c r="G273" s="10">
        <v>0</v>
      </c>
      <c r="H273" s="6">
        <v>0</v>
      </c>
      <c r="I273" s="10">
        <v>0</v>
      </c>
      <c r="J273" s="10">
        <f t="shared" si="50"/>
        <v>0</v>
      </c>
      <c r="K273" s="10">
        <f t="shared" si="51"/>
        <v>0</v>
      </c>
      <c r="L273" s="8">
        <v>0</v>
      </c>
      <c r="M273" s="29">
        <v>0</v>
      </c>
      <c r="N273" s="29">
        <v>0</v>
      </c>
      <c r="O273" s="29">
        <v>0</v>
      </c>
      <c r="P273" s="8">
        <v>0</v>
      </c>
    </row>
    <row r="274" spans="1:16">
      <c r="A274" s="5"/>
      <c r="B274">
        <v>270</v>
      </c>
      <c r="E274" s="10">
        <v>0</v>
      </c>
      <c r="F274" s="10">
        <v>0</v>
      </c>
      <c r="G274" s="10">
        <v>0</v>
      </c>
      <c r="H274" s="6">
        <v>0</v>
      </c>
      <c r="I274" s="10">
        <v>0</v>
      </c>
      <c r="J274" s="10">
        <f t="shared" si="50"/>
        <v>0</v>
      </c>
      <c r="K274" s="10">
        <f t="shared" si="51"/>
        <v>0</v>
      </c>
      <c r="L274" s="8">
        <v>0</v>
      </c>
      <c r="M274" s="29">
        <v>0</v>
      </c>
      <c r="N274" s="29">
        <v>0</v>
      </c>
      <c r="O274" s="29">
        <v>0</v>
      </c>
      <c r="P274" s="8">
        <v>0</v>
      </c>
    </row>
    <row r="275" spans="1:16">
      <c r="A275" s="5"/>
      <c r="B275">
        <v>271</v>
      </c>
      <c r="E275" s="10">
        <v>0</v>
      </c>
      <c r="F275" s="10">
        <v>0</v>
      </c>
      <c r="G275" s="10">
        <v>0</v>
      </c>
      <c r="H275" s="6">
        <v>0</v>
      </c>
      <c r="I275" s="10">
        <v>0</v>
      </c>
      <c r="J275" s="10">
        <f t="shared" si="50"/>
        <v>0</v>
      </c>
      <c r="K275" s="10">
        <f t="shared" si="51"/>
        <v>0</v>
      </c>
      <c r="L275" s="8">
        <v>0</v>
      </c>
      <c r="M275" s="29">
        <v>0</v>
      </c>
      <c r="N275" s="29">
        <v>0</v>
      </c>
      <c r="O275" s="29">
        <v>0</v>
      </c>
      <c r="P275" s="8">
        <v>0</v>
      </c>
    </row>
    <row r="276" spans="1:16">
      <c r="A276" s="5"/>
      <c r="B276">
        <v>272</v>
      </c>
      <c r="E276" s="10">
        <v>0</v>
      </c>
      <c r="F276" s="10">
        <v>0</v>
      </c>
      <c r="G276" s="10">
        <v>0</v>
      </c>
      <c r="H276" s="6">
        <v>0</v>
      </c>
      <c r="I276" s="10">
        <v>0</v>
      </c>
      <c r="J276" s="10">
        <f t="shared" si="50"/>
        <v>0</v>
      </c>
      <c r="K276" s="10">
        <f t="shared" si="51"/>
        <v>0</v>
      </c>
      <c r="L276" s="8">
        <v>0</v>
      </c>
      <c r="M276" s="29">
        <v>0</v>
      </c>
      <c r="N276" s="29">
        <v>0</v>
      </c>
      <c r="O276" s="29">
        <v>0</v>
      </c>
      <c r="P276" s="8">
        <v>0</v>
      </c>
    </row>
    <row r="277" spans="1:16">
      <c r="A277" s="5"/>
      <c r="B277">
        <v>273</v>
      </c>
      <c r="E277" s="10">
        <v>0</v>
      </c>
      <c r="F277" s="10">
        <v>0</v>
      </c>
      <c r="G277" s="10">
        <v>0</v>
      </c>
      <c r="H277" s="6">
        <v>0</v>
      </c>
      <c r="I277" s="10">
        <v>0</v>
      </c>
      <c r="J277" s="10">
        <f t="shared" si="50"/>
        <v>0</v>
      </c>
      <c r="K277" s="10">
        <f t="shared" si="51"/>
        <v>0</v>
      </c>
      <c r="L277" s="8">
        <v>0</v>
      </c>
      <c r="M277" s="29">
        <v>0</v>
      </c>
      <c r="N277" s="29">
        <v>0</v>
      </c>
      <c r="O277" s="29">
        <v>0</v>
      </c>
      <c r="P277" s="8">
        <v>0</v>
      </c>
    </row>
    <row r="278" spans="1:16">
      <c r="A278" s="5"/>
      <c r="B278">
        <v>274</v>
      </c>
      <c r="E278" s="10">
        <v>0</v>
      </c>
      <c r="F278" s="10">
        <v>0</v>
      </c>
      <c r="G278" s="10">
        <v>0</v>
      </c>
      <c r="H278" s="6">
        <v>0</v>
      </c>
      <c r="I278" s="10">
        <v>0</v>
      </c>
      <c r="J278" s="10">
        <f t="shared" si="50"/>
        <v>0</v>
      </c>
      <c r="K278" s="10">
        <f t="shared" si="51"/>
        <v>0</v>
      </c>
      <c r="L278" s="8">
        <v>0</v>
      </c>
      <c r="M278" s="29">
        <v>0</v>
      </c>
      <c r="N278" s="29">
        <v>0</v>
      </c>
      <c r="O278" s="29">
        <v>0</v>
      </c>
      <c r="P278" s="8">
        <v>0</v>
      </c>
    </row>
    <row r="279" spans="1:16">
      <c r="A279" s="5"/>
      <c r="B279">
        <v>275</v>
      </c>
      <c r="E279" s="10">
        <v>0</v>
      </c>
      <c r="F279" s="10">
        <v>0</v>
      </c>
      <c r="G279" s="10">
        <v>0</v>
      </c>
      <c r="H279" s="6">
        <v>0</v>
      </c>
      <c r="I279" s="10">
        <v>0</v>
      </c>
      <c r="J279" s="10">
        <f t="shared" si="50"/>
        <v>0</v>
      </c>
      <c r="K279" s="10">
        <f t="shared" si="51"/>
        <v>0</v>
      </c>
      <c r="L279" s="8">
        <v>0</v>
      </c>
      <c r="M279" s="29">
        <v>0</v>
      </c>
      <c r="N279" s="29">
        <v>0</v>
      </c>
      <c r="O279" s="29">
        <v>0</v>
      </c>
      <c r="P279" s="8">
        <v>0</v>
      </c>
    </row>
    <row r="280" spans="1:16">
      <c r="A280" s="5"/>
      <c r="B280">
        <v>276</v>
      </c>
      <c r="E280" s="10">
        <v>0</v>
      </c>
      <c r="F280" s="10">
        <v>0</v>
      </c>
      <c r="G280" s="10">
        <v>0</v>
      </c>
      <c r="H280" s="6">
        <v>0</v>
      </c>
      <c r="I280" s="10">
        <v>0</v>
      </c>
      <c r="J280" s="10">
        <f t="shared" si="50"/>
        <v>0</v>
      </c>
      <c r="K280" s="10">
        <f t="shared" si="51"/>
        <v>0</v>
      </c>
      <c r="L280" s="8">
        <v>0</v>
      </c>
      <c r="M280" s="29">
        <v>0</v>
      </c>
      <c r="N280" s="29">
        <v>0</v>
      </c>
      <c r="O280" s="29">
        <v>0</v>
      </c>
      <c r="P280" s="8">
        <v>0</v>
      </c>
    </row>
    <row r="281" spans="1:16">
      <c r="A281" s="5"/>
      <c r="B281">
        <v>277</v>
      </c>
      <c r="E281" s="10">
        <v>0</v>
      </c>
      <c r="F281" s="10">
        <v>0</v>
      </c>
      <c r="G281" s="10">
        <v>0</v>
      </c>
      <c r="H281" s="6">
        <v>0</v>
      </c>
      <c r="I281" s="10">
        <v>0</v>
      </c>
      <c r="J281" s="10">
        <f t="shared" si="50"/>
        <v>0</v>
      </c>
      <c r="K281" s="10">
        <f t="shared" si="51"/>
        <v>0</v>
      </c>
      <c r="L281" s="8">
        <v>0</v>
      </c>
      <c r="M281" s="29">
        <v>0</v>
      </c>
      <c r="N281" s="29">
        <v>0</v>
      </c>
      <c r="O281" s="29">
        <v>0</v>
      </c>
      <c r="P281" s="8">
        <v>0</v>
      </c>
    </row>
    <row r="282" spans="1:16">
      <c r="A282" s="5"/>
      <c r="B282">
        <v>278</v>
      </c>
      <c r="E282" s="10">
        <v>0</v>
      </c>
      <c r="F282" s="10">
        <v>0</v>
      </c>
      <c r="G282" s="10">
        <v>0</v>
      </c>
      <c r="H282" s="6">
        <v>0</v>
      </c>
      <c r="I282" s="10">
        <v>0</v>
      </c>
      <c r="J282" s="10">
        <f t="shared" si="50"/>
        <v>0</v>
      </c>
      <c r="K282" s="10">
        <f t="shared" si="51"/>
        <v>0</v>
      </c>
      <c r="L282" s="8">
        <v>0</v>
      </c>
      <c r="M282" s="29">
        <v>0</v>
      </c>
      <c r="N282" s="29">
        <v>0</v>
      </c>
      <c r="O282" s="29">
        <v>0</v>
      </c>
      <c r="P282" s="8">
        <v>0</v>
      </c>
    </row>
    <row r="283" spans="1:16">
      <c r="A283" s="5"/>
      <c r="B283">
        <v>279</v>
      </c>
      <c r="E283" s="10">
        <v>0</v>
      </c>
      <c r="F283" s="10">
        <v>0</v>
      </c>
      <c r="G283" s="10">
        <v>0</v>
      </c>
      <c r="H283" s="6">
        <v>0</v>
      </c>
      <c r="I283" s="10">
        <v>0</v>
      </c>
      <c r="J283" s="10">
        <f t="shared" si="50"/>
        <v>0</v>
      </c>
      <c r="K283" s="10">
        <f t="shared" si="51"/>
        <v>0</v>
      </c>
      <c r="L283" s="8">
        <v>0</v>
      </c>
      <c r="M283" s="29">
        <v>0</v>
      </c>
      <c r="N283" s="29">
        <v>0</v>
      </c>
      <c r="O283" s="29">
        <v>0</v>
      </c>
      <c r="P283" s="8">
        <v>0</v>
      </c>
    </row>
    <row r="284" spans="1:16">
      <c r="A284" s="5"/>
      <c r="B284">
        <v>280</v>
      </c>
      <c r="E284" s="10">
        <v>0</v>
      </c>
      <c r="F284" s="10">
        <v>0</v>
      </c>
      <c r="G284" s="10">
        <v>0</v>
      </c>
      <c r="H284" s="6">
        <v>0</v>
      </c>
      <c r="I284" s="10">
        <v>0</v>
      </c>
      <c r="J284" s="10">
        <f t="shared" si="50"/>
        <v>0</v>
      </c>
      <c r="K284" s="10">
        <f t="shared" si="51"/>
        <v>0</v>
      </c>
      <c r="L284" s="8">
        <v>0</v>
      </c>
      <c r="M284" s="29">
        <v>0</v>
      </c>
      <c r="N284" s="29">
        <v>0</v>
      </c>
      <c r="O284" s="29">
        <v>0</v>
      </c>
      <c r="P284" s="8">
        <v>0</v>
      </c>
    </row>
    <row r="285" spans="1:16">
      <c r="A285" s="5"/>
      <c r="B285">
        <v>281</v>
      </c>
      <c r="E285" s="10">
        <v>0</v>
      </c>
      <c r="F285" s="10">
        <v>0</v>
      </c>
      <c r="G285" s="10">
        <v>0</v>
      </c>
      <c r="H285" s="6">
        <v>0</v>
      </c>
      <c r="I285" s="10">
        <v>0</v>
      </c>
      <c r="J285" s="10">
        <f t="shared" ref="J285:J348" si="52">(2/PI())*(-60*D285^2+120*D285^3-60*D285^4)</f>
        <v>0</v>
      </c>
      <c r="K285" s="10">
        <f t="shared" ref="K285:K348" si="53">(4/PI()^2)*(-120*D285+360*D285^2-240*D285^3)</f>
        <v>0</v>
      </c>
      <c r="L285" s="8">
        <v>0</v>
      </c>
      <c r="M285" s="29">
        <v>0</v>
      </c>
      <c r="N285" s="29">
        <v>0</v>
      </c>
      <c r="O285" s="29">
        <v>0</v>
      </c>
      <c r="P285" s="8">
        <v>0</v>
      </c>
    </row>
    <row r="286" spans="1:16">
      <c r="A286" s="5"/>
      <c r="B286">
        <v>282</v>
      </c>
      <c r="E286" s="10">
        <v>0</v>
      </c>
      <c r="F286" s="10">
        <v>0</v>
      </c>
      <c r="G286" s="10">
        <v>0</v>
      </c>
      <c r="H286" s="6">
        <v>0</v>
      </c>
      <c r="I286" s="10">
        <v>0</v>
      </c>
      <c r="J286" s="10">
        <f t="shared" si="52"/>
        <v>0</v>
      </c>
      <c r="K286" s="10">
        <f t="shared" si="53"/>
        <v>0</v>
      </c>
      <c r="L286" s="8">
        <v>0</v>
      </c>
      <c r="M286" s="29">
        <v>0</v>
      </c>
      <c r="N286" s="29">
        <v>0</v>
      </c>
      <c r="O286" s="29">
        <v>0</v>
      </c>
      <c r="P286" s="8">
        <v>0</v>
      </c>
    </row>
    <row r="287" spans="1:16">
      <c r="A287" s="5"/>
      <c r="B287">
        <v>283</v>
      </c>
      <c r="E287" s="10">
        <v>0</v>
      </c>
      <c r="F287" s="10">
        <v>0</v>
      </c>
      <c r="G287" s="10">
        <v>0</v>
      </c>
      <c r="H287" s="6">
        <v>0</v>
      </c>
      <c r="I287" s="10">
        <v>0</v>
      </c>
      <c r="J287" s="10">
        <f t="shared" si="52"/>
        <v>0</v>
      </c>
      <c r="K287" s="10">
        <f t="shared" si="53"/>
        <v>0</v>
      </c>
      <c r="L287" s="8">
        <v>0</v>
      </c>
      <c r="M287" s="29">
        <v>0</v>
      </c>
      <c r="N287" s="29">
        <v>0</v>
      </c>
      <c r="O287" s="29">
        <v>0</v>
      </c>
      <c r="P287" s="8">
        <v>0</v>
      </c>
    </row>
    <row r="288" spans="1:16">
      <c r="A288" s="5"/>
      <c r="B288">
        <v>284</v>
      </c>
      <c r="E288" s="10">
        <v>0</v>
      </c>
      <c r="F288" s="10">
        <v>0</v>
      </c>
      <c r="G288" s="10">
        <v>0</v>
      </c>
      <c r="H288" s="6">
        <v>0</v>
      </c>
      <c r="I288" s="10">
        <v>0</v>
      </c>
      <c r="J288" s="10">
        <f t="shared" si="52"/>
        <v>0</v>
      </c>
      <c r="K288" s="10">
        <f t="shared" si="53"/>
        <v>0</v>
      </c>
      <c r="L288" s="8">
        <v>0</v>
      </c>
      <c r="M288" s="29">
        <v>0</v>
      </c>
      <c r="N288" s="29">
        <v>0</v>
      </c>
      <c r="O288" s="29">
        <v>0</v>
      </c>
      <c r="P288" s="8">
        <v>0</v>
      </c>
    </row>
    <row r="289" spans="1:16">
      <c r="A289" s="5"/>
      <c r="B289">
        <v>285</v>
      </c>
      <c r="E289" s="10">
        <v>0</v>
      </c>
      <c r="F289" s="10">
        <v>0</v>
      </c>
      <c r="G289" s="10">
        <v>0</v>
      </c>
      <c r="H289" s="6">
        <v>0</v>
      </c>
      <c r="I289" s="10">
        <v>0</v>
      </c>
      <c r="J289" s="10">
        <f t="shared" si="52"/>
        <v>0</v>
      </c>
      <c r="K289" s="10">
        <f t="shared" si="53"/>
        <v>0</v>
      </c>
      <c r="L289" s="8">
        <v>0</v>
      </c>
      <c r="M289" s="29">
        <v>0</v>
      </c>
      <c r="N289" s="29">
        <v>0</v>
      </c>
      <c r="O289" s="29">
        <v>0</v>
      </c>
      <c r="P289" s="8">
        <v>0</v>
      </c>
    </row>
    <row r="290" spans="1:16">
      <c r="A290" s="5"/>
      <c r="B290">
        <v>286</v>
      </c>
      <c r="E290" s="10">
        <v>0</v>
      </c>
      <c r="F290" s="10">
        <v>0</v>
      </c>
      <c r="G290" s="10">
        <v>0</v>
      </c>
      <c r="H290" s="6">
        <v>0</v>
      </c>
      <c r="I290" s="10">
        <v>0</v>
      </c>
      <c r="J290" s="10">
        <f t="shared" si="52"/>
        <v>0</v>
      </c>
      <c r="K290" s="10">
        <f t="shared" si="53"/>
        <v>0</v>
      </c>
      <c r="L290" s="8">
        <v>0</v>
      </c>
      <c r="M290" s="29">
        <v>0</v>
      </c>
      <c r="N290" s="29">
        <v>0</v>
      </c>
      <c r="O290" s="29">
        <v>0</v>
      </c>
      <c r="P290" s="8">
        <v>0</v>
      </c>
    </row>
    <row r="291" spans="1:16">
      <c r="A291" s="5"/>
      <c r="B291">
        <v>287</v>
      </c>
      <c r="E291" s="10">
        <v>0</v>
      </c>
      <c r="F291" s="10">
        <v>0</v>
      </c>
      <c r="G291" s="10">
        <v>0</v>
      </c>
      <c r="H291" s="6">
        <v>0</v>
      </c>
      <c r="I291" s="10">
        <v>0</v>
      </c>
      <c r="J291" s="10">
        <f t="shared" si="52"/>
        <v>0</v>
      </c>
      <c r="K291" s="10">
        <f t="shared" si="53"/>
        <v>0</v>
      </c>
      <c r="L291" s="8">
        <v>0</v>
      </c>
      <c r="M291" s="29">
        <v>0</v>
      </c>
      <c r="N291" s="29">
        <v>0</v>
      </c>
      <c r="O291" s="29">
        <v>0</v>
      </c>
      <c r="P291" s="8">
        <v>0</v>
      </c>
    </row>
    <row r="292" spans="1:16">
      <c r="A292" s="5"/>
      <c r="B292">
        <v>288</v>
      </c>
      <c r="E292" s="10">
        <v>0</v>
      </c>
      <c r="F292" s="10">
        <v>0</v>
      </c>
      <c r="G292" s="10">
        <v>0</v>
      </c>
      <c r="H292" s="6">
        <v>0</v>
      </c>
      <c r="I292" s="10">
        <v>0</v>
      </c>
      <c r="J292" s="10">
        <f t="shared" si="52"/>
        <v>0</v>
      </c>
      <c r="K292" s="10">
        <f t="shared" si="53"/>
        <v>0</v>
      </c>
      <c r="L292" s="8">
        <v>0</v>
      </c>
      <c r="M292" s="29">
        <v>0</v>
      </c>
      <c r="N292" s="29">
        <v>0</v>
      </c>
      <c r="O292" s="29">
        <v>0</v>
      </c>
      <c r="P292" s="8">
        <v>0</v>
      </c>
    </row>
    <row r="293" spans="1:16">
      <c r="A293" s="5"/>
      <c r="B293">
        <v>289</v>
      </c>
      <c r="E293" s="10">
        <v>0</v>
      </c>
      <c r="F293" s="10">
        <v>0</v>
      </c>
      <c r="G293" s="10">
        <v>0</v>
      </c>
      <c r="H293" s="6">
        <v>0</v>
      </c>
      <c r="I293" s="10">
        <v>0</v>
      </c>
      <c r="J293" s="10">
        <f t="shared" si="52"/>
        <v>0</v>
      </c>
      <c r="K293" s="10">
        <f t="shared" si="53"/>
        <v>0</v>
      </c>
      <c r="L293" s="8">
        <v>0</v>
      </c>
      <c r="M293" s="29">
        <v>0</v>
      </c>
      <c r="N293" s="29">
        <v>0</v>
      </c>
      <c r="O293" s="29">
        <v>0</v>
      </c>
      <c r="P293" s="8">
        <v>0</v>
      </c>
    </row>
    <row r="294" spans="1:16">
      <c r="A294" s="5"/>
      <c r="B294">
        <v>290</v>
      </c>
      <c r="E294" s="10">
        <v>0</v>
      </c>
      <c r="F294" s="10">
        <v>0</v>
      </c>
      <c r="G294" s="10">
        <v>0</v>
      </c>
      <c r="H294" s="6">
        <v>0</v>
      </c>
      <c r="I294" s="10">
        <v>0</v>
      </c>
      <c r="J294" s="10">
        <f t="shared" si="52"/>
        <v>0</v>
      </c>
      <c r="K294" s="10">
        <f t="shared" si="53"/>
        <v>0</v>
      </c>
      <c r="L294" s="8">
        <v>0</v>
      </c>
      <c r="M294" s="29">
        <v>0</v>
      </c>
      <c r="N294" s="29">
        <v>0</v>
      </c>
      <c r="O294" s="29">
        <v>0</v>
      </c>
      <c r="P294" s="8">
        <v>0</v>
      </c>
    </row>
    <row r="295" spans="1:16">
      <c r="A295" s="5"/>
      <c r="B295">
        <v>291</v>
      </c>
      <c r="E295" s="10">
        <v>0</v>
      </c>
      <c r="F295" s="10">
        <v>0</v>
      </c>
      <c r="G295" s="10">
        <v>0</v>
      </c>
      <c r="H295" s="6">
        <v>0</v>
      </c>
      <c r="I295" s="10">
        <v>0</v>
      </c>
      <c r="J295" s="10">
        <f t="shared" si="52"/>
        <v>0</v>
      </c>
      <c r="K295" s="10">
        <f t="shared" si="53"/>
        <v>0</v>
      </c>
      <c r="L295" s="8">
        <v>0</v>
      </c>
      <c r="M295" s="29">
        <v>0</v>
      </c>
      <c r="N295" s="29">
        <v>0</v>
      </c>
      <c r="O295" s="29">
        <v>0</v>
      </c>
      <c r="P295" s="8">
        <v>0</v>
      </c>
    </row>
    <row r="296" spans="1:16">
      <c r="A296" s="5"/>
      <c r="B296">
        <v>292</v>
      </c>
      <c r="E296" s="10">
        <v>0</v>
      </c>
      <c r="F296" s="10">
        <v>0</v>
      </c>
      <c r="G296" s="10">
        <v>0</v>
      </c>
      <c r="H296" s="6">
        <v>0</v>
      </c>
      <c r="I296" s="10">
        <v>0</v>
      </c>
      <c r="J296" s="10">
        <f t="shared" si="52"/>
        <v>0</v>
      </c>
      <c r="K296" s="10">
        <f t="shared" si="53"/>
        <v>0</v>
      </c>
      <c r="L296" s="8">
        <v>0</v>
      </c>
      <c r="M296" s="29">
        <v>0</v>
      </c>
      <c r="N296" s="29">
        <v>0</v>
      </c>
      <c r="O296" s="29">
        <v>0</v>
      </c>
      <c r="P296" s="8">
        <v>0</v>
      </c>
    </row>
    <row r="297" spans="1:16">
      <c r="A297" s="5"/>
      <c r="B297">
        <v>293</v>
      </c>
      <c r="E297" s="10">
        <v>0</v>
      </c>
      <c r="F297" s="10">
        <v>0</v>
      </c>
      <c r="G297" s="10">
        <v>0</v>
      </c>
      <c r="H297" s="6">
        <v>0</v>
      </c>
      <c r="I297" s="10">
        <v>0</v>
      </c>
      <c r="J297" s="10">
        <f t="shared" si="52"/>
        <v>0</v>
      </c>
      <c r="K297" s="10">
        <f t="shared" si="53"/>
        <v>0</v>
      </c>
      <c r="L297" s="8">
        <v>0</v>
      </c>
      <c r="M297" s="29">
        <v>0</v>
      </c>
      <c r="N297" s="29">
        <v>0</v>
      </c>
      <c r="O297" s="29">
        <v>0</v>
      </c>
      <c r="P297" s="8">
        <v>0</v>
      </c>
    </row>
    <row r="298" spans="1:16">
      <c r="A298" s="5"/>
      <c r="B298">
        <v>294</v>
      </c>
      <c r="E298" s="10">
        <v>0</v>
      </c>
      <c r="F298" s="10">
        <v>0</v>
      </c>
      <c r="G298" s="10">
        <v>0</v>
      </c>
      <c r="H298" s="6">
        <v>0</v>
      </c>
      <c r="I298" s="10">
        <v>0</v>
      </c>
      <c r="J298" s="10">
        <f t="shared" si="52"/>
        <v>0</v>
      </c>
      <c r="K298" s="10">
        <f t="shared" si="53"/>
        <v>0</v>
      </c>
      <c r="L298" s="8">
        <v>0</v>
      </c>
      <c r="M298" s="29">
        <v>0</v>
      </c>
      <c r="N298" s="29">
        <v>0</v>
      </c>
      <c r="O298" s="29">
        <v>0</v>
      </c>
      <c r="P298" s="8">
        <v>0</v>
      </c>
    </row>
    <row r="299" spans="1:16">
      <c r="A299" s="5"/>
      <c r="B299">
        <v>295</v>
      </c>
      <c r="E299" s="10">
        <v>0</v>
      </c>
      <c r="F299" s="10">
        <v>0</v>
      </c>
      <c r="G299" s="10">
        <v>0</v>
      </c>
      <c r="H299" s="6">
        <v>0</v>
      </c>
      <c r="I299" s="10">
        <v>0</v>
      </c>
      <c r="J299" s="10">
        <f t="shared" si="52"/>
        <v>0</v>
      </c>
      <c r="K299" s="10">
        <f t="shared" si="53"/>
        <v>0</v>
      </c>
      <c r="L299" s="8">
        <v>0</v>
      </c>
      <c r="M299" s="29">
        <v>0</v>
      </c>
      <c r="N299" s="29">
        <v>0</v>
      </c>
      <c r="O299" s="29">
        <v>0</v>
      </c>
      <c r="P299" s="8">
        <v>0</v>
      </c>
    </row>
    <row r="300" spans="1:16">
      <c r="A300" s="5"/>
      <c r="B300">
        <v>296</v>
      </c>
      <c r="E300" s="10">
        <v>0</v>
      </c>
      <c r="F300" s="10">
        <v>0</v>
      </c>
      <c r="G300" s="10">
        <v>0</v>
      </c>
      <c r="H300" s="6">
        <v>0</v>
      </c>
      <c r="I300" s="10">
        <v>0</v>
      </c>
      <c r="J300" s="10">
        <f t="shared" si="52"/>
        <v>0</v>
      </c>
      <c r="K300" s="10">
        <f t="shared" si="53"/>
        <v>0</v>
      </c>
      <c r="L300" s="8">
        <v>0</v>
      </c>
      <c r="M300" s="29">
        <v>0</v>
      </c>
      <c r="N300" s="29">
        <v>0</v>
      </c>
      <c r="O300" s="29">
        <v>0</v>
      </c>
      <c r="P300" s="8">
        <v>0</v>
      </c>
    </row>
    <row r="301" spans="1:16">
      <c r="A301" s="5"/>
      <c r="B301">
        <v>297</v>
      </c>
      <c r="E301" s="10">
        <v>0</v>
      </c>
      <c r="F301" s="10">
        <v>0</v>
      </c>
      <c r="G301" s="10">
        <v>0</v>
      </c>
      <c r="H301" s="6">
        <v>0</v>
      </c>
      <c r="I301" s="10">
        <v>0</v>
      </c>
      <c r="J301" s="10">
        <f t="shared" si="52"/>
        <v>0</v>
      </c>
      <c r="K301" s="10">
        <f t="shared" si="53"/>
        <v>0</v>
      </c>
      <c r="L301" s="8">
        <v>0</v>
      </c>
      <c r="M301" s="29">
        <v>0</v>
      </c>
      <c r="N301" s="29">
        <v>0</v>
      </c>
      <c r="O301" s="29">
        <v>0</v>
      </c>
      <c r="P301" s="8">
        <v>0</v>
      </c>
    </row>
    <row r="302" spans="1:16">
      <c r="A302" s="5"/>
      <c r="B302">
        <v>298</v>
      </c>
      <c r="E302" s="10">
        <v>0</v>
      </c>
      <c r="F302" s="10">
        <v>0</v>
      </c>
      <c r="G302" s="10">
        <v>0</v>
      </c>
      <c r="H302" s="6">
        <v>0</v>
      </c>
      <c r="I302" s="10">
        <v>0</v>
      </c>
      <c r="J302" s="10">
        <f t="shared" si="52"/>
        <v>0</v>
      </c>
      <c r="K302" s="10">
        <f t="shared" si="53"/>
        <v>0</v>
      </c>
      <c r="L302" s="8">
        <v>0</v>
      </c>
      <c r="M302" s="29">
        <v>0</v>
      </c>
      <c r="N302" s="29">
        <v>0</v>
      </c>
      <c r="O302" s="29">
        <v>0</v>
      </c>
      <c r="P302" s="8">
        <v>0</v>
      </c>
    </row>
    <row r="303" spans="1:16">
      <c r="A303" s="5"/>
      <c r="B303">
        <v>299</v>
      </c>
      <c r="E303" s="10">
        <v>0</v>
      </c>
      <c r="F303" s="10">
        <v>0</v>
      </c>
      <c r="G303" s="10">
        <v>0</v>
      </c>
      <c r="H303" s="6">
        <v>0</v>
      </c>
      <c r="I303" s="10">
        <v>0</v>
      </c>
      <c r="J303" s="10">
        <f t="shared" si="52"/>
        <v>0</v>
      </c>
      <c r="K303" s="10">
        <f t="shared" si="53"/>
        <v>0</v>
      </c>
      <c r="L303" s="8">
        <v>0</v>
      </c>
      <c r="M303" s="29">
        <v>0</v>
      </c>
      <c r="N303" s="29">
        <v>0</v>
      </c>
      <c r="O303" s="29">
        <v>0</v>
      </c>
      <c r="P303" s="8">
        <v>0</v>
      </c>
    </row>
    <row r="304" spans="1:16">
      <c r="A304" s="5"/>
      <c r="B304">
        <v>300</v>
      </c>
      <c r="E304" s="10">
        <v>0</v>
      </c>
      <c r="F304" s="10">
        <v>0</v>
      </c>
      <c r="G304" s="10">
        <v>0</v>
      </c>
      <c r="H304" s="6">
        <v>0</v>
      </c>
      <c r="I304" s="10">
        <v>0</v>
      </c>
      <c r="J304" s="10">
        <f t="shared" si="52"/>
        <v>0</v>
      </c>
      <c r="K304" s="10">
        <f t="shared" si="53"/>
        <v>0</v>
      </c>
      <c r="L304" s="8">
        <v>0</v>
      </c>
      <c r="M304" s="29">
        <v>0</v>
      </c>
      <c r="N304" s="29">
        <v>0</v>
      </c>
      <c r="O304" s="29">
        <v>0</v>
      </c>
      <c r="P304" s="8">
        <v>0</v>
      </c>
    </row>
    <row r="305" spans="1:16">
      <c r="A305" s="5"/>
      <c r="B305">
        <v>301</v>
      </c>
      <c r="E305" s="10">
        <v>0</v>
      </c>
      <c r="F305" s="10">
        <v>0</v>
      </c>
      <c r="G305" s="10">
        <v>0</v>
      </c>
      <c r="H305" s="6">
        <v>0</v>
      </c>
      <c r="I305" s="10">
        <v>0</v>
      </c>
      <c r="J305" s="10">
        <f t="shared" si="52"/>
        <v>0</v>
      </c>
      <c r="K305" s="10">
        <f t="shared" si="53"/>
        <v>0</v>
      </c>
      <c r="L305" s="8">
        <v>0</v>
      </c>
      <c r="M305" s="29">
        <v>0</v>
      </c>
      <c r="N305" s="29">
        <v>0</v>
      </c>
      <c r="O305" s="29">
        <v>0</v>
      </c>
      <c r="P305" s="8">
        <v>0</v>
      </c>
    </row>
    <row r="306" spans="1:16">
      <c r="A306" s="5"/>
      <c r="B306">
        <v>302</v>
      </c>
      <c r="E306" s="10">
        <v>0</v>
      </c>
      <c r="F306" s="10">
        <v>0</v>
      </c>
      <c r="G306" s="10">
        <v>0</v>
      </c>
      <c r="H306" s="6">
        <v>0</v>
      </c>
      <c r="I306" s="10">
        <v>0</v>
      </c>
      <c r="J306" s="10">
        <f t="shared" si="52"/>
        <v>0</v>
      </c>
      <c r="K306" s="10">
        <f t="shared" si="53"/>
        <v>0</v>
      </c>
      <c r="L306" s="8">
        <v>0</v>
      </c>
      <c r="M306" s="29">
        <v>0</v>
      </c>
      <c r="N306" s="29">
        <v>0</v>
      </c>
      <c r="O306" s="29">
        <v>0</v>
      </c>
      <c r="P306" s="8">
        <v>0</v>
      </c>
    </row>
    <row r="307" spans="1:16">
      <c r="A307" s="5"/>
      <c r="B307">
        <v>303</v>
      </c>
      <c r="E307" s="10">
        <v>0</v>
      </c>
      <c r="F307" s="10">
        <v>0</v>
      </c>
      <c r="G307" s="10">
        <v>0</v>
      </c>
      <c r="H307" s="6">
        <v>0</v>
      </c>
      <c r="I307" s="10">
        <v>0</v>
      </c>
      <c r="J307" s="10">
        <f t="shared" si="52"/>
        <v>0</v>
      </c>
      <c r="K307" s="10">
        <f t="shared" si="53"/>
        <v>0</v>
      </c>
      <c r="L307" s="8">
        <v>0</v>
      </c>
      <c r="M307" s="29">
        <v>0</v>
      </c>
      <c r="N307" s="29">
        <v>0</v>
      </c>
      <c r="O307" s="29">
        <v>0</v>
      </c>
      <c r="P307" s="8">
        <v>0</v>
      </c>
    </row>
    <row r="308" spans="1:16">
      <c r="A308" s="5"/>
      <c r="B308">
        <v>304</v>
      </c>
      <c r="E308" s="10">
        <v>0</v>
      </c>
      <c r="F308" s="10">
        <v>0</v>
      </c>
      <c r="G308" s="10">
        <v>0</v>
      </c>
      <c r="H308" s="6">
        <v>0</v>
      </c>
      <c r="I308" s="10">
        <v>0</v>
      </c>
      <c r="J308" s="10">
        <f t="shared" si="52"/>
        <v>0</v>
      </c>
      <c r="K308" s="10">
        <f t="shared" si="53"/>
        <v>0</v>
      </c>
      <c r="L308" s="8">
        <v>0</v>
      </c>
      <c r="M308" s="29">
        <v>0</v>
      </c>
      <c r="N308" s="29">
        <v>0</v>
      </c>
      <c r="O308" s="29">
        <v>0</v>
      </c>
      <c r="P308" s="8">
        <v>0</v>
      </c>
    </row>
    <row r="309" spans="1:16">
      <c r="A309" s="5"/>
      <c r="B309">
        <v>305</v>
      </c>
      <c r="E309" s="10">
        <v>0</v>
      </c>
      <c r="F309" s="10">
        <v>0</v>
      </c>
      <c r="G309" s="10">
        <v>0</v>
      </c>
      <c r="H309" s="6">
        <v>0</v>
      </c>
      <c r="I309" s="10">
        <v>0</v>
      </c>
      <c r="J309" s="10">
        <f t="shared" si="52"/>
        <v>0</v>
      </c>
      <c r="K309" s="10">
        <f t="shared" si="53"/>
        <v>0</v>
      </c>
      <c r="L309" s="8">
        <v>0</v>
      </c>
      <c r="M309" s="29">
        <v>0</v>
      </c>
      <c r="N309" s="29">
        <v>0</v>
      </c>
      <c r="O309" s="29">
        <v>0</v>
      </c>
      <c r="P309" s="8">
        <v>0</v>
      </c>
    </row>
    <row r="310" spans="1:16">
      <c r="A310" s="5"/>
      <c r="B310">
        <v>306</v>
      </c>
      <c r="E310" s="10">
        <v>0</v>
      </c>
      <c r="F310" s="10">
        <v>0</v>
      </c>
      <c r="G310" s="10">
        <v>0</v>
      </c>
      <c r="H310" s="6">
        <v>0</v>
      </c>
      <c r="I310" s="10">
        <v>0</v>
      </c>
      <c r="J310" s="10">
        <f t="shared" si="52"/>
        <v>0</v>
      </c>
      <c r="K310" s="10">
        <f t="shared" si="53"/>
        <v>0</v>
      </c>
      <c r="L310" s="8">
        <v>0</v>
      </c>
      <c r="M310" s="29">
        <v>0</v>
      </c>
      <c r="N310" s="29">
        <v>0</v>
      </c>
      <c r="O310" s="29">
        <v>0</v>
      </c>
      <c r="P310" s="8">
        <v>0</v>
      </c>
    </row>
    <row r="311" spans="1:16">
      <c r="A311" s="5"/>
      <c r="B311">
        <v>307</v>
      </c>
      <c r="E311" s="10">
        <v>0</v>
      </c>
      <c r="F311" s="10">
        <v>0</v>
      </c>
      <c r="G311" s="10">
        <v>0</v>
      </c>
      <c r="H311" s="6">
        <v>0</v>
      </c>
      <c r="I311" s="10">
        <v>0</v>
      </c>
      <c r="J311" s="10">
        <f t="shared" si="52"/>
        <v>0</v>
      </c>
      <c r="K311" s="10">
        <f t="shared" si="53"/>
        <v>0</v>
      </c>
      <c r="L311" s="8">
        <v>0</v>
      </c>
      <c r="M311" s="29">
        <v>0</v>
      </c>
      <c r="N311" s="29">
        <v>0</v>
      </c>
      <c r="O311" s="29">
        <v>0</v>
      </c>
      <c r="P311" s="8">
        <v>0</v>
      </c>
    </row>
    <row r="312" spans="1:16">
      <c r="A312" s="5"/>
      <c r="B312">
        <v>308</v>
      </c>
      <c r="E312" s="10">
        <v>0</v>
      </c>
      <c r="F312" s="10">
        <v>0</v>
      </c>
      <c r="G312" s="10">
        <v>0</v>
      </c>
      <c r="H312" s="6">
        <v>0</v>
      </c>
      <c r="I312" s="10">
        <v>0</v>
      </c>
      <c r="J312" s="10">
        <f t="shared" si="52"/>
        <v>0</v>
      </c>
      <c r="K312" s="10">
        <f t="shared" si="53"/>
        <v>0</v>
      </c>
      <c r="L312" s="8">
        <v>0</v>
      </c>
      <c r="M312" s="29">
        <v>0</v>
      </c>
      <c r="N312" s="29">
        <v>0</v>
      </c>
      <c r="O312" s="29">
        <v>0</v>
      </c>
      <c r="P312" s="8">
        <v>0</v>
      </c>
    </row>
    <row r="313" spans="1:16">
      <c r="A313" s="5"/>
      <c r="B313">
        <v>309</v>
      </c>
      <c r="E313" s="10">
        <v>0</v>
      </c>
      <c r="F313" s="10">
        <v>0</v>
      </c>
      <c r="G313" s="10">
        <v>0</v>
      </c>
      <c r="H313" s="6">
        <v>0</v>
      </c>
      <c r="I313" s="10">
        <v>0</v>
      </c>
      <c r="J313" s="10">
        <f t="shared" si="52"/>
        <v>0</v>
      </c>
      <c r="K313" s="10">
        <f t="shared" si="53"/>
        <v>0</v>
      </c>
      <c r="L313" s="8">
        <v>0</v>
      </c>
      <c r="M313" s="29">
        <v>0</v>
      </c>
      <c r="N313" s="29">
        <v>0</v>
      </c>
      <c r="O313" s="29">
        <v>0</v>
      </c>
      <c r="P313" s="8">
        <v>0</v>
      </c>
    </row>
    <row r="314" spans="1:16">
      <c r="A314" s="5"/>
      <c r="B314">
        <v>310</v>
      </c>
      <c r="E314" s="10">
        <v>0</v>
      </c>
      <c r="F314" s="10">
        <v>0</v>
      </c>
      <c r="G314" s="10">
        <v>0</v>
      </c>
      <c r="H314" s="6">
        <v>0</v>
      </c>
      <c r="I314" s="10">
        <v>0</v>
      </c>
      <c r="J314" s="10">
        <f t="shared" si="52"/>
        <v>0</v>
      </c>
      <c r="K314" s="10">
        <f t="shared" si="53"/>
        <v>0</v>
      </c>
      <c r="L314" s="8">
        <v>0</v>
      </c>
      <c r="M314" s="29">
        <v>0</v>
      </c>
      <c r="N314" s="29">
        <v>0</v>
      </c>
      <c r="O314" s="29">
        <v>0</v>
      </c>
      <c r="P314" s="8">
        <v>0</v>
      </c>
    </row>
    <row r="315" spans="1:16">
      <c r="A315" s="5"/>
      <c r="B315">
        <v>311</v>
      </c>
      <c r="E315" s="10">
        <v>0</v>
      </c>
      <c r="F315" s="10">
        <v>0</v>
      </c>
      <c r="G315" s="10">
        <v>0</v>
      </c>
      <c r="H315" s="6">
        <v>0</v>
      </c>
      <c r="I315" s="10">
        <v>0</v>
      </c>
      <c r="J315" s="10">
        <f t="shared" si="52"/>
        <v>0</v>
      </c>
      <c r="K315" s="10">
        <f t="shared" si="53"/>
        <v>0</v>
      </c>
      <c r="L315" s="8">
        <v>0</v>
      </c>
      <c r="M315" s="29">
        <v>0</v>
      </c>
      <c r="N315" s="29">
        <v>0</v>
      </c>
      <c r="O315" s="29">
        <v>0</v>
      </c>
      <c r="P315" s="8">
        <v>0</v>
      </c>
    </row>
    <row r="316" spans="1:16">
      <c r="A316" s="5"/>
      <c r="B316">
        <v>312</v>
      </c>
      <c r="E316" s="10">
        <v>0</v>
      </c>
      <c r="F316" s="10">
        <v>0</v>
      </c>
      <c r="G316" s="10">
        <v>0</v>
      </c>
      <c r="H316" s="6">
        <v>0</v>
      </c>
      <c r="I316" s="10">
        <v>0</v>
      </c>
      <c r="J316" s="10">
        <f t="shared" si="52"/>
        <v>0</v>
      </c>
      <c r="K316" s="10">
        <f t="shared" si="53"/>
        <v>0</v>
      </c>
      <c r="L316" s="8">
        <v>0</v>
      </c>
      <c r="M316" s="29">
        <v>0</v>
      </c>
      <c r="N316" s="29">
        <v>0</v>
      </c>
      <c r="O316" s="29">
        <v>0</v>
      </c>
      <c r="P316" s="8">
        <v>0</v>
      </c>
    </row>
    <row r="317" spans="1:16">
      <c r="A317" s="5"/>
      <c r="B317">
        <v>313</v>
      </c>
      <c r="E317" s="10">
        <v>0</v>
      </c>
      <c r="F317" s="10">
        <v>0</v>
      </c>
      <c r="G317" s="10">
        <v>0</v>
      </c>
      <c r="H317" s="6">
        <v>0</v>
      </c>
      <c r="I317" s="10">
        <v>0</v>
      </c>
      <c r="J317" s="10">
        <f t="shared" si="52"/>
        <v>0</v>
      </c>
      <c r="K317" s="10">
        <f t="shared" si="53"/>
        <v>0</v>
      </c>
      <c r="L317" s="8">
        <v>0</v>
      </c>
      <c r="M317" s="29">
        <v>0</v>
      </c>
      <c r="N317" s="29">
        <v>0</v>
      </c>
      <c r="O317" s="29">
        <v>0</v>
      </c>
      <c r="P317" s="8">
        <v>0</v>
      </c>
    </row>
    <row r="318" spans="1:16">
      <c r="A318" s="5"/>
      <c r="B318">
        <v>314</v>
      </c>
      <c r="E318" s="10">
        <v>0</v>
      </c>
      <c r="F318" s="10">
        <v>0</v>
      </c>
      <c r="G318" s="10">
        <v>0</v>
      </c>
      <c r="H318" s="6">
        <v>0</v>
      </c>
      <c r="I318" s="10">
        <v>0</v>
      </c>
      <c r="J318" s="10">
        <f t="shared" si="52"/>
        <v>0</v>
      </c>
      <c r="K318" s="10">
        <f t="shared" si="53"/>
        <v>0</v>
      </c>
      <c r="L318" s="8">
        <v>0</v>
      </c>
      <c r="M318" s="29">
        <v>0</v>
      </c>
      <c r="N318" s="29">
        <v>0</v>
      </c>
      <c r="O318" s="29">
        <v>0</v>
      </c>
      <c r="P318" s="8">
        <v>0</v>
      </c>
    </row>
    <row r="319" spans="1:16">
      <c r="A319" s="5"/>
      <c r="B319">
        <v>315</v>
      </c>
      <c r="E319" s="10">
        <v>0</v>
      </c>
      <c r="F319" s="10">
        <v>0</v>
      </c>
      <c r="G319" s="10">
        <v>0</v>
      </c>
      <c r="H319" s="6">
        <v>0</v>
      </c>
      <c r="I319" s="10">
        <v>0</v>
      </c>
      <c r="J319" s="10">
        <f t="shared" si="52"/>
        <v>0</v>
      </c>
      <c r="K319" s="10">
        <f t="shared" si="53"/>
        <v>0</v>
      </c>
      <c r="L319" s="8">
        <v>0</v>
      </c>
      <c r="M319" s="29">
        <v>0</v>
      </c>
      <c r="N319" s="29">
        <v>0</v>
      </c>
      <c r="O319" s="29">
        <v>0</v>
      </c>
      <c r="P319" s="8">
        <v>0</v>
      </c>
    </row>
    <row r="320" spans="1:16">
      <c r="A320" s="5"/>
      <c r="B320">
        <v>316</v>
      </c>
      <c r="E320" s="10">
        <v>0</v>
      </c>
      <c r="F320" s="10">
        <v>0</v>
      </c>
      <c r="G320" s="10">
        <v>0</v>
      </c>
      <c r="H320" s="6">
        <v>0</v>
      </c>
      <c r="I320" s="10">
        <v>0</v>
      </c>
      <c r="J320" s="10">
        <f t="shared" si="52"/>
        <v>0</v>
      </c>
      <c r="K320" s="10">
        <f t="shared" si="53"/>
        <v>0</v>
      </c>
      <c r="L320" s="8">
        <v>0</v>
      </c>
      <c r="M320" s="29">
        <v>0</v>
      </c>
      <c r="N320" s="29">
        <v>0</v>
      </c>
      <c r="O320" s="29">
        <v>0</v>
      </c>
      <c r="P320" s="8">
        <v>0</v>
      </c>
    </row>
    <row r="321" spans="1:16">
      <c r="A321" s="5"/>
      <c r="B321">
        <v>317</v>
      </c>
      <c r="E321" s="10">
        <v>0</v>
      </c>
      <c r="F321" s="10">
        <v>0</v>
      </c>
      <c r="G321" s="10">
        <v>0</v>
      </c>
      <c r="H321" s="6">
        <v>0</v>
      </c>
      <c r="I321" s="10">
        <v>0</v>
      </c>
      <c r="J321" s="10">
        <f t="shared" si="52"/>
        <v>0</v>
      </c>
      <c r="K321" s="10">
        <f t="shared" si="53"/>
        <v>0</v>
      </c>
      <c r="L321" s="8">
        <v>0</v>
      </c>
      <c r="M321" s="29">
        <v>0</v>
      </c>
      <c r="N321" s="29">
        <v>0</v>
      </c>
      <c r="O321" s="29">
        <v>0</v>
      </c>
      <c r="P321" s="8">
        <v>0</v>
      </c>
    </row>
    <row r="322" spans="1:16">
      <c r="A322" s="5"/>
      <c r="B322">
        <v>318</v>
      </c>
      <c r="E322" s="10">
        <v>0</v>
      </c>
      <c r="F322" s="10">
        <v>0</v>
      </c>
      <c r="G322" s="10">
        <v>0</v>
      </c>
      <c r="H322" s="6">
        <v>0</v>
      </c>
      <c r="I322" s="10">
        <v>0</v>
      </c>
      <c r="J322" s="10">
        <f t="shared" si="52"/>
        <v>0</v>
      </c>
      <c r="K322" s="10">
        <f t="shared" si="53"/>
        <v>0</v>
      </c>
      <c r="L322" s="8">
        <v>0</v>
      </c>
      <c r="M322" s="29">
        <v>0</v>
      </c>
      <c r="N322" s="29">
        <v>0</v>
      </c>
      <c r="O322" s="29">
        <v>0</v>
      </c>
      <c r="P322" s="8">
        <v>0</v>
      </c>
    </row>
    <row r="323" spans="1:16">
      <c r="A323" s="5"/>
      <c r="B323">
        <v>319</v>
      </c>
      <c r="E323" s="10">
        <v>0</v>
      </c>
      <c r="F323" s="10">
        <v>0</v>
      </c>
      <c r="G323" s="10">
        <v>0</v>
      </c>
      <c r="H323" s="6">
        <v>0</v>
      </c>
      <c r="I323" s="10">
        <v>0</v>
      </c>
      <c r="J323" s="10">
        <f t="shared" si="52"/>
        <v>0</v>
      </c>
      <c r="K323" s="10">
        <f t="shared" si="53"/>
        <v>0</v>
      </c>
      <c r="L323" s="8">
        <v>0</v>
      </c>
      <c r="M323" s="29">
        <v>0</v>
      </c>
      <c r="N323" s="29">
        <v>0</v>
      </c>
      <c r="O323" s="29">
        <v>0</v>
      </c>
      <c r="P323" s="8">
        <v>0</v>
      </c>
    </row>
    <row r="324" spans="1:16">
      <c r="A324" s="5"/>
      <c r="B324">
        <v>320</v>
      </c>
      <c r="E324" s="10">
        <v>0</v>
      </c>
      <c r="F324" s="10">
        <v>0</v>
      </c>
      <c r="G324" s="10">
        <v>0</v>
      </c>
      <c r="H324" s="6">
        <v>0</v>
      </c>
      <c r="I324" s="10">
        <v>0</v>
      </c>
      <c r="J324" s="10">
        <f t="shared" si="52"/>
        <v>0</v>
      </c>
      <c r="K324" s="10">
        <f t="shared" si="53"/>
        <v>0</v>
      </c>
      <c r="L324" s="8">
        <v>0</v>
      </c>
      <c r="M324" s="29">
        <v>0</v>
      </c>
      <c r="N324" s="29">
        <v>0</v>
      </c>
      <c r="O324" s="29">
        <v>0</v>
      </c>
      <c r="P324" s="8">
        <v>0</v>
      </c>
    </row>
    <row r="325" spans="1:16">
      <c r="A325" s="5"/>
      <c r="B325">
        <v>321</v>
      </c>
      <c r="E325" s="10">
        <v>0</v>
      </c>
      <c r="F325" s="10">
        <v>0</v>
      </c>
      <c r="G325" s="10">
        <v>0</v>
      </c>
      <c r="H325" s="6">
        <v>0</v>
      </c>
      <c r="I325" s="10">
        <v>0</v>
      </c>
      <c r="J325" s="10">
        <f t="shared" si="52"/>
        <v>0</v>
      </c>
      <c r="K325" s="10">
        <f t="shared" si="53"/>
        <v>0</v>
      </c>
      <c r="L325" s="8">
        <v>0</v>
      </c>
      <c r="M325" s="29">
        <v>0</v>
      </c>
      <c r="N325" s="29">
        <v>0</v>
      </c>
      <c r="O325" s="29">
        <v>0</v>
      </c>
      <c r="P325" s="8">
        <v>0</v>
      </c>
    </row>
    <row r="326" spans="1:16">
      <c r="A326" s="5"/>
      <c r="B326">
        <v>322</v>
      </c>
      <c r="E326" s="10">
        <v>0</v>
      </c>
      <c r="F326" s="10">
        <v>0</v>
      </c>
      <c r="G326" s="10">
        <v>0</v>
      </c>
      <c r="H326" s="6">
        <v>0</v>
      </c>
      <c r="I326" s="10">
        <v>0</v>
      </c>
      <c r="J326" s="10">
        <f t="shared" si="52"/>
        <v>0</v>
      </c>
      <c r="K326" s="10">
        <f t="shared" si="53"/>
        <v>0</v>
      </c>
      <c r="L326" s="8">
        <v>0</v>
      </c>
      <c r="M326" s="29">
        <v>0</v>
      </c>
      <c r="N326" s="29">
        <v>0</v>
      </c>
      <c r="O326" s="29">
        <v>0</v>
      </c>
      <c r="P326" s="8">
        <v>0</v>
      </c>
    </row>
    <row r="327" spans="1:16">
      <c r="A327" s="5"/>
      <c r="B327">
        <v>323</v>
      </c>
      <c r="E327" s="10">
        <v>0</v>
      </c>
      <c r="F327" s="10">
        <v>0</v>
      </c>
      <c r="G327" s="10">
        <v>0</v>
      </c>
      <c r="H327" s="6">
        <v>0</v>
      </c>
      <c r="I327" s="10">
        <v>0</v>
      </c>
      <c r="J327" s="10">
        <f t="shared" si="52"/>
        <v>0</v>
      </c>
      <c r="K327" s="10">
        <f t="shared" si="53"/>
        <v>0</v>
      </c>
      <c r="L327" s="8">
        <v>0</v>
      </c>
      <c r="M327" s="29">
        <v>0</v>
      </c>
      <c r="N327" s="29">
        <v>0</v>
      </c>
      <c r="O327" s="29">
        <v>0</v>
      </c>
      <c r="P327" s="8">
        <v>0</v>
      </c>
    </row>
    <row r="328" spans="1:16">
      <c r="A328" s="5"/>
      <c r="B328">
        <v>324</v>
      </c>
      <c r="E328" s="10">
        <v>0</v>
      </c>
      <c r="F328" s="10">
        <v>0</v>
      </c>
      <c r="G328" s="10">
        <v>0</v>
      </c>
      <c r="H328" s="6">
        <v>0</v>
      </c>
      <c r="I328" s="10">
        <v>0</v>
      </c>
      <c r="J328" s="10">
        <f t="shared" si="52"/>
        <v>0</v>
      </c>
      <c r="K328" s="10">
        <f t="shared" si="53"/>
        <v>0</v>
      </c>
      <c r="L328" s="8">
        <v>0</v>
      </c>
      <c r="M328" s="29">
        <v>0</v>
      </c>
      <c r="N328" s="29">
        <v>0</v>
      </c>
      <c r="O328" s="29">
        <v>0</v>
      </c>
      <c r="P328" s="8">
        <v>0</v>
      </c>
    </row>
    <row r="329" spans="1:16">
      <c r="A329" s="5"/>
      <c r="B329">
        <v>325</v>
      </c>
      <c r="E329" s="10">
        <v>0</v>
      </c>
      <c r="F329" s="10">
        <v>0</v>
      </c>
      <c r="G329" s="10">
        <v>0</v>
      </c>
      <c r="H329" s="6">
        <v>0</v>
      </c>
      <c r="I329" s="10">
        <v>0</v>
      </c>
      <c r="J329" s="10">
        <f t="shared" si="52"/>
        <v>0</v>
      </c>
      <c r="K329" s="10">
        <f t="shared" si="53"/>
        <v>0</v>
      </c>
      <c r="L329" s="8">
        <v>0</v>
      </c>
      <c r="M329" s="29">
        <v>0</v>
      </c>
      <c r="N329" s="29">
        <v>0</v>
      </c>
      <c r="O329" s="29">
        <v>0</v>
      </c>
      <c r="P329" s="8">
        <v>0</v>
      </c>
    </row>
    <row r="330" spans="1:16">
      <c r="A330" s="5"/>
      <c r="B330">
        <v>326</v>
      </c>
      <c r="E330" s="10">
        <v>0</v>
      </c>
      <c r="F330" s="10">
        <v>0</v>
      </c>
      <c r="G330" s="10">
        <v>0</v>
      </c>
      <c r="H330" s="6">
        <v>0</v>
      </c>
      <c r="I330" s="10">
        <v>0</v>
      </c>
      <c r="J330" s="10">
        <f t="shared" si="52"/>
        <v>0</v>
      </c>
      <c r="K330" s="10">
        <f t="shared" si="53"/>
        <v>0</v>
      </c>
      <c r="L330" s="8">
        <v>0</v>
      </c>
      <c r="M330" s="29">
        <v>0</v>
      </c>
      <c r="N330" s="29">
        <v>0</v>
      </c>
      <c r="O330" s="29">
        <v>0</v>
      </c>
      <c r="P330" s="8">
        <v>0</v>
      </c>
    </row>
    <row r="331" spans="1:16">
      <c r="A331" s="5"/>
      <c r="B331">
        <v>327</v>
      </c>
      <c r="E331" s="10">
        <v>0</v>
      </c>
      <c r="F331" s="10">
        <v>0</v>
      </c>
      <c r="G331" s="10">
        <v>0</v>
      </c>
      <c r="H331" s="6">
        <v>0</v>
      </c>
      <c r="I331" s="10">
        <v>0</v>
      </c>
      <c r="J331" s="10">
        <f t="shared" si="52"/>
        <v>0</v>
      </c>
      <c r="K331" s="10">
        <f t="shared" si="53"/>
        <v>0</v>
      </c>
      <c r="L331" s="8">
        <v>0</v>
      </c>
      <c r="M331" s="29">
        <v>0</v>
      </c>
      <c r="N331" s="29">
        <v>0</v>
      </c>
      <c r="O331" s="29">
        <v>0</v>
      </c>
      <c r="P331" s="8">
        <v>0</v>
      </c>
    </row>
    <row r="332" spans="1:16">
      <c r="A332" s="5"/>
      <c r="B332">
        <v>328</v>
      </c>
      <c r="E332" s="10">
        <v>0</v>
      </c>
      <c r="F332" s="10">
        <v>0</v>
      </c>
      <c r="G332" s="10">
        <v>0</v>
      </c>
      <c r="H332" s="6">
        <v>0</v>
      </c>
      <c r="I332" s="10">
        <v>0</v>
      </c>
      <c r="J332" s="10">
        <f t="shared" si="52"/>
        <v>0</v>
      </c>
      <c r="K332" s="10">
        <f t="shared" si="53"/>
        <v>0</v>
      </c>
      <c r="L332" s="8">
        <v>0</v>
      </c>
      <c r="M332" s="29">
        <v>0</v>
      </c>
      <c r="N332" s="29">
        <v>0</v>
      </c>
      <c r="O332" s="29">
        <v>0</v>
      </c>
      <c r="P332" s="8">
        <v>0</v>
      </c>
    </row>
    <row r="333" spans="1:16">
      <c r="A333" s="5"/>
      <c r="B333">
        <v>329</v>
      </c>
      <c r="E333" s="10">
        <v>0</v>
      </c>
      <c r="F333" s="10">
        <v>0</v>
      </c>
      <c r="G333" s="10">
        <v>0</v>
      </c>
      <c r="H333" s="6">
        <v>0</v>
      </c>
      <c r="I333" s="10">
        <v>0</v>
      </c>
      <c r="J333" s="10">
        <f t="shared" si="52"/>
        <v>0</v>
      </c>
      <c r="K333" s="10">
        <f t="shared" si="53"/>
        <v>0</v>
      </c>
      <c r="L333" s="8">
        <v>0</v>
      </c>
      <c r="M333" s="29">
        <v>0</v>
      </c>
      <c r="N333" s="29">
        <v>0</v>
      </c>
      <c r="O333" s="29">
        <v>0</v>
      </c>
      <c r="P333" s="8">
        <v>0</v>
      </c>
    </row>
    <row r="334" spans="1:16">
      <c r="A334" s="5"/>
      <c r="B334">
        <v>330</v>
      </c>
      <c r="E334" s="10">
        <v>0</v>
      </c>
      <c r="F334" s="10">
        <v>0</v>
      </c>
      <c r="G334" s="10">
        <v>0</v>
      </c>
      <c r="H334" s="6">
        <v>0</v>
      </c>
      <c r="I334" s="10">
        <v>0</v>
      </c>
      <c r="J334" s="10">
        <f t="shared" si="52"/>
        <v>0</v>
      </c>
      <c r="K334" s="10">
        <f t="shared" si="53"/>
        <v>0</v>
      </c>
      <c r="L334" s="8">
        <v>0</v>
      </c>
      <c r="M334" s="29">
        <v>0</v>
      </c>
      <c r="N334" s="29">
        <v>0</v>
      </c>
      <c r="O334" s="29">
        <v>0</v>
      </c>
      <c r="P334" s="8">
        <v>0</v>
      </c>
    </row>
    <row r="335" spans="1:16">
      <c r="A335" s="5"/>
      <c r="B335">
        <v>331</v>
      </c>
      <c r="E335" s="10">
        <v>0</v>
      </c>
      <c r="F335" s="10">
        <v>0</v>
      </c>
      <c r="G335" s="10">
        <v>0</v>
      </c>
      <c r="H335" s="6">
        <v>0</v>
      </c>
      <c r="I335" s="10">
        <v>0</v>
      </c>
      <c r="J335" s="10">
        <f t="shared" si="52"/>
        <v>0</v>
      </c>
      <c r="K335" s="10">
        <f t="shared" si="53"/>
        <v>0</v>
      </c>
      <c r="L335" s="8">
        <v>0</v>
      </c>
      <c r="M335" s="29">
        <v>0</v>
      </c>
      <c r="N335" s="29">
        <v>0</v>
      </c>
      <c r="O335" s="29">
        <v>0</v>
      </c>
      <c r="P335" s="8">
        <v>0</v>
      </c>
    </row>
    <row r="336" spans="1:16">
      <c r="A336" s="5"/>
      <c r="B336">
        <v>332</v>
      </c>
      <c r="E336" s="10">
        <v>0</v>
      </c>
      <c r="F336" s="10">
        <v>0</v>
      </c>
      <c r="G336" s="10">
        <v>0</v>
      </c>
      <c r="H336" s="6">
        <v>0</v>
      </c>
      <c r="I336" s="10">
        <v>0</v>
      </c>
      <c r="J336" s="10">
        <f t="shared" si="52"/>
        <v>0</v>
      </c>
      <c r="K336" s="10">
        <f t="shared" si="53"/>
        <v>0</v>
      </c>
      <c r="L336" s="8">
        <v>0</v>
      </c>
      <c r="M336" s="29">
        <v>0</v>
      </c>
      <c r="N336" s="29">
        <v>0</v>
      </c>
      <c r="O336" s="29">
        <v>0</v>
      </c>
      <c r="P336" s="8">
        <v>0</v>
      </c>
    </row>
    <row r="337" spans="1:16">
      <c r="A337" s="5"/>
      <c r="B337">
        <v>333</v>
      </c>
      <c r="E337" s="10">
        <v>0</v>
      </c>
      <c r="F337" s="10">
        <v>0</v>
      </c>
      <c r="G337" s="10">
        <v>0</v>
      </c>
      <c r="H337" s="6">
        <v>0</v>
      </c>
      <c r="I337" s="10">
        <v>0</v>
      </c>
      <c r="J337" s="10">
        <f t="shared" si="52"/>
        <v>0</v>
      </c>
      <c r="K337" s="10">
        <f t="shared" si="53"/>
        <v>0</v>
      </c>
      <c r="L337" s="8">
        <v>0</v>
      </c>
      <c r="M337" s="29">
        <v>0</v>
      </c>
      <c r="N337" s="29">
        <v>0</v>
      </c>
      <c r="O337" s="29">
        <v>0</v>
      </c>
      <c r="P337" s="8">
        <v>0</v>
      </c>
    </row>
    <row r="338" spans="1:16">
      <c r="A338" s="5"/>
      <c r="B338">
        <v>334</v>
      </c>
      <c r="E338" s="10">
        <v>0</v>
      </c>
      <c r="F338" s="10">
        <v>0</v>
      </c>
      <c r="G338" s="10">
        <v>0</v>
      </c>
      <c r="H338" s="6">
        <v>0</v>
      </c>
      <c r="I338" s="10">
        <v>0</v>
      </c>
      <c r="J338" s="10">
        <f t="shared" si="52"/>
        <v>0</v>
      </c>
      <c r="K338" s="10">
        <f t="shared" si="53"/>
        <v>0</v>
      </c>
      <c r="L338" s="8">
        <v>0</v>
      </c>
      <c r="M338" s="29">
        <v>0</v>
      </c>
      <c r="N338" s="29">
        <v>0</v>
      </c>
      <c r="O338" s="29">
        <v>0</v>
      </c>
      <c r="P338" s="8">
        <v>0</v>
      </c>
    </row>
    <row r="339" spans="1:16">
      <c r="A339" s="5"/>
      <c r="B339">
        <v>335</v>
      </c>
      <c r="E339" s="10">
        <v>0</v>
      </c>
      <c r="F339" s="10">
        <v>0</v>
      </c>
      <c r="G339" s="10">
        <v>0</v>
      </c>
      <c r="H339" s="6">
        <v>0</v>
      </c>
      <c r="I339" s="10">
        <v>0</v>
      </c>
      <c r="J339" s="10">
        <f t="shared" si="52"/>
        <v>0</v>
      </c>
      <c r="K339" s="10">
        <f t="shared" si="53"/>
        <v>0</v>
      </c>
      <c r="L339" s="8">
        <v>0</v>
      </c>
      <c r="M339" s="29">
        <v>0</v>
      </c>
      <c r="N339" s="29">
        <v>0</v>
      </c>
      <c r="O339" s="29">
        <v>0</v>
      </c>
      <c r="P339" s="8">
        <v>0</v>
      </c>
    </row>
    <row r="340" spans="1:16">
      <c r="A340" s="5"/>
      <c r="B340">
        <v>336</v>
      </c>
      <c r="E340" s="10">
        <v>0</v>
      </c>
      <c r="F340" s="10">
        <v>0</v>
      </c>
      <c r="G340" s="10">
        <v>0</v>
      </c>
      <c r="H340" s="6">
        <v>0</v>
      </c>
      <c r="I340" s="10">
        <v>0</v>
      </c>
      <c r="J340" s="10">
        <f t="shared" si="52"/>
        <v>0</v>
      </c>
      <c r="K340" s="10">
        <f t="shared" si="53"/>
        <v>0</v>
      </c>
      <c r="L340" s="8">
        <v>0</v>
      </c>
      <c r="M340" s="29">
        <v>0</v>
      </c>
      <c r="N340" s="29">
        <v>0</v>
      </c>
      <c r="O340" s="29">
        <v>0</v>
      </c>
      <c r="P340" s="8">
        <v>0</v>
      </c>
    </row>
    <row r="341" spans="1:16">
      <c r="A341" s="5"/>
      <c r="B341">
        <v>337</v>
      </c>
      <c r="E341" s="10">
        <v>0</v>
      </c>
      <c r="F341" s="10">
        <v>0</v>
      </c>
      <c r="G341" s="10">
        <v>0</v>
      </c>
      <c r="H341" s="6">
        <v>0</v>
      </c>
      <c r="I341" s="10">
        <v>0</v>
      </c>
      <c r="J341" s="10">
        <f t="shared" si="52"/>
        <v>0</v>
      </c>
      <c r="K341" s="10">
        <f t="shared" si="53"/>
        <v>0</v>
      </c>
      <c r="L341" s="8">
        <v>0</v>
      </c>
      <c r="M341" s="29">
        <v>0</v>
      </c>
      <c r="N341" s="29">
        <v>0</v>
      </c>
      <c r="O341" s="29">
        <v>0</v>
      </c>
      <c r="P341" s="8">
        <v>0</v>
      </c>
    </row>
    <row r="342" spans="1:16">
      <c r="A342" s="5"/>
      <c r="B342">
        <v>338</v>
      </c>
      <c r="E342" s="10">
        <v>0</v>
      </c>
      <c r="F342" s="10">
        <v>0</v>
      </c>
      <c r="G342" s="10">
        <v>0</v>
      </c>
      <c r="H342" s="6">
        <v>0</v>
      </c>
      <c r="I342" s="10">
        <v>0</v>
      </c>
      <c r="J342" s="10">
        <f t="shared" si="52"/>
        <v>0</v>
      </c>
      <c r="K342" s="10">
        <f t="shared" si="53"/>
        <v>0</v>
      </c>
      <c r="L342" s="8">
        <v>0</v>
      </c>
      <c r="M342" s="29">
        <v>0</v>
      </c>
      <c r="N342" s="29">
        <v>0</v>
      </c>
      <c r="O342" s="29">
        <v>0</v>
      </c>
      <c r="P342" s="8">
        <v>0</v>
      </c>
    </row>
    <row r="343" spans="1:16">
      <c r="A343" s="5"/>
      <c r="B343">
        <v>339</v>
      </c>
      <c r="E343" s="10">
        <v>0</v>
      </c>
      <c r="F343" s="10">
        <v>0</v>
      </c>
      <c r="G343" s="10">
        <v>0</v>
      </c>
      <c r="H343" s="6">
        <v>0</v>
      </c>
      <c r="I343" s="10">
        <v>0</v>
      </c>
      <c r="J343" s="10">
        <f t="shared" si="52"/>
        <v>0</v>
      </c>
      <c r="K343" s="10">
        <f t="shared" si="53"/>
        <v>0</v>
      </c>
      <c r="L343" s="8">
        <v>0</v>
      </c>
      <c r="M343" s="29">
        <v>0</v>
      </c>
      <c r="N343" s="29">
        <v>0</v>
      </c>
      <c r="O343" s="29">
        <v>0</v>
      </c>
      <c r="P343" s="8">
        <v>0</v>
      </c>
    </row>
    <row r="344" spans="1:16">
      <c r="A344" s="5"/>
      <c r="B344">
        <v>340</v>
      </c>
      <c r="E344" s="10">
        <v>0</v>
      </c>
      <c r="F344" s="10">
        <v>0</v>
      </c>
      <c r="G344" s="10">
        <v>0</v>
      </c>
      <c r="H344" s="6">
        <v>0</v>
      </c>
      <c r="I344" s="10">
        <v>0</v>
      </c>
      <c r="J344" s="10">
        <f t="shared" si="52"/>
        <v>0</v>
      </c>
      <c r="K344" s="10">
        <f t="shared" si="53"/>
        <v>0</v>
      </c>
      <c r="L344" s="8">
        <v>0</v>
      </c>
      <c r="M344" s="29">
        <v>0</v>
      </c>
      <c r="N344" s="29">
        <v>0</v>
      </c>
      <c r="O344" s="29">
        <v>0</v>
      </c>
      <c r="P344" s="8">
        <v>0</v>
      </c>
    </row>
    <row r="345" spans="1:16">
      <c r="A345" s="5"/>
      <c r="B345">
        <v>341</v>
      </c>
      <c r="E345" s="10">
        <v>0</v>
      </c>
      <c r="F345" s="10">
        <v>0</v>
      </c>
      <c r="G345" s="10">
        <v>0</v>
      </c>
      <c r="H345" s="6">
        <v>0</v>
      </c>
      <c r="I345" s="10">
        <v>0</v>
      </c>
      <c r="J345" s="10">
        <f t="shared" si="52"/>
        <v>0</v>
      </c>
      <c r="K345" s="10">
        <f t="shared" si="53"/>
        <v>0</v>
      </c>
      <c r="L345" s="8">
        <v>0</v>
      </c>
      <c r="M345" s="29">
        <v>0</v>
      </c>
      <c r="N345" s="29">
        <v>0</v>
      </c>
      <c r="O345" s="29">
        <v>0</v>
      </c>
      <c r="P345" s="8">
        <v>0</v>
      </c>
    </row>
    <row r="346" spans="1:16">
      <c r="A346" s="5"/>
      <c r="B346">
        <v>342</v>
      </c>
      <c r="E346" s="10">
        <v>0</v>
      </c>
      <c r="F346" s="10">
        <v>0</v>
      </c>
      <c r="G346" s="10">
        <v>0</v>
      </c>
      <c r="H346" s="6">
        <v>0</v>
      </c>
      <c r="I346" s="10">
        <v>0</v>
      </c>
      <c r="J346" s="10">
        <f t="shared" si="52"/>
        <v>0</v>
      </c>
      <c r="K346" s="10">
        <f t="shared" si="53"/>
        <v>0</v>
      </c>
      <c r="L346" s="8">
        <v>0</v>
      </c>
      <c r="M346" s="29">
        <v>0</v>
      </c>
      <c r="N346" s="29">
        <v>0</v>
      </c>
      <c r="O346" s="29">
        <v>0</v>
      </c>
      <c r="P346" s="8">
        <v>0</v>
      </c>
    </row>
    <row r="347" spans="1:16">
      <c r="A347" s="5"/>
      <c r="B347">
        <v>343</v>
      </c>
      <c r="E347" s="10">
        <v>0</v>
      </c>
      <c r="F347" s="10">
        <v>0</v>
      </c>
      <c r="G347" s="10">
        <v>0</v>
      </c>
      <c r="H347" s="6">
        <v>0</v>
      </c>
      <c r="I347" s="10">
        <v>0</v>
      </c>
      <c r="J347" s="10">
        <f t="shared" si="52"/>
        <v>0</v>
      </c>
      <c r="K347" s="10">
        <f t="shared" si="53"/>
        <v>0</v>
      </c>
      <c r="L347" s="8">
        <v>0</v>
      </c>
      <c r="M347" s="29">
        <v>0</v>
      </c>
      <c r="N347" s="29">
        <v>0</v>
      </c>
      <c r="O347" s="29">
        <v>0</v>
      </c>
      <c r="P347" s="8">
        <v>0</v>
      </c>
    </row>
    <row r="348" spans="1:16">
      <c r="A348" s="5"/>
      <c r="B348">
        <v>344</v>
      </c>
      <c r="E348" s="10">
        <v>0</v>
      </c>
      <c r="F348" s="10">
        <v>0</v>
      </c>
      <c r="G348" s="10">
        <v>0</v>
      </c>
      <c r="H348" s="6">
        <v>0</v>
      </c>
      <c r="I348" s="10">
        <v>0</v>
      </c>
      <c r="J348" s="10">
        <f t="shared" si="52"/>
        <v>0</v>
      </c>
      <c r="K348" s="10">
        <f t="shared" si="53"/>
        <v>0</v>
      </c>
      <c r="L348" s="8">
        <v>0</v>
      </c>
      <c r="M348" s="29">
        <v>0</v>
      </c>
      <c r="N348" s="29">
        <v>0</v>
      </c>
      <c r="O348" s="29">
        <v>0</v>
      </c>
      <c r="P348" s="8">
        <v>0</v>
      </c>
    </row>
    <row r="349" spans="1:16">
      <c r="A349" s="5"/>
      <c r="B349">
        <v>345</v>
      </c>
      <c r="E349" s="10">
        <v>0</v>
      </c>
      <c r="F349" s="10">
        <v>0</v>
      </c>
      <c r="G349" s="10">
        <v>0</v>
      </c>
      <c r="H349" s="6">
        <v>0</v>
      </c>
      <c r="I349" s="10">
        <v>0</v>
      </c>
      <c r="J349" s="10">
        <f t="shared" ref="J349:J364" si="54">(2/PI())*(-60*D349^2+120*D349^3-60*D349^4)</f>
        <v>0</v>
      </c>
      <c r="K349" s="10">
        <f t="shared" ref="K349:K364" si="55">(4/PI()^2)*(-120*D349+360*D349^2-240*D349^3)</f>
        <v>0</v>
      </c>
      <c r="L349" s="8">
        <v>0</v>
      </c>
      <c r="M349" s="29">
        <v>0</v>
      </c>
      <c r="N349" s="29">
        <v>0</v>
      </c>
      <c r="O349" s="29">
        <v>0</v>
      </c>
      <c r="P349" s="8">
        <v>0</v>
      </c>
    </row>
    <row r="350" spans="1:16">
      <c r="A350" s="5"/>
      <c r="B350">
        <v>346</v>
      </c>
      <c r="E350" s="10">
        <v>0</v>
      </c>
      <c r="F350" s="10">
        <v>0</v>
      </c>
      <c r="G350" s="10">
        <v>0</v>
      </c>
      <c r="H350" s="6">
        <v>0</v>
      </c>
      <c r="I350" s="10">
        <v>0</v>
      </c>
      <c r="J350" s="10">
        <f t="shared" si="54"/>
        <v>0</v>
      </c>
      <c r="K350" s="10">
        <f t="shared" si="55"/>
        <v>0</v>
      </c>
      <c r="L350" s="8">
        <v>0</v>
      </c>
      <c r="M350" s="29">
        <v>0</v>
      </c>
      <c r="N350" s="29">
        <v>0</v>
      </c>
      <c r="O350" s="29">
        <v>0</v>
      </c>
      <c r="P350" s="8">
        <v>0</v>
      </c>
    </row>
    <row r="351" spans="1:16">
      <c r="A351" s="5"/>
      <c r="B351">
        <v>347</v>
      </c>
      <c r="E351" s="10">
        <v>0</v>
      </c>
      <c r="F351" s="10">
        <v>0</v>
      </c>
      <c r="G351" s="10">
        <v>0</v>
      </c>
      <c r="H351" s="6">
        <v>0</v>
      </c>
      <c r="I351" s="10">
        <v>0</v>
      </c>
      <c r="J351" s="10">
        <f t="shared" si="54"/>
        <v>0</v>
      </c>
      <c r="K351" s="10">
        <f t="shared" si="55"/>
        <v>0</v>
      </c>
      <c r="L351" s="8">
        <v>0</v>
      </c>
      <c r="M351" s="29">
        <v>0</v>
      </c>
      <c r="N351" s="29">
        <v>0</v>
      </c>
      <c r="O351" s="29">
        <v>0</v>
      </c>
      <c r="P351" s="8">
        <v>0</v>
      </c>
    </row>
    <row r="352" spans="1:16">
      <c r="A352" s="5"/>
      <c r="B352">
        <v>348</v>
      </c>
      <c r="E352" s="10">
        <v>0</v>
      </c>
      <c r="F352" s="10">
        <v>0</v>
      </c>
      <c r="G352" s="10">
        <v>0</v>
      </c>
      <c r="H352" s="6">
        <v>0</v>
      </c>
      <c r="I352" s="10">
        <v>0</v>
      </c>
      <c r="J352" s="10">
        <f t="shared" si="54"/>
        <v>0</v>
      </c>
      <c r="K352" s="10">
        <f t="shared" si="55"/>
        <v>0</v>
      </c>
      <c r="L352" s="8">
        <v>0</v>
      </c>
      <c r="M352" s="29">
        <v>0</v>
      </c>
      <c r="N352" s="29">
        <v>0</v>
      </c>
      <c r="O352" s="29">
        <v>0</v>
      </c>
      <c r="P352" s="8">
        <v>0</v>
      </c>
    </row>
    <row r="353" spans="1:16">
      <c r="A353" s="5"/>
      <c r="B353">
        <v>349</v>
      </c>
      <c r="E353" s="10">
        <v>0</v>
      </c>
      <c r="F353" s="10">
        <v>0</v>
      </c>
      <c r="G353" s="10">
        <v>0</v>
      </c>
      <c r="H353" s="6">
        <v>0</v>
      </c>
      <c r="I353" s="10">
        <v>0</v>
      </c>
      <c r="J353" s="10">
        <f t="shared" si="54"/>
        <v>0</v>
      </c>
      <c r="K353" s="10">
        <f t="shared" si="55"/>
        <v>0</v>
      </c>
      <c r="L353" s="8">
        <v>0</v>
      </c>
      <c r="M353" s="29">
        <v>0</v>
      </c>
      <c r="N353" s="29">
        <v>0</v>
      </c>
      <c r="O353" s="29">
        <v>0</v>
      </c>
      <c r="P353" s="8">
        <v>0</v>
      </c>
    </row>
    <row r="354" spans="1:16">
      <c r="A354" s="5"/>
      <c r="B354">
        <v>350</v>
      </c>
      <c r="E354" s="10">
        <v>0</v>
      </c>
      <c r="F354" s="10">
        <v>0</v>
      </c>
      <c r="G354" s="10">
        <v>0</v>
      </c>
      <c r="H354" s="6">
        <v>0</v>
      </c>
      <c r="I354" s="10">
        <v>0</v>
      </c>
      <c r="J354" s="10">
        <f t="shared" si="54"/>
        <v>0</v>
      </c>
      <c r="K354" s="10">
        <f t="shared" si="55"/>
        <v>0</v>
      </c>
      <c r="L354" s="8">
        <v>0</v>
      </c>
      <c r="M354" s="29">
        <v>0</v>
      </c>
      <c r="N354" s="29">
        <v>0</v>
      </c>
      <c r="O354" s="29">
        <v>0</v>
      </c>
      <c r="P354" s="8">
        <v>0</v>
      </c>
    </row>
    <row r="355" spans="1:16">
      <c r="A355" s="5"/>
      <c r="B355">
        <v>351</v>
      </c>
      <c r="E355" s="10">
        <v>0</v>
      </c>
      <c r="F355" s="10">
        <v>0</v>
      </c>
      <c r="G355" s="10">
        <v>0</v>
      </c>
      <c r="H355" s="6">
        <v>0</v>
      </c>
      <c r="I355" s="10">
        <v>0</v>
      </c>
      <c r="J355" s="10">
        <f t="shared" si="54"/>
        <v>0</v>
      </c>
      <c r="K355" s="10">
        <f t="shared" si="55"/>
        <v>0</v>
      </c>
      <c r="L355" s="8">
        <v>0</v>
      </c>
      <c r="M355" s="29">
        <v>0</v>
      </c>
      <c r="N355" s="29">
        <v>0</v>
      </c>
      <c r="O355" s="29">
        <v>0</v>
      </c>
      <c r="P355" s="8">
        <v>0</v>
      </c>
    </row>
    <row r="356" spans="1:16">
      <c r="A356" s="5"/>
      <c r="B356">
        <v>352</v>
      </c>
      <c r="E356" s="10">
        <v>0</v>
      </c>
      <c r="F356" s="10">
        <v>0</v>
      </c>
      <c r="G356" s="10">
        <v>0</v>
      </c>
      <c r="H356" s="6">
        <v>0</v>
      </c>
      <c r="I356" s="10">
        <v>0</v>
      </c>
      <c r="J356" s="10">
        <f t="shared" si="54"/>
        <v>0</v>
      </c>
      <c r="K356" s="10">
        <f t="shared" si="55"/>
        <v>0</v>
      </c>
      <c r="L356" s="8">
        <v>0</v>
      </c>
      <c r="M356" s="29">
        <v>0</v>
      </c>
      <c r="N356" s="29">
        <v>0</v>
      </c>
      <c r="O356" s="29">
        <v>0</v>
      </c>
      <c r="P356" s="8">
        <v>0</v>
      </c>
    </row>
    <row r="357" spans="1:16">
      <c r="A357" s="5"/>
      <c r="B357">
        <v>353</v>
      </c>
      <c r="E357" s="10">
        <v>0</v>
      </c>
      <c r="F357" s="10">
        <v>0</v>
      </c>
      <c r="G357" s="10">
        <v>0</v>
      </c>
      <c r="H357" s="6">
        <v>0</v>
      </c>
      <c r="I357" s="10">
        <v>0</v>
      </c>
      <c r="J357" s="10">
        <f t="shared" si="54"/>
        <v>0</v>
      </c>
      <c r="K357" s="10">
        <f t="shared" si="55"/>
        <v>0</v>
      </c>
      <c r="L357" s="8">
        <v>0</v>
      </c>
      <c r="M357" s="29">
        <v>0</v>
      </c>
      <c r="N357" s="29">
        <v>0</v>
      </c>
      <c r="O357" s="29">
        <v>0</v>
      </c>
      <c r="P357" s="8">
        <v>0</v>
      </c>
    </row>
    <row r="358" spans="1:16">
      <c r="A358" s="5"/>
      <c r="B358">
        <v>354</v>
      </c>
      <c r="E358" s="10">
        <v>0</v>
      </c>
      <c r="F358" s="10">
        <v>0</v>
      </c>
      <c r="G358" s="10">
        <v>0</v>
      </c>
      <c r="H358" s="6">
        <v>0</v>
      </c>
      <c r="I358" s="10">
        <v>0</v>
      </c>
      <c r="J358" s="10">
        <f t="shared" si="54"/>
        <v>0</v>
      </c>
      <c r="K358" s="10">
        <f t="shared" si="55"/>
        <v>0</v>
      </c>
      <c r="L358" s="8">
        <v>0</v>
      </c>
      <c r="M358" s="29">
        <v>0</v>
      </c>
      <c r="N358" s="29">
        <v>0</v>
      </c>
      <c r="O358" s="29">
        <v>0</v>
      </c>
      <c r="P358" s="8">
        <v>0</v>
      </c>
    </row>
    <row r="359" spans="1:16">
      <c r="A359" s="5"/>
      <c r="B359">
        <v>355</v>
      </c>
      <c r="E359" s="10">
        <v>0</v>
      </c>
      <c r="F359" s="10">
        <v>0</v>
      </c>
      <c r="G359" s="10">
        <v>0</v>
      </c>
      <c r="H359" s="6">
        <v>0</v>
      </c>
      <c r="I359" s="10">
        <v>0</v>
      </c>
      <c r="J359" s="10">
        <f t="shared" si="54"/>
        <v>0</v>
      </c>
      <c r="K359" s="10">
        <f t="shared" si="55"/>
        <v>0</v>
      </c>
      <c r="L359" s="8">
        <v>0</v>
      </c>
      <c r="M359" s="29">
        <v>0</v>
      </c>
      <c r="N359" s="29">
        <v>0</v>
      </c>
      <c r="O359" s="29">
        <v>0</v>
      </c>
      <c r="P359" s="8">
        <v>0</v>
      </c>
    </row>
    <row r="360" spans="1:16">
      <c r="A360" s="5"/>
      <c r="B360">
        <v>356</v>
      </c>
      <c r="E360" s="10">
        <v>0</v>
      </c>
      <c r="F360" s="10">
        <v>0</v>
      </c>
      <c r="G360" s="10">
        <v>0</v>
      </c>
      <c r="H360" s="6">
        <v>0</v>
      </c>
      <c r="I360" s="10">
        <v>0</v>
      </c>
      <c r="J360" s="10">
        <f t="shared" si="54"/>
        <v>0</v>
      </c>
      <c r="K360" s="10">
        <f t="shared" si="55"/>
        <v>0</v>
      </c>
      <c r="L360" s="8">
        <v>0</v>
      </c>
      <c r="M360" s="29">
        <v>0</v>
      </c>
      <c r="N360" s="29">
        <v>0</v>
      </c>
      <c r="O360" s="29">
        <v>0</v>
      </c>
      <c r="P360" s="8">
        <v>0</v>
      </c>
    </row>
    <row r="361" spans="1:16">
      <c r="A361" s="5"/>
      <c r="B361">
        <v>357</v>
      </c>
      <c r="E361" s="10">
        <v>0</v>
      </c>
      <c r="F361" s="10">
        <v>0</v>
      </c>
      <c r="G361" s="10">
        <v>0</v>
      </c>
      <c r="H361" s="6">
        <v>0</v>
      </c>
      <c r="I361" s="10">
        <v>0</v>
      </c>
      <c r="J361" s="10">
        <f t="shared" si="54"/>
        <v>0</v>
      </c>
      <c r="K361" s="10">
        <f t="shared" si="55"/>
        <v>0</v>
      </c>
      <c r="L361" s="8">
        <v>0</v>
      </c>
      <c r="M361" s="29">
        <v>0</v>
      </c>
      <c r="N361" s="29">
        <v>0</v>
      </c>
      <c r="O361" s="29">
        <v>0</v>
      </c>
      <c r="P361" s="8">
        <v>0</v>
      </c>
    </row>
    <row r="362" spans="1:16">
      <c r="A362" s="5"/>
      <c r="B362">
        <v>358</v>
      </c>
      <c r="E362" s="10">
        <v>0</v>
      </c>
      <c r="F362" s="10">
        <v>0</v>
      </c>
      <c r="G362" s="10">
        <v>0</v>
      </c>
      <c r="H362" s="6">
        <v>0</v>
      </c>
      <c r="I362" s="10">
        <v>0</v>
      </c>
      <c r="J362" s="10">
        <f t="shared" si="54"/>
        <v>0</v>
      </c>
      <c r="K362" s="10">
        <f t="shared" si="55"/>
        <v>0</v>
      </c>
      <c r="L362" s="8">
        <v>0</v>
      </c>
      <c r="M362" s="29">
        <v>0</v>
      </c>
      <c r="N362" s="29">
        <v>0</v>
      </c>
      <c r="O362" s="29">
        <v>0</v>
      </c>
      <c r="P362" s="8">
        <v>0</v>
      </c>
    </row>
    <row r="363" spans="1:16">
      <c r="A363" s="5"/>
      <c r="B363">
        <v>359</v>
      </c>
      <c r="E363" s="10">
        <v>0</v>
      </c>
      <c r="F363" s="10">
        <v>0</v>
      </c>
      <c r="G363" s="10">
        <v>0</v>
      </c>
      <c r="H363" s="6">
        <v>0</v>
      </c>
      <c r="I363" s="10">
        <v>0</v>
      </c>
      <c r="J363" s="10">
        <f t="shared" si="54"/>
        <v>0</v>
      </c>
      <c r="K363" s="10">
        <f t="shared" si="55"/>
        <v>0</v>
      </c>
      <c r="L363" s="8">
        <v>0</v>
      </c>
      <c r="M363" s="29">
        <v>0</v>
      </c>
      <c r="N363" s="29">
        <v>0</v>
      </c>
      <c r="O363" s="29">
        <v>0</v>
      </c>
      <c r="P363" s="8">
        <v>0</v>
      </c>
    </row>
    <row r="364" spans="1:16">
      <c r="A364" s="5"/>
      <c r="B364">
        <v>360</v>
      </c>
      <c r="E364" s="10">
        <v>0</v>
      </c>
      <c r="F364" s="10">
        <v>0</v>
      </c>
      <c r="G364" s="10">
        <v>0</v>
      </c>
      <c r="H364" s="6">
        <v>0</v>
      </c>
      <c r="I364" s="10">
        <v>0</v>
      </c>
      <c r="J364" s="10">
        <f t="shared" si="54"/>
        <v>0</v>
      </c>
      <c r="K364" s="10">
        <f t="shared" si="55"/>
        <v>0</v>
      </c>
      <c r="L364" s="8">
        <v>0</v>
      </c>
      <c r="M364" s="29">
        <v>0</v>
      </c>
      <c r="N364" s="29">
        <v>0</v>
      </c>
      <c r="O364" s="29">
        <v>0</v>
      </c>
      <c r="P364" s="8">
        <v>0</v>
      </c>
    </row>
    <row r="367" spans="1:16">
      <c r="I367" s="37" t="s">
        <v>11</v>
      </c>
      <c r="J367" s="38"/>
      <c r="K367" s="38"/>
      <c r="L367" s="39"/>
      <c r="M367" s="37" t="s">
        <v>11</v>
      </c>
      <c r="N367" s="38"/>
      <c r="O367" s="38"/>
      <c r="P367" s="39"/>
    </row>
    <row r="368" spans="1:16">
      <c r="M368" s="10"/>
      <c r="N368" s="10"/>
      <c r="O368" s="10"/>
      <c r="P368" s="8"/>
    </row>
    <row r="369" spans="9:17">
      <c r="I369" s="15">
        <v>2</v>
      </c>
      <c r="J369" s="16">
        <v>1</v>
      </c>
      <c r="K369" s="16">
        <v>1</v>
      </c>
      <c r="L369" s="17">
        <v>1</v>
      </c>
      <c r="M369" s="15">
        <v>-2</v>
      </c>
      <c r="N369" s="16">
        <v>1</v>
      </c>
      <c r="O369" s="16">
        <v>1</v>
      </c>
      <c r="P369" s="17">
        <v>1</v>
      </c>
      <c r="Q369" s="22">
        <v>1</v>
      </c>
    </row>
    <row r="370" spans="9:17">
      <c r="I370" s="15">
        <v>0</v>
      </c>
      <c r="J370" s="16">
        <v>3</v>
      </c>
      <c r="K370" s="16">
        <v>4</v>
      </c>
      <c r="L370" s="17">
        <v>5</v>
      </c>
      <c r="M370" s="15">
        <v>0</v>
      </c>
      <c r="N370" s="16">
        <v>4</v>
      </c>
      <c r="O370" s="16">
        <v>5</v>
      </c>
      <c r="P370" s="17">
        <v>6</v>
      </c>
      <c r="Q370" s="22">
        <v>7</v>
      </c>
    </row>
    <row r="371" spans="9:17">
      <c r="I371" s="15">
        <v>0</v>
      </c>
      <c r="J371" s="16">
        <v>6</v>
      </c>
      <c r="K371" s="16">
        <v>12</v>
      </c>
      <c r="L371" s="17">
        <v>20</v>
      </c>
      <c r="M371" s="15">
        <v>0</v>
      </c>
      <c r="N371" s="16">
        <v>12</v>
      </c>
      <c r="O371" s="16">
        <v>20</v>
      </c>
      <c r="P371" s="17">
        <v>30</v>
      </c>
      <c r="Q371" s="22">
        <v>42</v>
      </c>
    </row>
    <row r="372" spans="9:17">
      <c r="M372" s="15">
        <v>0</v>
      </c>
      <c r="N372" s="16">
        <v>24</v>
      </c>
      <c r="O372" s="16">
        <v>60</v>
      </c>
      <c r="P372" s="17">
        <v>120</v>
      </c>
      <c r="Q372" s="22">
        <v>210</v>
      </c>
    </row>
    <row r="373" spans="9:17">
      <c r="J373" s="10">
        <f t="array" ref="J373:L375">MINVERSE(J369:L371)</f>
        <v>9.999999999999984</v>
      </c>
      <c r="K373" s="10">
        <v>-3.9999999999999916</v>
      </c>
      <c r="L373" s="8">
        <v>0.4999999999999985</v>
      </c>
      <c r="M373" s="23"/>
      <c r="N373" s="23"/>
      <c r="O373" s="23"/>
      <c r="P373" s="24"/>
    </row>
    <row r="374" spans="9:17">
      <c r="J374" s="10">
        <v>-14.999999999999973</v>
      </c>
      <c r="K374" s="10">
        <v>6.9999999999999867</v>
      </c>
      <c r="L374" s="8">
        <v>-0.999999999999998</v>
      </c>
      <c r="M374" s="10"/>
      <c r="N374" s="10"/>
      <c r="O374" s="10"/>
      <c r="P374" s="8"/>
    </row>
    <row r="375" spans="9:17">
      <c r="J375" s="10">
        <v>5.9999999999999893</v>
      </c>
      <c r="K375" s="10">
        <v>-2.9999999999999947</v>
      </c>
      <c r="L375" s="8">
        <v>0.49999999999999917</v>
      </c>
      <c r="M375" s="10"/>
      <c r="N375" s="25">
        <f t="array" ref="N375:Q378">MINVERSE(N369:Q372)</f>
        <v>34.999999999999467</v>
      </c>
      <c r="O375" s="25">
        <v>-14.999999999999753</v>
      </c>
      <c r="P375" s="26">
        <v>2.4999999999999503</v>
      </c>
      <c r="Q375">
        <v>-0.16666666666666266</v>
      </c>
    </row>
    <row r="376" spans="9:17">
      <c r="M376" s="10"/>
      <c r="N376" s="27">
        <v>-83.999999999998792</v>
      </c>
      <c r="O376" s="25">
        <v>38.99999999999941</v>
      </c>
      <c r="P376" s="26">
        <v>-6.999999999999881</v>
      </c>
      <c r="Q376">
        <v>0.49999999999999056</v>
      </c>
    </row>
    <row r="377" spans="9:17">
      <c r="I377" s="18">
        <f t="array" ref="I377:I379">MMULT(J373:L375,I369:I371)</f>
        <v>19.999999999999968</v>
      </c>
      <c r="J377" s="10" t="s">
        <v>12</v>
      </c>
      <c r="M377" s="10"/>
      <c r="N377" s="27">
        <v>69.999999999999005</v>
      </c>
      <c r="O377" s="25">
        <v>-33.999999999999503</v>
      </c>
      <c r="P377" s="28">
        <v>6.4999999999999005</v>
      </c>
      <c r="Q377">
        <v>-0.49999999999999212</v>
      </c>
    </row>
    <row r="378" spans="9:17">
      <c r="I378" s="18">
        <v>-29.999999999999947</v>
      </c>
      <c r="J378" s="10" t="s">
        <v>13</v>
      </c>
      <c r="M378" s="10"/>
      <c r="N378" s="10">
        <v>-19.999999999999716</v>
      </c>
      <c r="O378" s="10">
        <v>9.9999999999998579</v>
      </c>
      <c r="P378" s="8">
        <v>-1.9999999999999716</v>
      </c>
      <c r="Q378">
        <v>0.16666666666666441</v>
      </c>
    </row>
    <row r="379" spans="9:17">
      <c r="I379" s="18">
        <v>11.999999999999979</v>
      </c>
      <c r="J379" s="10" t="s">
        <v>14</v>
      </c>
      <c r="M379" s="18">
        <f t="array" ref="M379:M382">MMULT(N375:Q378,M369:M372)</f>
        <v>-69.999999999998934</v>
      </c>
      <c r="N379" s="10" t="s">
        <v>13</v>
      </c>
      <c r="O379" s="10"/>
      <c r="P379" s="8"/>
    </row>
    <row r="380" spans="9:17">
      <c r="M380" s="18">
        <v>167.99999999999758</v>
      </c>
      <c r="N380" s="10" t="s">
        <v>14</v>
      </c>
      <c r="O380" s="10"/>
      <c r="P380" s="8"/>
    </row>
    <row r="381" spans="9:17">
      <c r="M381" s="18">
        <v>-139.99999999999801</v>
      </c>
      <c r="N381" s="10" t="s">
        <v>16</v>
      </c>
      <c r="O381" s="10"/>
      <c r="P381" s="8"/>
    </row>
    <row r="382" spans="9:17">
      <c r="I382" s="40" t="s">
        <v>15</v>
      </c>
      <c r="J382" s="41"/>
      <c r="K382" s="41"/>
      <c r="L382" s="42"/>
      <c r="M382">
        <v>39.999999999999432</v>
      </c>
      <c r="N382" s="10" t="s">
        <v>17</v>
      </c>
    </row>
    <row r="384" spans="9:17">
      <c r="I384" s="19">
        <v>-2</v>
      </c>
      <c r="J384" s="20">
        <v>1</v>
      </c>
      <c r="K384" s="20">
        <v>1</v>
      </c>
      <c r="L384" s="21">
        <v>1</v>
      </c>
    </row>
    <row r="385" spans="9:12">
      <c r="I385" s="19">
        <v>0</v>
      </c>
      <c r="J385" s="20">
        <v>3</v>
      </c>
      <c r="K385" s="20">
        <v>4</v>
      </c>
      <c r="L385" s="21">
        <v>5</v>
      </c>
    </row>
    <row r="386" spans="9:12">
      <c r="I386" s="19">
        <v>0</v>
      </c>
      <c r="J386" s="20">
        <v>6</v>
      </c>
      <c r="K386" s="20">
        <v>12</v>
      </c>
      <c r="L386" s="21">
        <v>20</v>
      </c>
    </row>
    <row r="388" spans="9:12">
      <c r="J388" s="10">
        <f t="array" ref="J388:L390">MINVERSE(J384:L386)</f>
        <v>9.999999999999984</v>
      </c>
      <c r="K388" s="10">
        <v>-3.9999999999999916</v>
      </c>
      <c r="L388" s="8">
        <v>0.4999999999999985</v>
      </c>
    </row>
    <row r="389" spans="9:12">
      <c r="J389" s="10">
        <v>-14.999999999999973</v>
      </c>
      <c r="K389" s="10">
        <v>6.9999999999999867</v>
      </c>
      <c r="L389" s="8">
        <v>-0.999999999999998</v>
      </c>
    </row>
    <row r="390" spans="9:12">
      <c r="J390" s="10">
        <v>5.9999999999999893</v>
      </c>
      <c r="K390" s="10">
        <v>-2.9999999999999947</v>
      </c>
      <c r="L390" s="8">
        <v>0.49999999999999917</v>
      </c>
    </row>
    <row r="392" spans="9:12">
      <c r="I392" s="20">
        <f t="array" ref="I392:I394">MMULT(J388:L390,I384:I386)</f>
        <v>-19.999999999999968</v>
      </c>
      <c r="J392" s="10" t="s">
        <v>12</v>
      </c>
    </row>
    <row r="393" spans="9:12">
      <c r="I393" s="20">
        <v>29.999999999999947</v>
      </c>
      <c r="J393" s="10" t="s">
        <v>13</v>
      </c>
    </row>
    <row r="394" spans="9:12">
      <c r="I394" s="20">
        <v>-11.999999999999979</v>
      </c>
      <c r="J394" s="10" t="s">
        <v>14</v>
      </c>
    </row>
  </sheetData>
  <mergeCells count="6">
    <mergeCell ref="E1:H1"/>
    <mergeCell ref="I1:L1"/>
    <mergeCell ref="M1:P1"/>
    <mergeCell ref="I367:L367"/>
    <mergeCell ref="I382:L382"/>
    <mergeCell ref="M367:P3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Bucinell, Ronald</dc:creator>
  <cp:lastModifiedBy>Jill</cp:lastModifiedBy>
  <dcterms:created xsi:type="dcterms:W3CDTF">2013-03-21T14:26:50Z</dcterms:created>
  <dcterms:modified xsi:type="dcterms:W3CDTF">2013-03-24T21:23:15Z</dcterms:modified>
</cp:coreProperties>
</file>